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0A48FC8B-5A86-4DAB-995A-05D8F8751A6E}" xr6:coauthVersionLast="47" xr6:coauthVersionMax="47" xr10:uidLastSave="{00000000-0000-0000-0000-000000000000}"/>
  <bookViews>
    <workbookView xWindow="-120" yWindow="-120" windowWidth="29040" windowHeight="15720" tabRatio="898" firstSheet="3" activeTab="7"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s>
  <definedNames>
    <definedName name="_xlnm._FilterDatabase" localSheetId="5" hidden="1">'5- Identificación de Riesgos'!$A$8:$JG$9</definedName>
    <definedName name="_xlnm.Print_Area" localSheetId="5">'5- Identificación de Riesgos'!$A$1:$N$24</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29" l="1"/>
  <c r="E71" i="29"/>
  <c r="E72" i="29"/>
  <c r="E73" i="29"/>
  <c r="E74" i="29"/>
  <c r="E75" i="29"/>
  <c r="E76" i="29"/>
  <c r="E77" i="29"/>
  <c r="E78" i="29"/>
  <c r="E79" i="29"/>
  <c r="E70" i="29"/>
  <c r="E61" i="29"/>
  <c r="E60" i="29"/>
  <c r="E55" i="29"/>
  <c r="E56" i="29"/>
  <c r="E57" i="29"/>
  <c r="E58" i="29"/>
  <c r="E59" i="29"/>
  <c r="E52" i="29"/>
  <c r="E53" i="29"/>
  <c r="E54" i="29"/>
  <c r="E51" i="29"/>
  <c r="E50" i="29"/>
  <c r="E21" i="29"/>
  <c r="E22" i="29"/>
  <c r="E23" i="29"/>
  <c r="E24" i="29"/>
  <c r="E11" i="29"/>
  <c r="E12" i="29"/>
  <c r="E13" i="29"/>
  <c r="E14" i="29"/>
  <c r="L51" i="28"/>
  <c r="L52" i="28"/>
  <c r="L50" i="28"/>
  <c r="L61" i="28"/>
  <c r="L62" i="28"/>
  <c r="L60" i="28"/>
  <c r="L73" i="28"/>
  <c r="L74" i="28"/>
  <c r="L75" i="28"/>
  <c r="L76" i="28"/>
  <c r="L77" i="28"/>
  <c r="L78" i="28"/>
  <c r="L79" i="28"/>
  <c r="L71" i="28"/>
  <c r="L72" i="28"/>
  <c r="L70" i="28"/>
  <c r="L11" i="28"/>
  <c r="L10" i="28"/>
  <c r="R12" i="28"/>
  <c r="R13" i="28"/>
  <c r="R14" i="28"/>
  <c r="R15" i="28"/>
  <c r="R16" i="28"/>
  <c r="R17" i="28"/>
  <c r="R18" i="28"/>
  <c r="R19" i="28"/>
  <c r="R20" i="28"/>
  <c r="R11" i="28"/>
  <c r="L33" i="28"/>
  <c r="G10" i="27"/>
  <c r="L35" i="27"/>
  <c r="R21" i="28"/>
  <c r="R22" i="28"/>
  <c r="R23" i="28"/>
  <c r="R24" i="28"/>
  <c r="R25" i="28"/>
  <c r="R26" i="28"/>
  <c r="R27" i="28"/>
  <c r="R28" i="28"/>
  <c r="R29" i="28"/>
  <c r="R10" i="28"/>
  <c r="C50" i="18"/>
  <c r="L20" i="29"/>
  <c r="L30" i="29"/>
  <c r="L40" i="29"/>
  <c r="L50" i="29"/>
  <c r="L60" i="29"/>
  <c r="L70" i="29"/>
  <c r="A70" i="29"/>
  <c r="B70" i="29"/>
  <c r="C70" i="29"/>
  <c r="A20" i="29"/>
  <c r="B20" i="29"/>
  <c r="C20" i="29"/>
  <c r="A30" i="29"/>
  <c r="B30" i="29"/>
  <c r="C30" i="29"/>
  <c r="A40" i="29"/>
  <c r="B40" i="29"/>
  <c r="C40" i="29"/>
  <c r="A50" i="29"/>
  <c r="B50" i="29"/>
  <c r="C50" i="29"/>
  <c r="A60" i="29"/>
  <c r="B60" i="29"/>
  <c r="B60" i="18" s="1"/>
  <c r="C60" i="29"/>
  <c r="C71" i="28"/>
  <c r="C72" i="28"/>
  <c r="C73" i="28"/>
  <c r="C74" i="28"/>
  <c r="C75" i="28"/>
  <c r="C76" i="28"/>
  <c r="C77" i="28"/>
  <c r="C78" i="28"/>
  <c r="C79" i="28"/>
  <c r="C11" i="28"/>
  <c r="C12" i="28"/>
  <c r="C13" i="28"/>
  <c r="C14" i="28"/>
  <c r="C20" i="28"/>
  <c r="C21" i="28"/>
  <c r="C22" i="28"/>
  <c r="C30" i="28"/>
  <c r="C31" i="28"/>
  <c r="C32" i="28"/>
  <c r="C33" i="28"/>
  <c r="C34" i="28"/>
  <c r="C35" i="28"/>
  <c r="C36" i="28"/>
  <c r="C37" i="28"/>
  <c r="C38" i="28"/>
  <c r="C39" i="28"/>
  <c r="C40" i="28"/>
  <c r="C41" i="28"/>
  <c r="C42" i="28"/>
  <c r="C43" i="28"/>
  <c r="C44" i="28"/>
  <c r="C50" i="28"/>
  <c r="C51" i="28"/>
  <c r="C52" i="28"/>
  <c r="C60" i="28"/>
  <c r="C61" i="28"/>
  <c r="C70" i="28"/>
  <c r="A20" i="28"/>
  <c r="B20" i="28"/>
  <c r="A30" i="28"/>
  <c r="B30" i="28"/>
  <c r="A40" i="28"/>
  <c r="B40" i="28"/>
  <c r="A50" i="28"/>
  <c r="A60" i="28"/>
  <c r="B60" i="28"/>
  <c r="A70" i="28"/>
  <c r="B70" i="28"/>
  <c r="J70" i="28"/>
  <c r="R70" i="28"/>
  <c r="J71" i="28"/>
  <c r="R71" i="28"/>
  <c r="J72" i="28"/>
  <c r="R72" i="28"/>
  <c r="J73" i="28"/>
  <c r="J74" i="28"/>
  <c r="J75" i="28"/>
  <c r="J76" i="28"/>
  <c r="J77" i="28"/>
  <c r="J78" i="28"/>
  <c r="J79" i="28"/>
  <c r="G35" i="27"/>
  <c r="F40" i="29" s="1"/>
  <c r="M35" i="27" l="1"/>
  <c r="N35" i="27" s="1"/>
  <c r="K35" i="27"/>
  <c r="S70" i="28"/>
  <c r="K70" i="28"/>
  <c r="C70" i="18"/>
  <c r="B70" i="18"/>
  <c r="A70" i="18"/>
  <c r="G40" i="29"/>
  <c r="H40" i="29" l="1"/>
  <c r="O35" i="27"/>
  <c r="R50" i="28"/>
  <c r="R51" i="28"/>
  <c r="R52" i="28"/>
  <c r="J50" i="28"/>
  <c r="J51" i="28"/>
  <c r="J52" i="28"/>
  <c r="J53" i="28"/>
  <c r="J54" i="28"/>
  <c r="J55" i="28"/>
  <c r="J56" i="28"/>
  <c r="J57" i="28"/>
  <c r="J58" i="28"/>
  <c r="J59" i="28"/>
  <c r="L50" i="27"/>
  <c r="L51" i="27"/>
  <c r="K51" i="27" s="1"/>
  <c r="L52" i="27"/>
  <c r="K52" i="27" s="1"/>
  <c r="K50" i="27"/>
  <c r="G50" i="27"/>
  <c r="H50" i="27" s="1"/>
  <c r="G25" i="27"/>
  <c r="F60" i="29" l="1"/>
  <c r="K50" i="28"/>
  <c r="S50" i="28"/>
  <c r="M50" i="27"/>
  <c r="G60" i="29" l="1"/>
  <c r="E20"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L30" i="27"/>
  <c r="K30" i="27" s="1"/>
  <c r="L31" i="27"/>
  <c r="K31" i="27" s="1"/>
  <c r="L32" i="27"/>
  <c r="K32" i="27" s="1"/>
  <c r="L33" i="27"/>
  <c r="K33" i="27" s="1"/>
  <c r="L34" i="27"/>
  <c r="K34" i="27" s="1"/>
  <c r="L40" i="27"/>
  <c r="K40" i="27" s="1"/>
  <c r="L41" i="27"/>
  <c r="K41" i="27" s="1"/>
  <c r="L42" i="27"/>
  <c r="K42" i="27" s="1"/>
  <c r="L43" i="27"/>
  <c r="K43" i="27" s="1"/>
  <c r="L44" i="27"/>
  <c r="K44" i="27" s="1"/>
  <c r="L45" i="27"/>
  <c r="K45" i="27" s="1"/>
  <c r="L46" i="27"/>
  <c r="K46" i="27" s="1"/>
  <c r="L47" i="27"/>
  <c r="K47" i="27" s="1"/>
  <c r="L48" i="27"/>
  <c r="K48" i="27" s="1"/>
  <c r="L49" i="27"/>
  <c r="K49" i="27" s="1"/>
  <c r="L53" i="27"/>
  <c r="L54" i="27"/>
  <c r="K54" i="27" s="1"/>
  <c r="L55" i="27"/>
  <c r="K55" i="27" s="1"/>
  <c r="L56" i="27"/>
  <c r="K56" i="27" s="1"/>
  <c r="L57" i="27"/>
  <c r="K57" i="27" s="1"/>
  <c r="L58" i="27"/>
  <c r="K58" i="27" s="1"/>
  <c r="L59" i="27"/>
  <c r="K59" i="27" s="1"/>
  <c r="L60" i="27"/>
  <c r="K60" i="27" s="1"/>
  <c r="L61" i="27"/>
  <c r="K61" i="27" s="1"/>
  <c r="L62" i="27"/>
  <c r="K62" i="27" s="1"/>
  <c r="K53" i="27" l="1"/>
  <c r="M53" i="27"/>
  <c r="G70" i="29" l="1"/>
  <c r="U70" i="28"/>
  <c r="K70" i="29" s="1"/>
  <c r="A60" i="18"/>
  <c r="C60" i="18"/>
  <c r="E70" i="18" l="1"/>
  <c r="L41" i="28"/>
  <c r="L42" i="28"/>
  <c r="L43" i="28"/>
  <c r="L44" i="28"/>
  <c r="L45" i="28"/>
  <c r="L46" i="28"/>
  <c r="L47" i="28"/>
  <c r="L48" i="28"/>
  <c r="L49" i="28"/>
  <c r="L31" i="28"/>
  <c r="L32" i="28"/>
  <c r="L36" i="28"/>
  <c r="L37" i="28"/>
  <c r="L38" i="28"/>
  <c r="L39" i="28"/>
  <c r="L21" i="28"/>
  <c r="G53" i="27" l="1"/>
  <c r="H53" i="27" s="1"/>
  <c r="G15" i="27"/>
  <c r="F70" i="29" l="1"/>
  <c r="T70" i="28"/>
  <c r="O53" i="27"/>
  <c r="N53" i="27"/>
  <c r="H70" i="29" s="1"/>
  <c r="V70" i="28" l="1"/>
  <c r="M70" i="29" s="1"/>
  <c r="J70" i="29"/>
  <c r="J20" i="28"/>
  <c r="L20" i="28"/>
  <c r="J21" i="28"/>
  <c r="J22" i="28"/>
  <c r="J23" i="28"/>
  <c r="J24" i="28"/>
  <c r="J25" i="28"/>
  <c r="J26" i="28"/>
  <c r="J27" i="28"/>
  <c r="J28" i="28"/>
  <c r="J29" i="28"/>
  <c r="J30" i="28"/>
  <c r="L30" i="28"/>
  <c r="R30" i="28"/>
  <c r="J31" i="28"/>
  <c r="R31" i="28"/>
  <c r="J32" i="28"/>
  <c r="R32" i="28"/>
  <c r="J33" i="28"/>
  <c r="R33" i="28"/>
  <c r="J34" i="28"/>
  <c r="R34" i="28"/>
  <c r="J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69" i="28"/>
  <c r="J68" i="28"/>
  <c r="J67" i="28"/>
  <c r="J66" i="28"/>
  <c r="J65" i="28"/>
  <c r="J64" i="28"/>
  <c r="J63" i="28"/>
  <c r="R62" i="28"/>
  <c r="J62" i="28"/>
  <c r="R61" i="28"/>
  <c r="J61" i="28"/>
  <c r="R60" i="28"/>
  <c r="J60" i="28"/>
  <c r="K60" i="28" s="1"/>
  <c r="T60" i="28" s="1"/>
  <c r="J60" i="29" l="1"/>
  <c r="D70" i="18"/>
  <c r="F70" i="18"/>
  <c r="S40" i="28"/>
  <c r="U40" i="28" s="1"/>
  <c r="K40" i="29" s="1"/>
  <c r="K40" i="28"/>
  <c r="T40" i="28" s="1"/>
  <c r="A30" i="18"/>
  <c r="A40" i="18"/>
  <c r="B30" i="18"/>
  <c r="B40" i="18"/>
  <c r="C30" i="18"/>
  <c r="C40" i="18"/>
  <c r="S30" i="28"/>
  <c r="K30" i="28"/>
  <c r="K20" i="28"/>
  <c r="S20" i="28"/>
  <c r="S60" i="28"/>
  <c r="U60" i="28" s="1"/>
  <c r="K60" i="29" l="1"/>
  <c r="E60" i="18" s="1"/>
  <c r="V60" i="28"/>
  <c r="M60" i="29" s="1"/>
  <c r="J40" i="29"/>
  <c r="V40" i="28"/>
  <c r="M40" i="29" s="1"/>
  <c r="D60" i="18"/>
  <c r="H25" i="27" l="1"/>
  <c r="F30" i="29" l="1"/>
  <c r="T30" i="28"/>
  <c r="F60" i="18"/>
  <c r="M25" i="27"/>
  <c r="G40" i="27"/>
  <c r="H40" i="27" s="1"/>
  <c r="F50" i="29" l="1"/>
  <c r="T50" i="28"/>
  <c r="N25" i="27"/>
  <c r="H30" i="29" s="1"/>
  <c r="G30" i="29"/>
  <c r="U30" i="28"/>
  <c r="K30" i="29" s="1"/>
  <c r="J30" i="29"/>
  <c r="M40" i="27"/>
  <c r="O25" i="27"/>
  <c r="V30" i="28" l="1"/>
  <c r="M30" i="29" s="1"/>
  <c r="N40" i="27"/>
  <c r="H50" i="29" s="1"/>
  <c r="G50" i="29"/>
  <c r="U50" i="28"/>
  <c r="K50" i="29" s="1"/>
  <c r="J50" i="29"/>
  <c r="D30" i="18"/>
  <c r="E30" i="18"/>
  <c r="O40" i="27"/>
  <c r="V50" i="28" l="1"/>
  <c r="M50" i="29" s="1"/>
  <c r="F50" i="18" s="1"/>
  <c r="D50" i="18"/>
  <c r="E50" i="18"/>
  <c r="D40" i="18"/>
  <c r="F30" i="18"/>
  <c r="E40" i="18"/>
  <c r="A10" i="28"/>
  <c r="B10" i="28"/>
  <c r="I33" i="5" a="1"/>
  <c r="I33" i="5" s="1"/>
  <c r="F40" i="18" l="1"/>
  <c r="C10" i="29"/>
  <c r="C10" i="18" s="1"/>
  <c r="I27" i="5" a="1"/>
  <c r="I27" i="5" l="1"/>
  <c r="C10" i="28"/>
  <c r="L10" i="27" l="1"/>
  <c r="I21" i="5"/>
  <c r="I22" i="5"/>
  <c r="M10" i="27" l="1"/>
  <c r="K10" i="27"/>
  <c r="C20" i="18"/>
  <c r="M15" i="27" l="1"/>
  <c r="G20" i="29" l="1"/>
  <c r="U20" i="28"/>
  <c r="K20" i="29" s="1"/>
  <c r="G10" i="29"/>
  <c r="J11" i="28"/>
  <c r="J12" i="28"/>
  <c r="J13" i="28"/>
  <c r="J14" i="28"/>
  <c r="J15" i="28"/>
  <c r="J16" i="28"/>
  <c r="J17" i="28"/>
  <c r="J18" i="28"/>
  <c r="J19" i="28"/>
  <c r="J10" i="28"/>
  <c r="K10" i="28" s="1"/>
  <c r="B20" i="18" l="1"/>
  <c r="A20" i="18"/>
  <c r="S10" i="28"/>
  <c r="U10" i="28" s="1"/>
  <c r="H10" i="27" l="1"/>
  <c r="H15" i="27"/>
  <c r="F20" i="29" l="1"/>
  <c r="T20" i="28"/>
  <c r="N15" i="27"/>
  <c r="H20" i="29" s="1"/>
  <c r="O10" i="27"/>
  <c r="N10" i="27"/>
  <c r="H10" i="29" s="1"/>
  <c r="T10" i="28"/>
  <c r="V10" i="28" s="1"/>
  <c r="M10" i="29" s="1"/>
  <c r="O15" i="27"/>
  <c r="E10" i="29"/>
  <c r="B10" i="29"/>
  <c r="B10" i="18" s="1"/>
  <c r="A10" i="29"/>
  <c r="J20" i="29" l="1"/>
  <c r="V20" i="28"/>
  <c r="M20" i="29" s="1"/>
  <c r="F20" i="18" s="1"/>
  <c r="F10" i="18"/>
  <c r="A10" i="18"/>
  <c r="D20" i="18" l="1"/>
  <c r="L10" i="29"/>
  <c r="K10" i="29" l="1"/>
  <c r="E10" i="18" l="1"/>
  <c r="E20" i="18" l="1"/>
  <c r="F10" i="29"/>
  <c r="J10" i="29" l="1"/>
  <c r="D10" i="18" l="1"/>
  <c r="N50" i="27"/>
  <c r="H60"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<sst xmlns="http://schemas.openxmlformats.org/spreadsheetml/2006/main" count="902" uniqueCount="530">
  <si>
    <t xml:space="preserve"> MAPA DE RIESGOS SIGCMA</t>
  </si>
  <si>
    <t>DEPENDENCIA (Unidad misional del CSJ o Unidad de la DEAJ o Seccional o CSJ en caso de despachos judiciales certificados)</t>
  </si>
  <si>
    <t>UNIDAD DE ASISTENCIA LEGAL</t>
  </si>
  <si>
    <t>PROCESO (indique el tipo de proceso si es Estratégico. Misional, Apoyo, Evaluación y Mejora y especifique el nombre del proceso)</t>
  </si>
  <si>
    <t>Apoyo</t>
  </si>
  <si>
    <t>ASISTENCIA LEGAL</t>
  </si>
  <si>
    <t>CONSEJO SUPERIOR DE LA JUDICATURA</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</si>
  <si>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</si>
  <si>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</si>
  <si>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</si>
  <si>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</si>
  <si>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</si>
  <si>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</si>
  <si>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</si>
  <si>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</si>
  <si>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</si>
  <si>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</si>
  <si>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</si>
  <si>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</si>
  <si>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</si>
  <si>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</si>
  <si>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</si>
  <si>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</si>
  <si>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</si>
  <si>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</si>
  <si>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</si>
  <si>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</si>
  <si>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</si>
  <si>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</si>
  <si>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</si>
  <si>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</si>
  <si>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</si>
  <si>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</si>
  <si>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 xml:space="preserve">DEPENDENCIA ADMINISTRATIVA O JUDICIAL CERTIFICADA </t>
  </si>
  <si>
    <t>OBJETIVO DEL PROCESO</t>
  </si>
  <si>
    <t>MAPA DE PROCESOS CONSEJO SUPERIOR DE LA JUDICATURA</t>
  </si>
  <si>
    <t>PROCESOS DEPENDENCIA JUDICIALES CERTIFICADAS</t>
  </si>
  <si>
    <t>Gestionar la representación de la Nación – Rama Judicial en los procesos judiciales y extrajudiciales; dirigir la gestión de cobro coactivo de las obligaciones pecuniarias a favor de la Rama Judicial; liquidar las sentencias contra la Nación - Rama Judicial; asesorar jurídicamente en los trámites administrativos que se requieran, coadyuvando en el fomento de la cultura organizacional a través de los procesos de concientización y el cumplimiento de los objetivos y normas del Sistema de Gestión de la Calidad, Medio Ambiental y Salud y Seguridad en el Trabajo  y antisoborno de la Rama Judicial.</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</si>
  <si>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</si>
  <si>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</si>
  <si>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</si>
  <si>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</si>
  <si>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</si>
  <si>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</si>
  <si>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</si>
  <si>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</si>
  <si>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</si>
  <si>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</si>
  <si>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</si>
  <si>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</si>
  <si>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</si>
  <si>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</si>
  <si>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</si>
  <si>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</si>
  <si>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</si>
  <si>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</si>
  <si>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</si>
  <si>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</si>
  <si>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</si>
  <si>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</si>
  <si>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</si>
  <si>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</si>
  <si>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</si>
  <si>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</si>
  <si>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</si>
  <si>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</si>
  <si>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</si>
  <si>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</si>
  <si>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</si>
  <si>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</si>
  <si>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</si>
  <si>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</si>
  <si>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</si>
  <si>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</si>
  <si>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</si>
  <si>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</si>
  <si>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</si>
  <si>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</si>
  <si>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</si>
  <si>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</si>
  <si>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</si>
  <si>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</si>
  <si>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</si>
  <si>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</si>
  <si>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</si>
  <si>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</si>
  <si>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</si>
  <si>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</si>
  <si>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</si>
  <si>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</si>
  <si>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</si>
  <si>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</si>
  <si>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</si>
  <si>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</si>
  <si>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</si>
  <si>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</si>
  <si>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</si>
  <si>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</si>
  <si>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</si>
  <si>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</si>
  <si>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</si>
  <si>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</si>
  <si>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</si>
  <si>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</si>
  <si>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</si>
  <si>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</si>
  <si>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</si>
  <si>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</si>
  <si>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</si>
  <si>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</si>
  <si>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</si>
  <si>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</si>
  <si>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</si>
  <si>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</si>
  <si>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</si>
  <si>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</si>
  <si>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</si>
  <si>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</si>
  <si>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</si>
  <si>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</si>
  <si>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</si>
  <si>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</si>
  <si>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</si>
  <si>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</si>
  <si>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</si>
  <si>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</si>
  <si>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</si>
  <si>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</si>
  <si>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</si>
  <si>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</si>
  <si>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</si>
  <si>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</si>
  <si>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</si>
  <si>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</si>
  <si>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</si>
  <si>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</si>
  <si>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</si>
  <si>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</si>
  <si>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</si>
  <si>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</si>
  <si>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</si>
  <si>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</si>
  <si>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</si>
  <si>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</si>
  <si>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</si>
  <si>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</si>
  <si>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</si>
  <si>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</si>
  <si>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</si>
  <si>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</si>
  <si>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</si>
  <si>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</si>
  <si>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</si>
  <si>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</si>
  <si>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</si>
  <si>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</si>
  <si>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</si>
  <si>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</si>
  <si>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</si>
  <si>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</si>
  <si>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</si>
  <si>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</si>
  <si>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</si>
  <si>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</si>
  <si>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</si>
  <si>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</si>
  <si>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</si>
  <si>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</si>
  <si>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</si>
  <si>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</si>
  <si>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</si>
  <si>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</si>
  <si>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</si>
  <si>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</si>
  <si>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</si>
  <si>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</si>
  <si>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</si>
  <si>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</si>
  <si>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</si>
  <si>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</si>
  <si>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</si>
  <si>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</si>
  <si>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</si>
  <si>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</si>
  <si>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</si>
  <si>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</si>
  <si>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</si>
  <si>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</si>
  <si>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</si>
  <si>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</si>
  <si>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</si>
  <si>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</si>
  <si>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</si>
  <si>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</si>
  <si>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</si>
  <si>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</si>
  <si>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</si>
  <si>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</si>
  <si>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</si>
  <si>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</si>
  <si>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</si>
  <si>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</si>
  <si>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</si>
  <si>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</si>
  <si>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</si>
  <si>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</si>
  <si>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</si>
  <si>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</si>
  <si>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</si>
  <si>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</si>
  <si>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</si>
  <si>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</si>
  <si>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</si>
  <si>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</si>
  <si>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</si>
  <si>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</si>
  <si>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</si>
  <si>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</si>
  <si>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</si>
  <si>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</si>
  <si>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</si>
  <si>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</si>
  <si>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</si>
  <si>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</si>
  <si>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</si>
  <si>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</si>
  <si>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</si>
  <si>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</si>
  <si>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</si>
  <si>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</si>
  <si>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</si>
  <si>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</si>
  <si>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</si>
  <si>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</si>
  <si>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</si>
  <si>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</si>
  <si>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</si>
  <si>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</si>
  <si>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</si>
  <si>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</si>
  <si>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</si>
  <si>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</si>
  <si>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</si>
  <si>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</si>
  <si>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</si>
  <si>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</si>
  <si>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</si>
  <si>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</si>
  <si>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</si>
  <si>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</si>
  <si>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</si>
  <si>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</si>
  <si>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</si>
  <si>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</si>
  <si>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</si>
  <si>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</si>
  <si>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</si>
  <si>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</si>
  <si>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</si>
  <si>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</si>
  <si>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</si>
  <si>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</si>
  <si>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</si>
  <si>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</si>
  <si>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</si>
  <si>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</si>
  <si>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</si>
  <si>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</si>
  <si>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</si>
  <si>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</si>
  <si>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</si>
  <si>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</si>
  <si>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</si>
  <si>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</si>
  <si>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</si>
  <si>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</si>
  <si>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</si>
  <si>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</si>
  <si>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</si>
  <si>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</si>
  <si>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</si>
  <si>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</si>
  <si>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</si>
  <si>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</si>
  <si>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</si>
  <si>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</si>
  <si>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</si>
  <si>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</si>
  <si>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</si>
  <si>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</si>
  <si>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</si>
  <si>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</si>
  <si>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del término para la contestación de las demandas interpuestas en contra de la Rama Judicial que conforman el pasivo contingente litigioso de la entidad</t>
  </si>
  <si>
    <t>Cuando el apoderado a quien se le reparte la demanda instaurada en contra de la entidad, admitida y notificada personalmente, omite contestarla dentro del término legalmente establecido</t>
  </si>
  <si>
    <t>Alto volumen de demandas en contra de la rama judicial admitidas y notificadas</t>
  </si>
  <si>
    <t>Afectación de reputacion,imagén,  credibilidad, satisfacción de usuarios y PI</t>
  </si>
  <si>
    <t xml:space="preserve">De la entidad, seccional, despachos a nivel departamental </t>
  </si>
  <si>
    <t>Insuficiencia de personal para atender los procesos</t>
  </si>
  <si>
    <t>Incumplimiento de las metas establecidas</t>
  </si>
  <si>
    <t>Incumplimiento del 20% de los indicadores del proceso</t>
  </si>
  <si>
    <t>Complejidad del caso que incrementa el término para el análisis y elaboración del escrito de contestación</t>
  </si>
  <si>
    <t>Falta de planeación del apoderado para el desarrollo de las tareas de manera priorizada</t>
  </si>
  <si>
    <t>Fallas e insuficiencia de las herramientas tecnológicas</t>
  </si>
  <si>
    <t>Insuficiente saneamiento de la cartera en condiciones desfavorables para la Rama Judicial</t>
  </si>
  <si>
    <t>Posibilidad de incumplimiento de las metas establecidas por la falta de personal para la actualización de la información y cumplimiento oportuno de los términos de duración de las etapas de los procesos</t>
  </si>
  <si>
    <t>Insuficiencia de personal</t>
  </si>
  <si>
    <t>Afectación Económica</t>
  </si>
  <si>
    <t>Afectación al presupuesto en un valor &lt;0,5% y ≥1%.</t>
  </si>
  <si>
    <t>Falta de depuración y de actualización de la información</t>
  </si>
  <si>
    <t>Inadecuada verificación de requisitos para la apertura de procesos de cobro coactivo</t>
  </si>
  <si>
    <t>Falta de datos del deudor</t>
  </si>
  <si>
    <t>Incumplimiento de términos</t>
  </si>
  <si>
    <t xml:space="preserve">Liquidaciones erradas o fuera de términos  de sentencias   o acuerdos </t>
  </si>
  <si>
    <t xml:space="preserve">Falta de oportunidad o menores o mayores valores  establecidos como obligación de la Entidad </t>
  </si>
  <si>
    <t>Desactualización de la información de tarifas y costos</t>
  </si>
  <si>
    <t>Errores en la información de los  procesos judiciales</t>
  </si>
  <si>
    <t xml:space="preserve">De la entidad y sector justicia a nivel nacional </t>
  </si>
  <si>
    <t xml:space="preserve">Desatención de los tiempos </t>
  </si>
  <si>
    <t>Interrupción o afectación en la prestación del servicio administrativo</t>
  </si>
  <si>
    <t>Entre 193 a 288 horas   hábiles al año  o afectación media</t>
  </si>
  <si>
    <t>Insuficientes  recursos provisionados</t>
  </si>
  <si>
    <t>Interrupción o afectación en la prestación del servicio judicial</t>
  </si>
  <si>
    <t>Entre  145 a 192 horas  hábiles al año</t>
  </si>
  <si>
    <t>Desactualización d de informacion del estado de los procesos</t>
  </si>
  <si>
    <t>Incumplimiento del 100% de los indicadores del proceso</t>
  </si>
  <si>
    <t>Clasificación errada del riesgo y sus previsiones</t>
  </si>
  <si>
    <t xml:space="preserve">Recibir dádivas o beneficios a nombre propio o de terceros para  no actuar con la debida diligencia en los procesos en  contra la entidad  o divulgar información privilegiada </t>
  </si>
  <si>
    <t>Retrasar, desviar, omitir actuaciones o suministrar información privilegiada .</t>
  </si>
  <si>
    <t>1.Insuficientes programas de capacitación para la toma de conciencia debido al desconocimiento de la ley antisoborno (ISO 37001:2016), Plan Anticorrupción y  de los  valores y principios propios de la entidad.</t>
  </si>
  <si>
    <t>Muy Baja - 1</t>
  </si>
  <si>
    <t xml:space="preserve">Para los  riesgos de corrupción ,por política,  el impacto siempre será mayor  o catastrófico y su redacción debe conservar el modelo  propuesto.
</t>
  </si>
  <si>
    <t xml:space="preserve">2. Desconocimiento y no aplicación del Código de Ética y Buen Gobierno. </t>
  </si>
  <si>
    <t/>
  </si>
  <si>
    <t>3.Carencia de compromiso  y transparencia de los servidores judiciales.</t>
  </si>
  <si>
    <t>4.Deficiencia de  controles en el trámite  de los documentos</t>
  </si>
  <si>
    <t xml:space="preserve">5. Aplicación no adecuada  de los procedimientos de control </t>
  </si>
  <si>
    <t>Ofrecer, prometer, entregar, aceptar o solicitar una ventaja indebida a cambio de la deficiente gestión en el cobro coactivo de las obligaciones a favor de la Rama Judicial</t>
  </si>
  <si>
    <t>Cuando un tercero o el mismo obligado, ofrece, promete, entrega, acepta o solicita una ventaja dentro del procedimiento de cobro coactivo, a través de dádivas o beneficios, para que no se adelante en debida forma el cobro de las obligaciones a favor de la Rama Judicial.</t>
  </si>
  <si>
    <t>1. Falta de ética de los servidores públicos (Debilidades en principios y valores)</t>
  </si>
  <si>
    <t>2. Falta de ética de terceros interesados  (Debilidades principios y valores)</t>
  </si>
  <si>
    <t>Afectación al presupuesto en un valor ≥0,5%.</t>
  </si>
  <si>
    <t>Ofrecer, prometer, entregar, aceptar o solicitar una ventaja indebida para provocar  actuaciones jurídicas de los procesos de repetición por fuera del marco legal atendiendo intereses propios o de terceros.</t>
  </si>
  <si>
    <t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t>
  </si>
  <si>
    <t>Afectación al presupuesto  en un valor  &lt;1% y ≥5%.</t>
  </si>
  <si>
    <t>Ofrecer, prometer, entregar, aceptar o solicitar una ventaja a cambio de una indebida gestión en el tramite de la liquidación de las cuentas de cobro por concepto de Sentencias en contra de la Rama Judicial.</t>
  </si>
  <si>
    <t>Cuando el beneficiario, apoderado o un tercero, ofrece, promete, entrega, acepta o solicita una ventaja dentro del procedimiento de liquidación de una cuenta de cobro por concepto de sentencias adversas a la Rama Judicial.</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</si>
  <si>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</si>
  <si>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</si>
  <si>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</si>
  <si>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</si>
  <si>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</si>
  <si>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</si>
  <si>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</si>
  <si>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</si>
  <si>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</si>
  <si>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</si>
  <si>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</si>
  <si>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</si>
  <si>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</si>
  <si>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</si>
  <si>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</si>
  <si>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</si>
  <si>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</si>
  <si>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1- El Profesional Universitario  encargado de realizar el reparto de manera quincenal , al recibir las demandas admitidas se verifica si ya se encuentra asignada ingresa al cuardo de vencimientos y repartos y lo envias a los apoderados responsales . Si hay inconsistencias se envia al abogado y al despacho para aclar la información . Como registro del control queda la base de datos. </t>
  </si>
  <si>
    <t>SI</t>
  </si>
  <si>
    <r>
      <rPr>
        <sz val="11"/>
        <color rgb="FF000000"/>
        <rFont val="Aptos Narrow"/>
      </rPr>
      <t xml:space="preserve">Para aliviar la carga manual de los abogados ejecutores, </t>
    </r>
    <r>
      <rPr>
        <b/>
        <sz val="11"/>
        <color rgb="FF000000"/>
        <rFont val="Aptos Narrow"/>
      </rPr>
      <t>el aplicativo de Gestión de Cobro Caoctivo</t>
    </r>
    <r>
      <rPr>
        <sz val="11"/>
        <color rgb="FF000000"/>
        <rFont val="Aptos Narrow"/>
      </rPr>
      <t xml:space="preserve"> cuenta con las funcionalidades automáticas de mandamiento de pago y de prescripción, las cuales usualmente se corren de manera mensual conforme a la parametrización de conteo de términos con la que cuenta el aplicativo GCC en interfaz con el sistema SIGOBius, para garantizar que los procesos se encuentren en la etapa procesal correspondiente, según el Reglamento Interno para el Recaudo de Cartera a Favor de La Nación - Rama Judicial. Además, la División de Cobro Coactivo envía mensualmente los resultados de los  indicadores de gestión a todas las oficinas de Cobro Coactivo con copia a los Directores Seccionales, con el fin de que tomen medidas y decisiones de acuerdo a dichos resultados.
Asimismo, previo al reporte semestral de los obligados que cumplen con los requisitos para ser publicados por la Contaduría General de la Nación en el Boletín de Deudores Morosos del Estado, se revisa la cartera sujeta a cobro a cargo de cada Oficina, a las cuales se les remite un correo, con solicitud puntual, de revisar y actualizar ciertos datos, para transmitir información fidedigna. </t>
    </r>
  </si>
  <si>
    <t>NO</t>
  </si>
  <si>
    <t>Realización de programas de formación, capacitación y sensibilización en temas de Probidad y ética de lo público</t>
  </si>
  <si>
    <t>Acciones de respuesta ante noticias que afectan la imagen de la entidad</t>
  </si>
  <si>
    <t xml:space="preserve">Socialización constante del SGAS del CSJ </t>
  </si>
  <si>
    <t xml:space="preserve">Afectar la garantía de cumplimiento </t>
  </si>
  <si>
    <t xml:space="preserve">la jefe de la Division de Cobro Coactivo, conforme a los programas de formación, capacitación y sensibilización en temas de Probidad y ética de lo público, que brinda la Escuela Judicial, se remite el link a los servidores de Cobro Coactivo para que participen en las mismas. como evidencia se tiene el reenvio del link por medio electronico o el ams espedito. </t>
  </si>
  <si>
    <t>presentar de manera inmediata frente a la ocurrencia de un hecho de soborno con las  evidencias ante la oficial de cumplimiento conforme al procedimiento del Sistema de Gestión Antisoborno quien determinara dar inicio a las acciones disciplinarias del servidor judicial.</t>
  </si>
  <si>
    <t xml:space="preserve">1- La EJRLB periodicamente realiza capacitaciones a los servidores judiciales en relación con las políticas antisoborno y anticorrupción. </t>
  </si>
  <si>
    <t xml:space="preserve">Formular y dar cumplimiento al Plan de mejoramiento </t>
  </si>
  <si>
    <t>Afectar la póliza de manejo y efectuar análisis de la posibilidad de: constituirse como victíma en los procesos penales, iniciar acciones de repetición y/o llamamientos en garantía.</t>
  </si>
  <si>
    <t>Inicio de acciones legales: penales, disciplinarias y/o fiscales dando a conocer de ello, a la opinión pública y a los servidores judiciales</t>
  </si>
  <si>
    <t>Aplicación del procedimiento para el cumplimiento de Sentencias, Conciliaciones y Acciones Constitucionales en contra de la Rama Judicial, en particular el control desde la elaboracion del proyecto del acto administrativo por parte del revisor, del Coordinador, Director de la División, Director de Unidad y despacho de la Directora Ejecutiva.</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</si>
  <si>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</si>
  <si>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</si>
  <si>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</si>
  <si>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</si>
  <si>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</si>
  <si>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</si>
  <si>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</si>
  <si>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</si>
  <si>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</si>
  <si>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</si>
  <si>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</si>
  <si>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</si>
  <si>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</si>
  <si>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</si>
  <si>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</si>
  <si>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</si>
  <si>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Atención de usuarios externos en la sede laboral y a través del aplicativo institucional Microsoft Teams</t>
  </si>
  <si>
    <t>25 Oficinas de Cobro Coactivo de la Rama Judicial</t>
  </si>
  <si>
    <t>Participar en  programas de formación, de capacitación y de sensibilización en temas de probidad y ética de lo público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</si>
  <si>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</si>
  <si>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</si>
  <si>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</si>
  <si>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</si>
  <si>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</si>
  <si>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</si>
  <si>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</si>
  <si>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</si>
  <si>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</si>
  <si>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</si>
  <si>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</si>
  <si>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</si>
  <si>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</si>
  <si>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</si>
  <si>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</si>
  <si>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</si>
  <si>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</si>
  <si>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</si>
  <si>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</si>
  <si>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</si>
  <si>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</si>
  <si>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</si>
  <si>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</si>
  <si>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</si>
  <si>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</si>
  <si>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</si>
  <si>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</si>
  <si>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</si>
  <si>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Catastrófico</t>
  </si>
  <si>
    <t xml:space="preserve">De la entidad y sector justicia a nivel internacional </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</si>
  <si>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</si>
  <si>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</si>
  <si>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</si>
  <si>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</si>
  <si>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</si>
  <si>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 xml:space="preserve">Entre  0 a 48 horas habiles al año </t>
  </si>
  <si>
    <t xml:space="preserve">Entre 49 a 96 horas  habiles al año  </t>
  </si>
  <si>
    <t xml:space="preserve">Entre  97 a 144 horas   habiles al año  </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</si>
  <si>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</si>
  <si>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</si>
  <si>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</si>
  <si>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</si>
  <si>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</si>
  <si>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</si>
  <si>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</si>
  <si>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</si>
  <si>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</si>
  <si>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</si>
  <si>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</si>
  <si>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</si>
  <si>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</si>
  <si>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</si>
  <si>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</si>
  <si>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</si>
  <si>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</si>
  <si>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</si>
  <si>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</si>
  <si>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</si>
  <si>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</si>
  <si>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</si>
  <si>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</si>
  <si>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</si>
  <si>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</si>
  <si>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</si>
  <si>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</si>
  <si>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</si>
  <si>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</si>
  <si>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</si>
  <si>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</si>
  <si>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</si>
  <si>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</si>
  <si>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</si>
  <si>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</si>
  <si>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</si>
  <si>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</si>
  <si>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</si>
  <si>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</si>
  <si>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</si>
  <si>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</si>
  <si>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</si>
  <si>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</si>
  <si>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</si>
  <si>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</si>
  <si>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</si>
  <si>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</si>
  <si>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</si>
  <si>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</si>
  <si>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</si>
  <si>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</si>
  <si>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</si>
  <si>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</si>
  <si>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</si>
  <si>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</si>
  <si>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</si>
  <si>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</si>
  <si>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</si>
  <si>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</si>
  <si>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</si>
  <si>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</si>
  <si>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</si>
  <si>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</si>
  <si>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</si>
  <si>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</si>
  <si>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</si>
  <si>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</si>
  <si>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</si>
  <si>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</si>
  <si>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</si>
  <si>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</si>
  <si>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</si>
  <si>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</si>
  <si>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caso planteado en el escrito de la demanda interpuesta.  Solicitud de información (insumos), entre otros a las Unidades Técnicas de la DEAJ o del Consejo Superior de la Judicatura para estructurar de manera adecuada la defensa de la entidad en cada caso.  Elaborar el escrito de contestación de la demanda debidamente sustentado legal y probatoriamente.  Radicar en oportunidad el escrito de contestación junto con sus anexos a través de los medios dispuestos para el efecto.</t>
  </si>
  <si>
    <t>Hecho el seguimiento pertinente se pudo establecer que las contestaciones de las demandas durante el lapso objeto de seguimiento fueron contestadas y radicadas en oportunidad, en consecuencia no se materializó este riesgo.</t>
  </si>
  <si>
    <t>Se evidencia en la gestión de cobro coactivo a nivel nacional para el 1er. trimestre del año, un recaudo de $3.970.966.240, con un cumplimiento de la meta estipulada del 25,93%, y en número de procesos con recaudo 1.595, con un cumplimiento del 35,68%. A dicho corte, solo el 0.95% de los procesos activos, pendientes de gestión jurídica. En cuanto a búsqueda de bienes y de datos, la cual debe realizarse dos veces al año, el avance es del 69,81% del total de los procesos activos. En el primer trimestre, no se materializó el presente riesgo, lo que evidencia que el control preventivo es efectivo.</t>
  </si>
  <si>
    <t>Revisión de las liquidaciones y los actos administrativos para el pago de sentencias y conciliaciones, realizada por dos profesionales designados, y posteriormente por parte de la Directora del Grupo de Sentencias, previo a la firma de la ordenadora del Gasto</t>
  </si>
  <si>
    <t>x</t>
  </si>
  <si>
    <t>Filtro mensual de las obligaciones a cargo dela Entidad por concepto de sentencias y obligaciones. Este filtro se basa en los siguientes criterios: 1) La obligación debe tener la disponibilidad presupuestal para su pago. 2) La obligación debe estar en firme y ejecutoriada. 3) La obligación debe cumplir con la normatividad vigente. 4) La obligación debe respetar el turno de pago establecido</t>
  </si>
  <si>
    <t>Conciliación de valores a pagar en condenas solidarias con otras entidades del Estado Colombiano.</t>
  </si>
  <si>
    <t>Hecho el seguimiento pertinente se pudo establecer que durante el lapso objeto de seguimiento no fueron puestas en conocimiento denuncias o quejas por este asunto, en consecuencia no se materializó este riesgo.</t>
  </si>
  <si>
    <t>Ningún usuario externo atendido por fuera de la sede laboral
Promoción de las capacitaciones dirigidas por la Escuela Judicial en temas asociados a este riesgo</t>
  </si>
  <si>
    <t>Participar en programas de formación, de capacitación y de sensibilización en temas de probidad y ética de lo público</t>
  </si>
  <si>
    <t xml:space="preserve">Dar traslado a las autoridades competentes de eventuales denuncias o quejas que sean interpuestas en contra de apoderados de la División de Procesos, en razón de estos asuntos.  Participar en las jornadas de capacitación que de manera periódica programa la Escuela Judicial Rodrigo Lara Bonilla del Consejo Superior de la Judicatura sobre las políticas antisoborno y anticorrupción. </t>
  </si>
  <si>
    <t>Socialización Plataforma Estratégica Sistema de Gestión Antisoborno</t>
  </si>
  <si>
    <t>Durante el primer trimestre de 2025, se desarrollaron las siguientes tareas:
1. Proyección y Distribución mensual, de las cuentas de cobro en turno para elaborar la correspondiente liquidación y expedición del acto administrativo de reconocimiento de pago producto de condenas en contra de la entidad por concepto de sentencias y conciliaciones.
2. Revisión de cada una de las liquidaciones y de los actos administrativos de reconocimiento de pago de sentencias y conciliaciones previo a la firma de la ordenadora del gasto.
3. Reunión en el mes de Enero con la Fiscalía General de la Nación, con el fin conciliar las cifras correspondientes a las obligaciones adeudadas entre entidades previo a la contabilización de las mismas.</t>
  </si>
  <si>
    <t>Los integrantes del Grupo de Sentencias cuentan con  acceso al link https://www.ramajudicial.gov.co/web/consejo-superior-de-la-judicatura/-/consejo-superior-de-la-judicatura-avanza-en-la-implementacion-del-sistema-de-gestion-antisoborno-en-la-rama-judicial con el fin  que se realice la correspondiente lectura de la información disponible en la plataforma y familiarizarse con los diferentes componentes del Sistema de Gestión Antisoborno.</t>
  </si>
  <si>
    <t xml:space="preserve">Atención de usuarios externos únicamente dentro de la sede laboral y a través de la aplicación institucional de Microsoft Teams
El profesional de Cobro Coactivo de nivel central, de manera constante (diario, semanal y mensual) revisa y controla en el aplicativo las alertas para informar a los abogados las actuaciones proceales prontas a vencer y de esta manera evitar la no realizacion del cumpliiento de las etapas procesales. como evidencia se tienen las alertas del aplicativo y el seguimiento mediante correos electrónicos. </t>
  </si>
  <si>
    <t>Capacitaciones a los abogados defensores</t>
  </si>
  <si>
    <t>Realizar seguimiento a la metas establecidas</t>
  </si>
  <si>
    <t>Cumplir con la meta de recaudo para cada vigencia</t>
  </si>
  <si>
    <t>Capacitar a los abogados ejecutores</t>
  </si>
  <si>
    <t>Consultar y actualizar  mensualmente las herramientas de liquidación conforme a los indicadores y % de interes fijados por el Banco de la republica y SIF</t>
  </si>
  <si>
    <t>Continuar con el pago de sentencias y conciliaciones restando el derecho a turno.</t>
  </si>
  <si>
    <t>Frecuente revisión, monitoreo y seguimiento a la ejecución del 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</si>
</sst>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Times New Roman"/>
      <family val="1"/>
    </font>
    <font>
      <b/>
      <sz val="10"/>
      <color rgb="FF767171"/>
      <name val="Times New Roman"/>
      <family val="1"/>
    </font>
    <font>
      <sz val="9"/>
      <color theme="1"/>
      <name val="Calibri"/>
      <family val="2"/>
      <scheme val="minor"/>
    </font>
    <font>
      <sz val="11"/>
      <color rgb="FF000000"/>
      <name val="Aptos Narrow"/>
      <charset val="1"/>
    </font>
    <font>
      <sz val="11"/>
      <color rgb="FF000000"/>
      <name val="Calibri"/>
      <family val="2"/>
      <scheme val="minor"/>
    </font>
    <font>
      <sz val="10"/>
      <color rgb="FF000000"/>
      <name val="Calibri"/>
      <family val="2"/>
      <scheme val="minor"/>
    </font>
    <font>
      <sz val="11"/>
      <color rgb="FF000000"/>
      <name val="Aptos Narrow"/>
    </font>
    <font>
      <b/>
      <sz val="11"/>
      <color rgb="FF000000"/>
      <name val="Aptos Narrow"/>
    </font>
    <font>
      <b/>
      <sz val="9"/>
      <color theme="0"/>
      <name val="Calibri"/>
      <scheme val="minor"/>
    </font>
    <font>
      <sz val="9"/>
      <color theme="0"/>
      <name val="Calibri"/>
      <scheme val="minor"/>
    </font>
    <font>
      <sz val="9"/>
      <color theme="1"/>
      <name val="Calibri"/>
      <scheme val="minor"/>
    </font>
    <font>
      <sz val="9"/>
      <name val="Calibri"/>
      <scheme val="minor"/>
    </font>
    <font>
      <sz val="9"/>
      <color rgb="FF000000"/>
      <name val="Calibri"/>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FFF00"/>
        <bgColor indexed="64"/>
      </patternFill>
    </fill>
  </fills>
  <borders count="162">
    <border>
      <left/>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theme="1"/>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medium">
        <color rgb="FF000000"/>
      </top>
      <bottom/>
      <diagonal/>
    </border>
    <border>
      <left style="medium">
        <color rgb="FF000000"/>
      </left>
      <right/>
      <top/>
      <bottom style="dashed">
        <color theme="9" tint="-0.24994659260841701"/>
      </bottom>
      <diagonal/>
    </border>
    <border>
      <left style="medium">
        <color rgb="FF000000"/>
      </left>
      <right/>
      <top style="thick">
        <color theme="0"/>
      </top>
      <bottom style="thick">
        <color theme="0"/>
      </bottom>
      <diagonal/>
    </border>
    <border>
      <left style="thick">
        <color theme="0"/>
      </left>
      <right style="medium">
        <color rgb="FF000000"/>
      </right>
      <top style="thick">
        <color theme="0"/>
      </top>
      <bottom style="thick">
        <color theme="0"/>
      </bottom>
      <diagonal/>
    </border>
    <border>
      <left style="medium">
        <color rgb="FF000000"/>
      </left>
      <right style="thick">
        <color theme="0"/>
      </right>
      <top style="thick">
        <color theme="0"/>
      </top>
      <bottom style="thick">
        <color theme="0"/>
      </bottom>
      <diagonal/>
    </border>
    <border>
      <left style="medium">
        <color rgb="FF000000"/>
      </left>
      <right/>
      <top style="thick">
        <color theme="0"/>
      </top>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style="thin">
        <color indexed="64"/>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style="medium">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75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5" fillId="16" borderId="35" xfId="0" applyFont="1" applyFill="1" applyBorder="1" applyAlignment="1" applyProtection="1">
      <alignment horizontal="center" vertical="center" textRotation="90"/>
      <protection locked="0"/>
    </xf>
    <xf numFmtId="0" fontId="36" fillId="4" borderId="35" xfId="0" applyFont="1" applyFill="1" applyBorder="1" applyAlignment="1">
      <alignment horizontal="center" vertical="center" wrapText="1"/>
    </xf>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35" fillId="4" borderId="35"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53"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1" xfId="0" applyFont="1" applyFill="1" applyBorder="1" applyAlignment="1">
      <alignment horizontal="center" vertical="center" textRotation="90" wrapText="1"/>
    </xf>
    <xf numFmtId="0" fontId="4" fillId="4" borderId="2" xfId="0" applyFont="1" applyFill="1" applyBorder="1" applyAlignment="1">
      <alignment horizontal="center" vertical="center" textRotation="90" wrapText="1"/>
    </xf>
    <xf numFmtId="0" fontId="30" fillId="0" borderId="3" xfId="0" applyFont="1" applyBorder="1" applyAlignment="1">
      <alignment horizontal="center" vertical="center" wrapText="1"/>
    </xf>
    <xf numFmtId="0" fontId="16" fillId="13" borderId="3" xfId="0" applyFont="1" applyFill="1" applyBorder="1" applyAlignment="1" applyProtection="1">
      <alignment horizontal="center" vertical="center" wrapText="1" readingOrder="1"/>
      <protection hidden="1"/>
    </xf>
    <xf numFmtId="0" fontId="16" fillId="18" borderId="3" xfId="0" applyFont="1" applyFill="1" applyBorder="1" applyAlignment="1" applyProtection="1">
      <alignment horizontal="center" vertical="center" wrapText="1" readingOrder="1"/>
      <protection hidden="1"/>
    </xf>
    <xf numFmtId="0" fontId="16" fillId="7" borderId="3" xfId="0" applyFont="1" applyFill="1" applyBorder="1" applyAlignment="1" applyProtection="1">
      <alignment horizontal="center" vertical="center" wrapText="1" readingOrder="1"/>
      <protection hidden="1"/>
    </xf>
    <xf numFmtId="0" fontId="4" fillId="4" borderId="63" xfId="0" applyFont="1" applyFill="1" applyBorder="1" applyAlignment="1">
      <alignment horizontal="center" vertical="center" textRotation="90" wrapText="1"/>
    </xf>
    <xf numFmtId="0" fontId="4" fillId="4" borderId="64"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29" xfId="0" applyFont="1" applyFill="1" applyBorder="1" applyAlignment="1">
      <alignment horizontal="center" vertical="center" wrapText="1" readingOrder="1"/>
    </xf>
    <xf numFmtId="0" fontId="46" fillId="7" borderId="3" xfId="0" applyFont="1" applyFill="1" applyBorder="1" applyAlignment="1">
      <alignment horizontal="center" vertical="center" wrapText="1" readingOrder="1"/>
    </xf>
    <xf numFmtId="9" fontId="46" fillId="0" borderId="18" xfId="4" applyFont="1" applyBorder="1" applyAlignment="1">
      <alignment horizontal="center" vertical="center" wrapText="1" readingOrder="1"/>
    </xf>
    <xf numFmtId="0" fontId="46" fillId="0" borderId="18" xfId="0" applyFont="1" applyBorder="1" applyAlignment="1">
      <alignment horizontal="justify" vertical="center" wrapText="1" readingOrder="1"/>
    </xf>
    <xf numFmtId="1" fontId="46" fillId="0" borderId="19" xfId="3" applyNumberFormat="1" applyFont="1" applyBorder="1" applyAlignment="1">
      <alignment horizontal="center" vertical="center" wrapText="1" readingOrder="1"/>
    </xf>
    <xf numFmtId="0" fontId="46" fillId="8" borderId="3" xfId="0" applyFont="1" applyFill="1" applyBorder="1" applyAlignment="1">
      <alignment horizontal="center" vertical="center" wrapText="1" readingOrder="1"/>
    </xf>
    <xf numFmtId="0" fontId="46" fillId="9" borderId="3" xfId="0" applyFont="1" applyFill="1" applyBorder="1" applyAlignment="1">
      <alignment horizontal="center" vertical="center" wrapText="1" readingOrder="1"/>
    </xf>
    <xf numFmtId="0" fontId="46" fillId="10" borderId="3" xfId="0" applyFont="1" applyFill="1" applyBorder="1" applyAlignment="1">
      <alignment horizontal="center" vertical="center" wrapText="1" readingOrder="1"/>
    </xf>
    <xf numFmtId="0" fontId="47" fillId="11" borderId="3"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18" xfId="0" applyFont="1" applyFill="1" applyBorder="1" applyAlignment="1">
      <alignment horizontal="center" vertical="center" wrapText="1" readingOrder="1"/>
    </xf>
    <xf numFmtId="0" fontId="46" fillId="8" borderId="19" xfId="0" applyFont="1" applyFill="1" applyBorder="1" applyAlignment="1">
      <alignment horizontal="center" vertical="center" wrapText="1" readingOrder="1"/>
    </xf>
    <xf numFmtId="0" fontId="46" fillId="9" borderId="19" xfId="0" applyFont="1" applyFill="1" applyBorder="1" applyAlignment="1">
      <alignment horizontal="center" vertical="center" wrapText="1" readingOrder="1"/>
    </xf>
    <xf numFmtId="0" fontId="46" fillId="10" borderId="19" xfId="0" applyFont="1" applyFill="1" applyBorder="1" applyAlignment="1">
      <alignment horizontal="center" vertical="center" wrapText="1" readingOrder="1"/>
    </xf>
    <xf numFmtId="0" fontId="47" fillId="11" borderId="19"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66" xfId="0" applyFill="1" applyBorder="1"/>
    <xf numFmtId="0" fontId="4" fillId="4" borderId="65" xfId="0" applyFont="1" applyFill="1" applyBorder="1" applyAlignment="1">
      <alignment horizontal="center" vertical="center" wrapText="1"/>
    </xf>
    <xf numFmtId="0" fontId="4" fillId="3" borderId="47" xfId="0" applyFont="1" applyFill="1" applyBorder="1" applyAlignment="1">
      <alignment horizontal="center" vertical="center"/>
    </xf>
    <xf numFmtId="0" fontId="0" fillId="3" borderId="25" xfId="0" applyFill="1" applyBorder="1" applyAlignment="1">
      <alignment horizontal="center" vertical="center" wrapText="1"/>
    </xf>
    <xf numFmtId="0" fontId="0" fillId="0" borderId="3" xfId="0" applyBorder="1" applyAlignment="1">
      <alignment vertical="center" wrapText="1"/>
    </xf>
    <xf numFmtId="0" fontId="10" fillId="5" borderId="0" xfId="0" applyFont="1" applyFill="1" applyAlignment="1">
      <alignment horizontal="center" vertical="center"/>
    </xf>
    <xf numFmtId="0" fontId="44" fillId="6" borderId="0" xfId="0" applyFont="1" applyFill="1" applyAlignment="1">
      <alignment vertical="center" wrapText="1" readingOrder="1"/>
    </xf>
    <xf numFmtId="0" fontId="18" fillId="3" borderId="3" xfId="0" applyFont="1" applyFill="1" applyBorder="1"/>
    <xf numFmtId="0" fontId="0" fillId="3" borderId="7" xfId="0" applyFill="1" applyBorder="1"/>
    <xf numFmtId="1" fontId="0" fillId="3" borderId="3" xfId="0" applyNumberFormat="1" applyFill="1" applyBorder="1" applyAlignment="1">
      <alignment horizontal="center"/>
    </xf>
    <xf numFmtId="0" fontId="43" fillId="3" borderId="3" xfId="0" applyFont="1" applyFill="1" applyBorder="1" applyAlignment="1">
      <alignment horizontal="center" vertical="center" wrapText="1"/>
    </xf>
    <xf numFmtId="0" fontId="48" fillId="3" borderId="3" xfId="0" applyFont="1" applyFill="1" applyBorder="1"/>
    <xf numFmtId="1" fontId="46" fillId="0" borderId="3" xfId="3" applyNumberFormat="1" applyFont="1" applyBorder="1" applyAlignment="1">
      <alignment horizontal="center" vertical="center" wrapText="1" readingOrder="1"/>
    </xf>
    <xf numFmtId="1" fontId="46" fillId="0" borderId="78" xfId="3" applyNumberFormat="1" applyFont="1" applyBorder="1" applyAlignment="1">
      <alignment horizontal="center" vertical="center" wrapText="1" readingOrder="1"/>
    </xf>
    <xf numFmtId="0" fontId="46" fillId="7" borderId="79" xfId="0" applyFont="1" applyFill="1" applyBorder="1" applyAlignment="1">
      <alignment horizontal="center" vertical="center" wrapText="1" readingOrder="1"/>
    </xf>
    <xf numFmtId="0" fontId="46" fillId="8" borderId="80" xfId="0" applyFont="1" applyFill="1" applyBorder="1" applyAlignment="1">
      <alignment horizontal="center" vertical="center" wrapText="1" readingOrder="1"/>
    </xf>
    <xf numFmtId="0" fontId="46" fillId="9" borderId="80" xfId="0" applyFont="1" applyFill="1" applyBorder="1" applyAlignment="1">
      <alignment horizontal="center" vertical="center" wrapText="1" readingOrder="1"/>
    </xf>
    <xf numFmtId="0" fontId="46" fillId="10" borderId="80" xfId="0" applyFont="1" applyFill="1" applyBorder="1" applyAlignment="1">
      <alignment horizontal="center" vertical="center" wrapText="1" readingOrder="1"/>
    </xf>
    <xf numFmtId="0" fontId="47" fillId="11" borderId="80" xfId="0" applyFont="1" applyFill="1" applyBorder="1" applyAlignment="1">
      <alignment horizontal="center" vertical="center" wrapText="1" readingOrder="1"/>
    </xf>
    <xf numFmtId="0" fontId="46"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8" xfId="0" applyFill="1" applyBorder="1"/>
    <xf numFmtId="0" fontId="0" fillId="3" borderId="9"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0" fillId="0" borderId="15" xfId="0" applyFont="1" applyBorder="1" applyAlignment="1">
      <alignment horizontal="center" vertical="center" wrapText="1"/>
    </xf>
    <xf numFmtId="0" fontId="30" fillId="0" borderId="75"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8" xfId="1" quotePrefix="1" applyFont="1" applyFill="1" applyBorder="1" applyAlignment="1">
      <alignment horizontal="left" vertical="top" wrapText="1"/>
    </xf>
    <xf numFmtId="0" fontId="8" fillId="3" borderId="8" xfId="1" applyFill="1" applyBorder="1"/>
    <xf numFmtId="0" fontId="8" fillId="3" borderId="3" xfId="1" applyFill="1" applyBorder="1" applyAlignment="1">
      <alignment horizontal="center" vertical="center"/>
    </xf>
    <xf numFmtId="0" fontId="4" fillId="4" borderId="36" xfId="0" applyFont="1" applyFill="1" applyBorder="1" applyAlignment="1">
      <alignment horizontal="center" vertical="center" wrapText="1"/>
    </xf>
    <xf numFmtId="0" fontId="41" fillId="4" borderId="36" xfId="0" applyFont="1" applyFill="1" applyBorder="1" applyAlignment="1">
      <alignment horizontal="center" vertical="center" textRotation="90"/>
    </xf>
    <xf numFmtId="0" fontId="58" fillId="3" borderId="68" xfId="0" applyFont="1" applyFill="1" applyBorder="1" applyAlignment="1">
      <alignment vertical="center" wrapText="1"/>
    </xf>
    <xf numFmtId="0" fontId="58" fillId="3" borderId="14" xfId="0" applyFont="1" applyFill="1" applyBorder="1" applyAlignment="1">
      <alignment vertical="center" wrapText="1"/>
    </xf>
    <xf numFmtId="0" fontId="4" fillId="4" borderId="48"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4"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20" fillId="4" borderId="32" xfId="1" applyFont="1" applyFill="1" applyBorder="1" applyAlignment="1">
      <alignment horizontal="center" vertical="center"/>
    </xf>
    <xf numFmtId="0" fontId="8" fillId="3" borderId="42" xfId="1" applyFill="1" applyBorder="1"/>
    <xf numFmtId="0" fontId="52" fillId="3" borderId="8" xfId="1" applyFont="1" applyFill="1" applyBorder="1" applyAlignment="1">
      <alignment horizontal="left" vertical="center" wrapText="1"/>
    </xf>
    <xf numFmtId="0" fontId="18" fillId="3" borderId="8"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96"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7" fillId="4" borderId="54" xfId="0" applyFont="1" applyFill="1" applyBorder="1" applyAlignment="1">
      <alignment vertical="center"/>
    </xf>
    <xf numFmtId="0" fontId="0" fillId="3" borderId="41" xfId="0" applyFill="1" applyBorder="1" applyAlignment="1">
      <alignment horizontal="center" vertical="center" wrapText="1"/>
    </xf>
    <xf numFmtId="0" fontId="0" fillId="3" borderId="44" xfId="0" applyFill="1"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2" fontId="0" fillId="0" borderId="3"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23" fillId="0" borderId="32" xfId="0" applyFont="1" applyBorder="1" applyAlignment="1" applyProtection="1">
      <alignment horizontal="justify" vertical="center" wrapText="1"/>
      <protection locked="0"/>
    </xf>
    <xf numFmtId="0" fontId="23" fillId="0" borderId="3" xfId="0" applyFont="1" applyBorder="1" applyAlignment="1" applyProtection="1">
      <alignment horizontal="justify" vertical="center" wrapText="1"/>
      <protection locked="0"/>
    </xf>
    <xf numFmtId="0" fontId="0" fillId="0" borderId="3" xfId="0" applyBorder="1" applyAlignment="1">
      <alignment horizontal="justify" vertical="center" wrapText="1"/>
    </xf>
    <xf numFmtId="0" fontId="23"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2" fontId="0" fillId="0" borderId="3"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2" fontId="0" fillId="0" borderId="32"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3"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3" xfId="0" applyNumberFormat="1" applyBorder="1" applyAlignment="1">
      <alignment horizontal="center" vertical="center" wrapText="1"/>
    </xf>
    <xf numFmtId="4" fontId="0" fillId="0" borderId="44" xfId="0" applyNumberFormat="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12" fillId="0" borderId="53" xfId="0" applyFont="1" applyBorder="1" applyAlignment="1" applyProtection="1">
      <alignment horizontal="left" vertical="top" wrapText="1"/>
      <protection locked="0"/>
    </xf>
    <xf numFmtId="0" fontId="12" fillId="0" borderId="53" xfId="0" applyFont="1" applyBorder="1" applyAlignment="1" applyProtection="1">
      <alignment horizontal="justify" vertical="center" wrapText="1"/>
      <protection locked="0"/>
    </xf>
    <xf numFmtId="0" fontId="0" fillId="0" borderId="104" xfId="0" applyBorder="1" applyAlignment="1">
      <alignment horizontal="center" vertical="center" wrapText="1"/>
    </xf>
    <xf numFmtId="0" fontId="67" fillId="0" borderId="0" xfId="0" applyFont="1" applyAlignment="1" applyProtection="1">
      <alignment vertical="center"/>
      <protection locked="0"/>
    </xf>
    <xf numFmtId="0" fontId="67" fillId="0" borderId="0" xfId="0" applyFont="1" applyProtection="1">
      <protection locked="0"/>
    </xf>
    <xf numFmtId="0" fontId="67" fillId="0" borderId="0" xfId="0" applyFont="1"/>
    <xf numFmtId="0" fontId="69" fillId="19" borderId="107" xfId="0" applyFont="1" applyFill="1" applyBorder="1" applyAlignment="1" applyProtection="1">
      <alignment horizontal="left" vertical="center" wrapText="1"/>
      <protection locked="0"/>
    </xf>
    <xf numFmtId="0" fontId="69" fillId="19" borderId="107" xfId="0" applyFont="1" applyFill="1" applyBorder="1" applyAlignment="1" applyProtection="1">
      <alignment horizontal="center" vertical="center"/>
      <protection locked="0"/>
    </xf>
    <xf numFmtId="0" fontId="70" fillId="5" borderId="107" xfId="0" applyFont="1" applyFill="1" applyBorder="1" applyAlignment="1" applyProtection="1">
      <alignment horizontal="center" vertical="center" wrapText="1"/>
      <protection locked="0"/>
    </xf>
    <xf numFmtId="0" fontId="67" fillId="0" borderId="0" xfId="0"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left"/>
      <protection locked="0"/>
    </xf>
    <xf numFmtId="0" fontId="67" fillId="0" borderId="0" xfId="0" applyFont="1" applyAlignment="1" applyProtection="1">
      <alignment horizontal="center"/>
      <protection locked="0"/>
    </xf>
    <xf numFmtId="0" fontId="71" fillId="20" borderId="110" xfId="0" applyFont="1" applyFill="1" applyBorder="1" applyAlignment="1">
      <alignment horizontal="center" vertical="center" wrapText="1" readingOrder="1"/>
    </xf>
    <xf numFmtId="0" fontId="73" fillId="3" borderId="110" xfId="0" applyFont="1" applyFill="1" applyBorder="1" applyAlignment="1">
      <alignment horizontal="center" vertical="center" wrapText="1" readingOrder="1"/>
    </xf>
    <xf numFmtId="0" fontId="73" fillId="3" borderId="110" xfId="0" applyFont="1" applyFill="1" applyBorder="1" applyAlignment="1">
      <alignment horizontal="left" vertical="center" wrapText="1"/>
    </xf>
    <xf numFmtId="0" fontId="73" fillId="3" borderId="110" xfId="0" applyFont="1" applyFill="1" applyBorder="1" applyAlignment="1">
      <alignment horizontal="center" vertical="center" wrapText="1"/>
    </xf>
    <xf numFmtId="0" fontId="67" fillId="3" borderId="0" xfId="0" applyFont="1" applyFill="1"/>
    <xf numFmtId="0" fontId="73" fillId="0" borderId="110" xfId="0" applyFont="1" applyBorder="1" applyAlignment="1">
      <alignment horizontal="center" vertical="center" wrapText="1" readingOrder="1"/>
    </xf>
    <xf numFmtId="0" fontId="73" fillId="0" borderId="110" xfId="0" applyFont="1" applyBorder="1" applyAlignment="1">
      <alignment horizontal="left" vertical="center" wrapText="1"/>
    </xf>
    <xf numFmtId="0" fontId="73" fillId="21" borderId="110" xfId="0" applyFont="1" applyFill="1" applyBorder="1" applyAlignment="1">
      <alignment horizontal="left" vertical="center" wrapText="1"/>
    </xf>
    <xf numFmtId="0" fontId="70" fillId="0" borderId="0" xfId="0" applyFont="1" applyAlignment="1">
      <alignment vertical="center" wrapText="1"/>
    </xf>
    <xf numFmtId="0" fontId="71" fillId="0" borderId="110" xfId="0" applyFont="1" applyBorder="1" applyAlignment="1">
      <alignment vertical="center" wrapText="1" readingOrder="1"/>
    </xf>
    <xf numFmtId="0" fontId="73" fillId="3" borderId="110" xfId="0" applyFont="1" applyFill="1" applyBorder="1" applyAlignment="1">
      <alignment horizontal="left" vertical="center" wrapText="1" readingOrder="1"/>
    </xf>
    <xf numFmtId="0" fontId="69" fillId="0" borderId="0" xfId="0" applyFont="1"/>
    <xf numFmtId="0" fontId="73" fillId="3" borderId="110" xfId="0" applyFont="1" applyFill="1" applyBorder="1" applyAlignment="1">
      <alignment horizontal="left" vertical="center"/>
    </xf>
    <xf numFmtId="0" fontId="73" fillId="3" borderId="110" xfId="0" applyFont="1" applyFill="1" applyBorder="1" applyAlignment="1">
      <alignment vertical="center" wrapText="1"/>
    </xf>
    <xf numFmtId="0" fontId="73" fillId="3" borderId="110" xfId="0" applyFont="1" applyFill="1" applyBorder="1" applyAlignment="1">
      <alignment vertical="center" wrapText="1" readingOrder="1"/>
    </xf>
    <xf numFmtId="0" fontId="73" fillId="3" borderId="110" xfId="0" applyFont="1" applyFill="1" applyBorder="1" applyAlignment="1">
      <alignment vertical="center"/>
    </xf>
    <xf numFmtId="0" fontId="73" fillId="3" borderId="110" xfId="0" applyFont="1" applyFill="1" applyBorder="1" applyAlignment="1">
      <alignment horizontal="center" vertical="center"/>
    </xf>
    <xf numFmtId="0" fontId="73" fillId="3" borderId="111" xfId="0" applyFont="1" applyFill="1" applyBorder="1" applyAlignment="1">
      <alignment horizontal="center" vertical="center" wrapText="1" readingOrder="1"/>
    </xf>
    <xf numFmtId="0" fontId="73" fillId="3" borderId="111" xfId="0" applyFont="1" applyFill="1" applyBorder="1" applyAlignment="1">
      <alignment horizontal="left" vertical="center" wrapText="1"/>
    </xf>
    <xf numFmtId="0" fontId="73" fillId="3" borderId="111" xfId="0" applyFont="1" applyFill="1" applyBorder="1" applyAlignment="1">
      <alignment horizontal="center" vertical="center"/>
    </xf>
    <xf numFmtId="0" fontId="71" fillId="0" borderId="0" xfId="0" applyFont="1" applyAlignment="1">
      <alignment vertical="center" wrapText="1" readingOrder="1"/>
    </xf>
    <xf numFmtId="0" fontId="73" fillId="3" borderId="0" xfId="0" applyFont="1" applyFill="1" applyAlignment="1">
      <alignment horizontal="center" vertical="center" wrapText="1" readingOrder="1"/>
    </xf>
    <xf numFmtId="0" fontId="73" fillId="0" borderId="0" xfId="0" applyFont="1" applyAlignment="1">
      <alignment vertical="center"/>
    </xf>
    <xf numFmtId="0" fontId="67" fillId="0" borderId="0" xfId="0" applyFont="1" applyAlignment="1">
      <alignment horizontal="left"/>
    </xf>
    <xf numFmtId="0" fontId="67" fillId="0" borderId="0" xfId="0" applyFont="1" applyAlignment="1">
      <alignment horizontal="center"/>
    </xf>
    <xf numFmtId="0" fontId="74" fillId="0" borderId="0" xfId="0" applyFont="1" applyAlignment="1">
      <alignment wrapText="1"/>
    </xf>
    <xf numFmtId="0" fontId="76" fillId="0" borderId="0" xfId="0" applyFont="1"/>
    <xf numFmtId="0" fontId="78" fillId="20" borderId="107" xfId="0" applyFont="1" applyFill="1" applyBorder="1" applyAlignment="1">
      <alignment horizontal="center" vertical="center"/>
    </xf>
    <xf numFmtId="0" fontId="78" fillId="5" borderId="107" xfId="0" applyFont="1" applyFill="1" applyBorder="1" applyAlignment="1">
      <alignment horizontal="center" vertical="center"/>
    </xf>
    <xf numFmtId="0" fontId="78" fillId="5" borderId="107" xfId="0" applyFont="1" applyFill="1" applyBorder="1" applyAlignment="1">
      <alignment vertical="center" wrapText="1"/>
    </xf>
    <xf numFmtId="0" fontId="78" fillId="3" borderId="107" xfId="0" applyFont="1" applyFill="1" applyBorder="1" applyAlignment="1">
      <alignment horizontal="left" vertical="top" wrapText="1"/>
    </xf>
    <xf numFmtId="0" fontId="79" fillId="3" borderId="107" xfId="0" applyFont="1" applyFill="1" applyBorder="1" applyAlignment="1">
      <alignment horizontal="center" vertical="center" wrapText="1"/>
    </xf>
    <xf numFmtId="0" fontId="80" fillId="3" borderId="107" xfId="0" applyFont="1" applyFill="1" applyBorder="1" applyAlignment="1">
      <alignment horizontal="center" vertical="center" wrapText="1"/>
    </xf>
    <xf numFmtId="0" fontId="80" fillId="3" borderId="107" xfId="0" applyFont="1" applyFill="1" applyBorder="1" applyAlignment="1">
      <alignment horizontal="left" vertical="center"/>
    </xf>
    <xf numFmtId="0" fontId="78" fillId="0" borderId="107" xfId="0" applyFont="1" applyBorder="1" applyAlignment="1">
      <alignment vertical="top" wrapText="1"/>
    </xf>
    <xf numFmtId="0" fontId="79" fillId="3" borderId="107" xfId="0" applyFont="1" applyFill="1" applyBorder="1" applyAlignment="1">
      <alignment horizontal="center" vertical="center"/>
    </xf>
    <xf numFmtId="0" fontId="80" fillId="3" borderId="107" xfId="0" applyFont="1" applyFill="1" applyBorder="1" applyAlignment="1">
      <alignment horizontal="center" vertical="center"/>
    </xf>
    <xf numFmtId="0" fontId="78" fillId="3" borderId="107" xfId="0" applyFont="1" applyFill="1" applyBorder="1" applyAlignment="1">
      <alignment horizontal="left" vertical="center" wrapText="1"/>
    </xf>
    <xf numFmtId="0" fontId="78" fillId="0" borderId="107" xfId="0" applyFont="1" applyBorder="1" applyAlignment="1">
      <alignment horizontal="left" vertical="center" wrapText="1"/>
    </xf>
    <xf numFmtId="0" fontId="80" fillId="0" borderId="107" xfId="0" applyFont="1" applyBorder="1" applyAlignment="1">
      <alignment horizontal="left" vertical="center"/>
    </xf>
    <xf numFmtId="0" fontId="76" fillId="0" borderId="0" xfId="0" applyFont="1" applyAlignment="1">
      <alignment horizontal="left"/>
    </xf>
    <xf numFmtId="0" fontId="74" fillId="0" borderId="0" xfId="0" applyFont="1" applyAlignment="1">
      <alignment horizontal="center"/>
    </xf>
    <xf numFmtId="0" fontId="76" fillId="0" borderId="0" xfId="0" applyFont="1" applyAlignment="1">
      <alignment horizontal="center"/>
    </xf>
    <xf numFmtId="0" fontId="0" fillId="0" borderId="116" xfId="0" applyBorder="1" applyAlignment="1">
      <alignment horizontal="justify" vertical="center" wrapText="1"/>
    </xf>
    <xf numFmtId="0" fontId="0" fillId="0" borderId="28" xfId="0" applyBorder="1" applyAlignment="1">
      <alignment horizontal="justify" vertical="center" wrapText="1"/>
    </xf>
    <xf numFmtId="0" fontId="0" fillId="0" borderId="117" xfId="0" applyBorder="1" applyAlignment="1">
      <alignment horizontal="justify" vertical="center" wrapText="1"/>
    </xf>
    <xf numFmtId="3" fontId="0" fillId="0" borderId="118" xfId="0" applyNumberFormat="1" applyBorder="1" applyAlignment="1">
      <alignment horizontal="justify" vertical="center" wrapText="1"/>
    </xf>
    <xf numFmtId="3" fontId="0" fillId="0" borderId="119" xfId="0" applyNumberFormat="1" applyBorder="1" applyAlignment="1">
      <alignment horizontal="justify" vertical="center" wrapText="1"/>
    </xf>
    <xf numFmtId="3" fontId="0" fillId="0" borderId="120" xfId="0" applyNumberFormat="1" applyBorder="1" applyAlignment="1">
      <alignment horizontal="justify" vertical="center" wrapText="1"/>
    </xf>
    <xf numFmtId="3" fontId="0" fillId="0" borderId="121" xfId="0" applyNumberFormat="1" applyBorder="1" applyAlignment="1">
      <alignment horizontal="justify" vertical="center" wrapText="1"/>
    </xf>
    <xf numFmtId="0" fontId="0" fillId="0" borderId="33" xfId="0" applyBorder="1" applyAlignment="1">
      <alignment horizontal="justify" vertical="center" wrapText="1"/>
    </xf>
    <xf numFmtId="0" fontId="81" fillId="0" borderId="105" xfId="0" applyFont="1" applyBorder="1" applyAlignment="1">
      <alignment horizontal="center" vertical="center" wrapText="1"/>
    </xf>
    <xf numFmtId="0" fontId="81" fillId="0" borderId="77" xfId="0" applyFont="1" applyBorder="1" applyAlignment="1">
      <alignment horizontal="center" vertical="center" wrapText="1"/>
    </xf>
    <xf numFmtId="0" fontId="82" fillId="0" borderId="75" xfId="0" applyFont="1" applyBorder="1" applyAlignment="1">
      <alignment horizontal="center" vertical="center" wrapText="1"/>
    </xf>
    <xf numFmtId="0" fontId="82" fillId="0" borderId="17" xfId="0" applyFont="1" applyBorder="1" applyAlignment="1">
      <alignment horizontal="center" vertical="center" wrapText="1"/>
    </xf>
    <xf numFmtId="0" fontId="81" fillId="0" borderId="106" xfId="0" applyFont="1" applyBorder="1" applyAlignment="1">
      <alignment horizontal="center" vertical="center" wrapText="1"/>
    </xf>
    <xf numFmtId="0" fontId="81" fillId="0" borderId="9" xfId="0" applyFont="1" applyBorder="1" applyAlignment="1">
      <alignment horizontal="center" vertical="center" wrapText="1"/>
    </xf>
    <xf numFmtId="0" fontId="11" fillId="3" borderId="29" xfId="0" applyFont="1" applyFill="1" applyBorder="1" applyAlignment="1">
      <alignment horizontal="center" vertical="center"/>
    </xf>
    <xf numFmtId="0" fontId="11" fillId="3" borderId="20" xfId="0" applyFont="1" applyFill="1" applyBorder="1" applyAlignment="1">
      <alignment horizontal="center" vertical="center"/>
    </xf>
    <xf numFmtId="4" fontId="0" fillId="0" borderId="84" xfId="0" applyNumberFormat="1" applyBorder="1" applyAlignment="1">
      <alignment horizontal="center" vertical="center" wrapText="1"/>
    </xf>
    <xf numFmtId="0" fontId="23" fillId="0" borderId="130" xfId="0" applyFont="1" applyBorder="1" applyAlignment="1" applyProtection="1">
      <alignment vertical="center" wrapText="1"/>
      <protection locked="0"/>
    </xf>
    <xf numFmtId="0" fontId="0" fillId="0" borderId="27" xfId="0" applyBorder="1" applyAlignment="1">
      <alignment horizontal="justify" vertical="center" wrapText="1"/>
    </xf>
    <xf numFmtId="0" fontId="23" fillId="0" borderId="132" xfId="0" applyFont="1" applyBorder="1" applyAlignment="1" applyProtection="1">
      <alignment vertical="center" wrapText="1"/>
      <protection locked="0"/>
    </xf>
    <xf numFmtId="0" fontId="23" fillId="0" borderId="20" xfId="0" applyFont="1" applyBorder="1" applyAlignment="1" applyProtection="1">
      <alignment horizontal="justify" vertical="center" wrapText="1"/>
      <protection locked="0"/>
    </xf>
    <xf numFmtId="3" fontId="0" fillId="0" borderId="130" xfId="0" applyNumberFormat="1" applyBorder="1" applyAlignment="1">
      <alignment horizontal="left"/>
    </xf>
    <xf numFmtId="3" fontId="0" fillId="0" borderId="139" xfId="0" applyNumberFormat="1" applyBorder="1" applyAlignment="1">
      <alignment horizontal="justify" vertical="center" wrapText="1"/>
    </xf>
    <xf numFmtId="0" fontId="87" fillId="0" borderId="41" xfId="0" applyFont="1" applyBorder="1" applyAlignment="1" applyProtection="1">
      <alignment vertical="center" wrapText="1"/>
      <protection locked="0"/>
    </xf>
    <xf numFmtId="3" fontId="4" fillId="4" borderId="35" xfId="0" applyNumberFormat="1" applyFont="1" applyFill="1" applyBorder="1" applyAlignment="1">
      <alignment horizontal="center" vertical="center" wrapText="1"/>
    </xf>
    <xf numFmtId="0" fontId="28" fillId="3" borderId="0" xfId="0" applyFont="1" applyFill="1" applyAlignment="1">
      <alignment vertical="center"/>
    </xf>
    <xf numFmtId="0" fontId="28" fillId="0" borderId="0" xfId="0" applyFont="1" applyAlignment="1">
      <alignment vertical="center"/>
    </xf>
    <xf numFmtId="0" fontId="29" fillId="3" borderId="0" xfId="0" applyFont="1" applyFill="1" applyAlignment="1">
      <alignment vertical="center"/>
    </xf>
    <xf numFmtId="0" fontId="29"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0" fillId="3" borderId="0" xfId="0" applyFill="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Alignment="1" applyProtection="1">
      <alignment vertical="center"/>
      <protection locked="0"/>
    </xf>
    <xf numFmtId="0" fontId="0" fillId="0" borderId="0" xfId="0" applyAlignment="1" applyProtection="1">
      <alignment vertical="center"/>
      <protection locked="0"/>
    </xf>
    <xf numFmtId="0" fontId="1" fillId="3" borderId="125" xfId="0" applyFont="1" applyFill="1" applyBorder="1" applyAlignment="1">
      <alignment horizontal="center" vertical="center"/>
    </xf>
    <xf numFmtId="0" fontId="35" fillId="4" borderId="149" xfId="0" applyFont="1" applyFill="1" applyBorder="1" applyAlignment="1" applyProtection="1">
      <alignment horizontal="center" vertical="center" wrapText="1"/>
      <protection locked="0"/>
    </xf>
    <xf numFmtId="0" fontId="29" fillId="17" borderId="0" xfId="0" applyFont="1" applyFill="1" applyAlignment="1">
      <alignment vertical="center"/>
    </xf>
    <xf numFmtId="0" fontId="29" fillId="17" borderId="126" xfId="0" applyFont="1" applyFill="1" applyBorder="1" applyAlignment="1">
      <alignment vertical="center"/>
    </xf>
    <xf numFmtId="0" fontId="13" fillId="0" borderId="130" xfId="0" applyFont="1" applyBorder="1" applyAlignment="1">
      <alignment horizontal="center" vertical="center" wrapText="1"/>
    </xf>
    <xf numFmtId="0" fontId="13" fillId="0" borderId="130" xfId="0" applyFont="1" applyBorder="1" applyAlignment="1">
      <alignment vertical="center" wrapText="1"/>
    </xf>
    <xf numFmtId="14" fontId="36" fillId="4" borderId="35" xfId="0" applyNumberFormat="1" applyFont="1" applyFill="1" applyBorder="1" applyAlignment="1">
      <alignment horizontal="center" vertical="center" wrapText="1"/>
    </xf>
    <xf numFmtId="14" fontId="29" fillId="17" borderId="0" xfId="0" applyNumberFormat="1" applyFont="1" applyFill="1" applyAlignment="1">
      <alignment vertical="center"/>
    </xf>
    <xf numFmtId="14" fontId="0" fillId="0" borderId="0" xfId="0" applyNumberFormat="1" applyAlignment="1">
      <alignment vertical="center"/>
    </xf>
    <xf numFmtId="0" fontId="89" fillId="4" borderId="7" xfId="0" applyFont="1" applyFill="1" applyBorder="1" applyAlignment="1">
      <alignment horizontal="left" vertical="center"/>
    </xf>
    <xf numFmtId="0" fontId="89" fillId="4" borderId="7" xfId="0" applyFont="1" applyFill="1" applyBorder="1" applyAlignment="1">
      <alignment vertical="center"/>
    </xf>
    <xf numFmtId="0" fontId="89" fillId="4" borderId="34" xfId="0" applyFont="1" applyFill="1" applyBorder="1" applyAlignment="1">
      <alignment vertical="center"/>
    </xf>
    <xf numFmtId="0" fontId="89" fillId="3" borderId="0" xfId="0" applyFont="1" applyFill="1" applyAlignment="1">
      <alignment horizontal="center" vertical="center"/>
    </xf>
    <xf numFmtId="0" fontId="89" fillId="4" borderId="0" xfId="0" applyFont="1" applyFill="1" applyAlignment="1">
      <alignment horizontal="left" vertical="center"/>
    </xf>
    <xf numFmtId="0" fontId="89" fillId="4" borderId="0" xfId="0" applyFont="1" applyFill="1" applyAlignment="1">
      <alignment vertical="center"/>
    </xf>
    <xf numFmtId="0" fontId="89" fillId="4" borderId="33" xfId="0" applyFont="1" applyFill="1" applyBorder="1" applyAlignment="1">
      <alignment vertical="center"/>
    </xf>
    <xf numFmtId="0" fontId="91" fillId="3" borderId="31" xfId="0" applyFont="1" applyFill="1" applyBorder="1" applyAlignment="1">
      <alignment horizontal="center" vertical="center"/>
    </xf>
    <xf numFmtId="0" fontId="91" fillId="3" borderId="0" xfId="0" applyFont="1" applyFill="1" applyAlignment="1">
      <alignment horizontal="center" vertical="center"/>
    </xf>
    <xf numFmtId="0" fontId="91" fillId="3" borderId="3" xfId="0" applyFont="1" applyFill="1" applyBorder="1" applyAlignment="1" applyProtection="1">
      <alignment horizontal="left" vertical="center"/>
      <protection locked="0"/>
    </xf>
    <xf numFmtId="0" fontId="91" fillId="3" borderId="3" xfId="0" applyFont="1" applyFill="1" applyBorder="1" applyAlignment="1" applyProtection="1">
      <alignment horizontal="left" vertical="center" wrapText="1"/>
      <protection locked="0"/>
    </xf>
    <xf numFmtId="0" fontId="91" fillId="3" borderId="3" xfId="0" applyFont="1" applyFill="1" applyBorder="1" applyAlignment="1" applyProtection="1">
      <alignment vertical="center" wrapText="1"/>
      <protection locked="0"/>
    </xf>
    <xf numFmtId="0" fontId="89" fillId="4" borderId="58" xfId="0" applyFont="1" applyFill="1" applyBorder="1" applyAlignment="1">
      <alignment vertical="center"/>
    </xf>
    <xf numFmtId="0" fontId="89" fillId="4" borderId="51" xfId="0" applyFont="1" applyFill="1" applyBorder="1" applyAlignment="1">
      <alignment horizontal="center" vertical="center"/>
    </xf>
    <xf numFmtId="0" fontId="89" fillId="4" borderId="36" xfId="0" applyFont="1" applyFill="1" applyBorder="1" applyAlignment="1">
      <alignment horizontal="center" vertical="center" wrapText="1"/>
    </xf>
    <xf numFmtId="0" fontId="89" fillId="4" borderId="60" xfId="0" applyFont="1" applyFill="1" applyBorder="1" applyAlignment="1">
      <alignment horizontal="center" vertical="center" wrapText="1"/>
    </xf>
    <xf numFmtId="0" fontId="89" fillId="2" borderId="0" xfId="0" applyFont="1" applyFill="1" applyAlignment="1">
      <alignment horizontal="center" vertical="center"/>
    </xf>
    <xf numFmtId="0" fontId="91" fillId="0" borderId="32" xfId="0" applyFont="1" applyBorder="1" applyAlignment="1">
      <alignment horizontal="center" vertical="center" wrapText="1"/>
    </xf>
    <xf numFmtId="0" fontId="92" fillId="0" borderId="32" xfId="0" applyFont="1" applyBorder="1" applyAlignment="1" applyProtection="1">
      <alignment horizontal="justify" vertical="center" wrapText="1"/>
      <protection locked="0"/>
    </xf>
    <xf numFmtId="0" fontId="92" fillId="3" borderId="32" xfId="0" applyFont="1" applyFill="1" applyBorder="1" applyAlignment="1">
      <alignment horizontal="center" vertical="center" wrapText="1"/>
    </xf>
    <xf numFmtId="1" fontId="91" fillId="0" borderId="32" xfId="4" applyNumberFormat="1" applyFont="1" applyBorder="1" applyAlignment="1">
      <alignment horizontal="center" vertical="center" wrapText="1"/>
    </xf>
    <xf numFmtId="0" fontId="91" fillId="0" borderId="3" xfId="0" applyFont="1" applyBorder="1" applyAlignment="1">
      <alignment horizontal="center" vertical="center" wrapText="1"/>
    </xf>
    <xf numFmtId="0" fontId="92" fillId="0" borderId="3" xfId="0" applyFont="1" applyBorder="1" applyAlignment="1" applyProtection="1">
      <alignment horizontal="justify" vertical="center" wrapText="1"/>
      <protection locked="0"/>
    </xf>
    <xf numFmtId="0" fontId="92" fillId="3" borderId="3" xfId="0" applyFont="1" applyFill="1" applyBorder="1" applyAlignment="1">
      <alignment horizontal="center" vertical="center" wrapText="1"/>
    </xf>
    <xf numFmtId="1" fontId="91" fillId="0" borderId="3" xfId="4" applyNumberFormat="1" applyFont="1" applyBorder="1" applyAlignment="1">
      <alignment horizontal="center" vertical="center" wrapText="1"/>
    </xf>
    <xf numFmtId="0" fontId="91" fillId="0" borderId="3" xfId="0" applyFont="1" applyBorder="1" applyAlignment="1">
      <alignment horizontal="justify" vertical="center"/>
    </xf>
    <xf numFmtId="0" fontId="91" fillId="0" borderId="3" xfId="0" applyFont="1" applyBorder="1" applyAlignment="1">
      <alignment horizontal="justify" vertical="center" wrapText="1"/>
    </xf>
    <xf numFmtId="0" fontId="91" fillId="0" borderId="21" xfId="0" applyFont="1" applyBorder="1" applyAlignment="1">
      <alignment horizontal="center" vertical="center" wrapText="1"/>
    </xf>
    <xf numFmtId="0" fontId="91" fillId="0" borderId="21" xfId="0" applyFont="1" applyBorder="1" applyAlignment="1">
      <alignment horizontal="justify" vertical="center" wrapText="1"/>
    </xf>
    <xf numFmtId="0" fontId="92" fillId="3" borderId="21" xfId="0" applyFont="1" applyFill="1" applyBorder="1" applyAlignment="1">
      <alignment horizontal="center" vertical="center" wrapText="1"/>
    </xf>
    <xf numFmtId="1" fontId="91" fillId="0" borderId="21" xfId="4" applyNumberFormat="1" applyFont="1" applyBorder="1" applyAlignment="1">
      <alignment horizontal="center" vertical="center" wrapText="1"/>
    </xf>
    <xf numFmtId="0" fontId="91" fillId="0" borderId="28" xfId="0" applyFont="1" applyBorder="1" applyAlignment="1">
      <alignment horizontal="center" vertical="center" wrapText="1"/>
    </xf>
    <xf numFmtId="0" fontId="92" fillId="0" borderId="3" xfId="0" applyFont="1" applyBorder="1" applyAlignment="1">
      <alignment horizontal="justify" vertical="center" wrapText="1"/>
    </xf>
    <xf numFmtId="0" fontId="91" fillId="0" borderId="32" xfId="0" applyFont="1" applyBorder="1" applyAlignment="1">
      <alignment horizontal="justify" vertical="center" wrapText="1"/>
    </xf>
    <xf numFmtId="0" fontId="91" fillId="0" borderId="20" xfId="0" applyFont="1" applyBorder="1" applyAlignment="1">
      <alignment horizontal="justify" vertical="center" wrapText="1"/>
    </xf>
    <xf numFmtId="0" fontId="91" fillId="0" borderId="20" xfId="0" applyFont="1" applyBorder="1" applyAlignment="1">
      <alignment horizontal="left" vertical="center" wrapText="1"/>
    </xf>
    <xf numFmtId="0" fontId="91" fillId="0" borderId="3" xfId="0" applyFont="1" applyBorder="1" applyAlignment="1">
      <alignment horizontal="left" vertical="center" wrapText="1"/>
    </xf>
    <xf numFmtId="0" fontId="91" fillId="0" borderId="20" xfId="0" applyFont="1" applyBorder="1" applyAlignment="1">
      <alignment horizontal="center" vertical="center" wrapText="1"/>
    </xf>
    <xf numFmtId="0" fontId="90" fillId="3" borderId="0" xfId="0" applyFont="1" applyFill="1" applyAlignment="1">
      <alignment vertical="center"/>
    </xf>
    <xf numFmtId="0" fontId="90" fillId="0" borderId="0" xfId="0" applyFont="1" applyAlignment="1">
      <alignment vertical="center"/>
    </xf>
    <xf numFmtId="0" fontId="93" fillId="0" borderId="0" xfId="0" applyFont="1" applyAlignment="1">
      <alignment vertical="center"/>
    </xf>
    <xf numFmtId="0" fontId="93" fillId="21" borderId="130" xfId="0" applyFont="1" applyFill="1" applyBorder="1" applyAlignment="1">
      <alignment vertical="center" wrapText="1"/>
    </xf>
    <xf numFmtId="0" fontId="91" fillId="0" borderId="0" xfId="0" applyFont="1" applyAlignment="1">
      <alignment horizontal="left" vertical="center"/>
    </xf>
    <xf numFmtId="0" fontId="91" fillId="0" borderId="0" xfId="0" applyFont="1" applyAlignment="1">
      <alignment vertical="center"/>
    </xf>
    <xf numFmtId="0" fontId="91" fillId="0" borderId="140" xfId="0" applyFont="1" applyBorder="1" applyAlignment="1">
      <alignment horizontal="center" vertical="center" wrapText="1"/>
    </xf>
    <xf numFmtId="0" fontId="91" fillId="0" borderId="153" xfId="0" applyFont="1" applyBorder="1" applyAlignment="1">
      <alignment horizontal="center" vertical="center" wrapText="1"/>
    </xf>
    <xf numFmtId="0" fontId="92" fillId="3" borderId="153" xfId="0" applyFont="1" applyFill="1" applyBorder="1" applyAlignment="1">
      <alignment horizontal="center" vertical="center" wrapText="1"/>
    </xf>
    <xf numFmtId="0" fontId="92" fillId="3" borderId="20" xfId="0" applyFont="1" applyFill="1" applyBorder="1" applyAlignment="1">
      <alignment horizontal="center" vertical="center" wrapText="1"/>
    </xf>
    <xf numFmtId="1" fontId="91" fillId="0" borderId="20" xfId="4" applyNumberFormat="1" applyFont="1" applyBorder="1" applyAlignment="1">
      <alignment horizontal="center" vertical="center" wrapText="1"/>
    </xf>
    <xf numFmtId="1" fontId="91" fillId="0" borderId="140" xfId="4" applyNumberFormat="1" applyFont="1" applyBorder="1" applyAlignment="1">
      <alignment horizontal="center" vertical="center" wrapText="1"/>
    </xf>
    <xf numFmtId="1" fontId="91" fillId="0" borderId="153" xfId="4" applyNumberFormat="1" applyFont="1" applyBorder="1" applyAlignment="1">
      <alignment horizontal="center" vertical="center" wrapText="1"/>
    </xf>
    <xf numFmtId="0" fontId="91" fillId="0" borderId="29" xfId="0" applyFont="1" applyBorder="1" applyAlignment="1">
      <alignment horizontal="center" vertical="center" wrapText="1"/>
    </xf>
    <xf numFmtId="0" fontId="91" fillId="0" borderId="29" xfId="0" applyFont="1" applyBorder="1" applyAlignment="1">
      <alignment horizontal="justify" vertical="center" wrapText="1"/>
    </xf>
    <xf numFmtId="0" fontId="92" fillId="3" borderId="29" xfId="0" applyFont="1" applyFill="1" applyBorder="1" applyAlignment="1">
      <alignment horizontal="center" vertical="center" wrapText="1"/>
    </xf>
    <xf numFmtId="1" fontId="91" fillId="0" borderId="29" xfId="4" applyNumberFormat="1" applyFont="1" applyBorder="1" applyAlignment="1">
      <alignment horizontal="center" vertical="center" wrapText="1"/>
    </xf>
    <xf numFmtId="0" fontId="92" fillId="0" borderId="140" xfId="0" applyFont="1" applyBorder="1" applyAlignment="1" applyProtection="1">
      <alignment horizontal="justify" vertical="center" wrapText="1"/>
      <protection locked="0"/>
    </xf>
    <xf numFmtId="0" fontId="91" fillId="0" borderId="153" xfId="0" applyFont="1" applyBorder="1" applyAlignment="1">
      <alignment horizontal="justify" vertical="center"/>
    </xf>
    <xf numFmtId="0" fontId="92" fillId="0" borderId="140" xfId="0" applyFont="1" applyBorder="1" applyAlignment="1">
      <alignment horizontal="center" vertical="center" wrapText="1"/>
    </xf>
    <xf numFmtId="0" fontId="92" fillId="0" borderId="3" xfId="0" applyFont="1" applyBorder="1" applyAlignment="1">
      <alignment horizontal="center" vertical="center" wrapText="1"/>
    </xf>
    <xf numFmtId="0" fontId="89" fillId="4" borderId="70" xfId="0" applyFont="1" applyFill="1" applyBorder="1" applyAlignment="1">
      <alignment horizontal="center" vertical="center" wrapText="1"/>
    </xf>
    <xf numFmtId="0" fontId="91" fillId="0" borderId="140" xfId="0" applyFont="1" applyFill="1" applyBorder="1" applyAlignment="1">
      <alignment horizontal="justify" vertical="center" wrapText="1"/>
    </xf>
    <xf numFmtId="0" fontId="91" fillId="0" borderId="32" xfId="0" applyFont="1" applyFill="1" applyBorder="1" applyAlignment="1">
      <alignment horizontal="justify" vertical="center" wrapText="1"/>
    </xf>
    <xf numFmtId="0" fontId="91" fillId="0" borderId="140" xfId="0" applyFont="1" applyFill="1" applyBorder="1" applyAlignment="1">
      <alignment horizontal="center" vertical="center" wrapText="1"/>
    </xf>
    <xf numFmtId="0" fontId="92" fillId="0" borderId="140" xfId="0" applyFont="1" applyFill="1" applyBorder="1" applyAlignment="1">
      <alignment horizontal="center" vertical="center" wrapText="1"/>
    </xf>
    <xf numFmtId="0" fontId="91" fillId="0" borderId="32" xfId="0" applyFont="1" applyFill="1" applyBorder="1" applyAlignment="1">
      <alignment horizontal="center" vertical="center" wrapText="1"/>
    </xf>
    <xf numFmtId="0" fontId="92" fillId="0" borderId="32" xfId="0" applyFont="1" applyFill="1" applyBorder="1" applyAlignment="1">
      <alignment horizontal="center" vertical="center" wrapText="1"/>
    </xf>
    <xf numFmtId="0" fontId="91" fillId="0" borderId="3" xfId="0" applyFont="1" applyFill="1" applyBorder="1" applyAlignment="1">
      <alignment horizontal="justify" vertical="center" wrapText="1"/>
    </xf>
    <xf numFmtId="0" fontId="91" fillId="0" borderId="3" xfId="0" applyFont="1" applyFill="1" applyBorder="1" applyAlignment="1">
      <alignment horizontal="center" vertical="center" wrapText="1"/>
    </xf>
    <xf numFmtId="0" fontId="92" fillId="0" borderId="3" xfId="0" applyFont="1" applyFill="1" applyBorder="1" applyAlignment="1">
      <alignment horizontal="center" vertical="center" wrapText="1"/>
    </xf>
    <xf numFmtId="0" fontId="91" fillId="0" borderId="3" xfId="0" applyFont="1" applyFill="1" applyBorder="1" applyAlignment="1">
      <alignment horizontal="left" vertical="center" wrapText="1"/>
    </xf>
    <xf numFmtId="0" fontId="92" fillId="0" borderId="153" xfId="0" applyFont="1" applyFill="1" applyBorder="1" applyAlignment="1">
      <alignment horizontal="justify" vertical="center" wrapText="1"/>
    </xf>
    <xf numFmtId="0" fontId="0" fillId="0" borderId="3" xfId="0"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41" xfId="0" applyBorder="1" applyAlignment="1">
      <alignment horizontal="center" vertical="center" wrapText="1"/>
    </xf>
    <xf numFmtId="0" fontId="0" fillId="0" borderId="20" xfId="0" applyBorder="1" applyAlignment="1">
      <alignment horizontal="center" vertical="center" wrapText="1"/>
    </xf>
    <xf numFmtId="2" fontId="0" fillId="0" borderId="3" xfId="3" applyNumberFormat="1" applyFont="1" applyFill="1" applyBorder="1" applyAlignment="1">
      <alignment horizontal="justify" vertical="center" wrapText="1"/>
    </xf>
    <xf numFmtId="2" fontId="0" fillId="0" borderId="32" xfId="3" applyNumberFormat="1" applyFont="1" applyFill="1" applyBorder="1" applyAlignment="1">
      <alignment horizontal="justify"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0" xfId="0" applyFill="1" applyAlignment="1">
      <alignment horizontal="center" vertical="center"/>
    </xf>
    <xf numFmtId="164" fontId="19"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22"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72" fillId="19" borderId="110" xfId="0" applyFont="1" applyFill="1" applyBorder="1" applyAlignment="1">
      <alignment horizontal="center" vertical="center" wrapText="1" readingOrder="1"/>
    </xf>
    <xf numFmtId="0" fontId="71" fillId="3" borderId="110" xfId="0" applyFont="1" applyFill="1" applyBorder="1" applyAlignment="1">
      <alignment horizontal="center" vertical="center" wrapText="1" readingOrder="1"/>
    </xf>
    <xf numFmtId="0" fontId="68" fillId="0" borderId="0" xfId="0" applyFont="1" applyAlignment="1" applyProtection="1">
      <alignment horizontal="center" vertical="center" wrapText="1"/>
      <protection locked="0"/>
    </xf>
    <xf numFmtId="0" fontId="70" fillId="5" borderId="108" xfId="0" applyFont="1" applyFill="1" applyBorder="1" applyAlignment="1" applyProtection="1">
      <alignment horizontal="center" vertical="center" wrapText="1"/>
      <protection locked="0"/>
    </xf>
    <xf numFmtId="0" fontId="70" fillId="5" borderId="109" xfId="0" applyFont="1" applyFill="1" applyBorder="1" applyAlignment="1" applyProtection="1">
      <alignment horizontal="center" vertical="center" wrapText="1"/>
      <protection locked="0"/>
    </xf>
    <xf numFmtId="0" fontId="70" fillId="5" borderId="107" xfId="0" applyFont="1" applyFill="1" applyBorder="1" applyAlignment="1" applyProtection="1">
      <alignment horizontal="center" vertical="center"/>
      <protection locked="0"/>
    </xf>
    <xf numFmtId="0" fontId="69" fillId="5" borderId="107" xfId="0" applyFont="1" applyFill="1" applyBorder="1" applyAlignment="1" applyProtection="1">
      <alignment horizontal="center" vertical="center"/>
      <protection locked="0"/>
    </xf>
    <xf numFmtId="0" fontId="71" fillId="0" borderId="107" xfId="0" applyFont="1" applyBorder="1" applyAlignment="1" applyProtection="1">
      <alignment horizontal="center" vertical="center"/>
      <protection locked="0"/>
    </xf>
    <xf numFmtId="0" fontId="71" fillId="20" borderId="107" xfId="0" applyFont="1" applyFill="1" applyBorder="1" applyAlignment="1" applyProtection="1">
      <alignment horizontal="center" vertical="center"/>
      <protection locked="0"/>
    </xf>
    <xf numFmtId="0" fontId="67" fillId="5" borderId="107" xfId="0" applyFont="1" applyFill="1" applyBorder="1" applyAlignment="1" applyProtection="1">
      <alignment horizontal="center" vertical="center" wrapText="1"/>
      <protection locked="0"/>
    </xf>
    <xf numFmtId="0" fontId="67" fillId="5" borderId="107" xfId="0" applyFont="1" applyFill="1" applyBorder="1" applyAlignment="1" applyProtection="1">
      <alignment horizontal="center" vertical="center"/>
      <protection locked="0"/>
    </xf>
    <xf numFmtId="0" fontId="70" fillId="5" borderId="107" xfId="0" applyFont="1" applyFill="1" applyBorder="1" applyAlignment="1" applyProtection="1">
      <alignment horizontal="left" vertical="center" wrapText="1"/>
      <protection locked="0"/>
    </xf>
    <xf numFmtId="0" fontId="71" fillId="0" borderId="110" xfId="0" applyFont="1" applyBorder="1" applyAlignment="1">
      <alignment horizontal="left" vertical="center" wrapText="1" readingOrder="1"/>
    </xf>
    <xf numFmtId="0" fontId="71" fillId="0" borderId="110" xfId="0" applyFont="1" applyBorder="1" applyAlignment="1">
      <alignment horizontal="center" vertical="center" wrapText="1" readingOrder="1"/>
    </xf>
    <xf numFmtId="0" fontId="71" fillId="0" borderId="111" xfId="0" applyFont="1" applyBorder="1" applyAlignment="1">
      <alignment horizontal="center" vertical="center" wrapText="1" readingOrder="1"/>
    </xf>
    <xf numFmtId="0" fontId="71" fillId="0" borderId="112" xfId="0" applyFont="1" applyBorder="1" applyAlignment="1">
      <alignment horizontal="center" vertical="center" wrapText="1" readingOrder="1"/>
    </xf>
    <xf numFmtId="0" fontId="71" fillId="0" borderId="113" xfId="0" applyFont="1" applyBorder="1" applyAlignment="1">
      <alignment horizontal="center" vertical="center" wrapText="1" readingOrder="1"/>
    </xf>
    <xf numFmtId="0" fontId="77" fillId="19" borderId="107" xfId="0" applyFont="1" applyFill="1" applyBorder="1" applyAlignment="1">
      <alignment horizontal="center"/>
    </xf>
    <xf numFmtId="0" fontId="75" fillId="0" borderId="0" xfId="0" applyFont="1" applyAlignment="1">
      <alignment horizontal="center" vertical="center" wrapText="1"/>
    </xf>
    <xf numFmtId="0" fontId="78" fillId="20" borderId="107" xfId="0" applyFont="1" applyFill="1" applyBorder="1" applyAlignment="1">
      <alignment horizontal="center" vertical="center" wrapText="1"/>
    </xf>
    <xf numFmtId="0" fontId="78" fillId="20" borderId="107" xfId="0" applyFont="1" applyFill="1" applyBorder="1" applyAlignment="1">
      <alignment horizontal="center" vertical="center"/>
    </xf>
    <xf numFmtId="0" fontId="58" fillId="3" borderId="26" xfId="0" applyFont="1" applyFill="1" applyBorder="1" applyAlignment="1">
      <alignment horizontal="left" vertical="center" wrapText="1"/>
    </xf>
    <xf numFmtId="0" fontId="58" fillId="3" borderId="28" xfId="0" applyFont="1" applyFill="1" applyBorder="1" applyAlignment="1">
      <alignment horizontal="left" vertical="center" wrapText="1"/>
    </xf>
    <xf numFmtId="0" fontId="52" fillId="3" borderId="26" xfId="1" applyFont="1" applyFill="1" applyBorder="1" applyAlignment="1">
      <alignment horizontal="justify" vertical="center" wrapText="1"/>
    </xf>
    <xf numFmtId="0" fontId="52" fillId="3" borderId="98" xfId="1" applyFont="1" applyFill="1" applyBorder="1" applyAlignment="1">
      <alignment horizontal="justify" vertical="center" wrapText="1"/>
    </xf>
    <xf numFmtId="0" fontId="58" fillId="3" borderId="3" xfId="0" applyFont="1" applyFill="1" applyBorder="1" applyAlignment="1">
      <alignment horizontal="left" vertical="center" wrapText="1"/>
    </xf>
    <xf numFmtId="0" fontId="52" fillId="3" borderId="3" xfId="1" applyFont="1" applyFill="1" applyBorder="1" applyAlignment="1">
      <alignment horizontal="justify" vertical="center" wrapText="1"/>
    </xf>
    <xf numFmtId="0" fontId="52" fillId="3" borderId="72" xfId="1" applyFont="1" applyFill="1" applyBorder="1" applyAlignment="1">
      <alignment horizontal="justify" vertical="center" wrapText="1"/>
    </xf>
    <xf numFmtId="0" fontId="8" fillId="3" borderId="8" xfId="1" applyFill="1" applyBorder="1" applyAlignment="1">
      <alignment horizontal="left" vertical="top" wrapText="1"/>
    </xf>
    <xf numFmtId="0" fontId="8" fillId="3" borderId="0" xfId="1" applyFill="1" applyAlignment="1">
      <alignment horizontal="left" vertical="top" wrapText="1"/>
    </xf>
    <xf numFmtId="0" fontId="8" fillId="3" borderId="9"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6" fillId="3" borderId="3" xfId="1" applyFont="1" applyFill="1" applyBorder="1" applyAlignment="1">
      <alignment horizontal="justify" vertical="center" wrapText="1"/>
    </xf>
    <xf numFmtId="0" fontId="66" fillId="3" borderId="72" xfId="1" applyFont="1" applyFill="1" applyBorder="1" applyAlignment="1">
      <alignment horizontal="justify" vertical="center" wrapText="1"/>
    </xf>
    <xf numFmtId="0" fontId="58" fillId="7" borderId="26" xfId="0" applyFont="1" applyFill="1" applyBorder="1" applyAlignment="1">
      <alignment horizontal="left" vertical="center" wrapText="1"/>
    </xf>
    <xf numFmtId="0" fontId="58" fillId="7" borderId="28" xfId="0" applyFont="1" applyFill="1" applyBorder="1" applyAlignment="1">
      <alignment horizontal="left" vertical="center" wrapText="1"/>
    </xf>
    <xf numFmtId="0" fontId="52" fillId="3" borderId="67" xfId="1" applyFont="1" applyFill="1" applyBorder="1" applyAlignment="1">
      <alignment horizontal="justify" vertical="center" wrapText="1"/>
    </xf>
    <xf numFmtId="0" fontId="52" fillId="3" borderId="95"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52" fillId="3" borderId="8"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9" xfId="1" applyFont="1" applyFill="1" applyBorder="1" applyAlignment="1">
      <alignment horizontal="left" vertical="top" wrapText="1"/>
    </xf>
    <xf numFmtId="0" fontId="59" fillId="4" borderId="83" xfId="2" applyFont="1" applyFill="1" applyBorder="1" applyAlignment="1">
      <alignment horizontal="center" vertical="center" wrapText="1"/>
    </xf>
    <xf numFmtId="0" fontId="59" fillId="4" borderId="83" xfId="1" applyFont="1" applyFill="1" applyBorder="1" applyAlignment="1">
      <alignment horizontal="center" vertical="center"/>
    </xf>
    <xf numFmtId="0" fontId="59" fillId="4" borderId="97" xfId="1" applyFont="1" applyFill="1" applyBorder="1" applyAlignment="1">
      <alignment horizontal="center" vertical="center"/>
    </xf>
    <xf numFmtId="0" fontId="52" fillId="3" borderId="13" xfId="1" applyFont="1" applyFill="1" applyBorder="1" applyAlignment="1">
      <alignment horizontal="justify" vertical="center" wrapText="1"/>
    </xf>
    <xf numFmtId="0" fontId="58" fillId="3" borderId="68" xfId="0" applyFont="1" applyFill="1" applyBorder="1" applyAlignment="1">
      <alignment vertical="center" wrapText="1"/>
    </xf>
    <xf numFmtId="0" fontId="58" fillId="3" borderId="14" xfId="0" applyFont="1" applyFill="1" applyBorder="1" applyAlignment="1">
      <alignment vertical="center" wrapText="1"/>
    </xf>
    <xf numFmtId="0" fontId="58" fillId="3" borderId="81" xfId="0" applyFont="1" applyFill="1" applyBorder="1" applyAlignment="1">
      <alignment vertical="center" wrapText="1"/>
    </xf>
    <xf numFmtId="0" fontId="58" fillId="3" borderId="82" xfId="0" applyFont="1" applyFill="1" applyBorder="1" applyAlignment="1">
      <alignment vertical="center" wrapText="1"/>
    </xf>
    <xf numFmtId="0" fontId="58" fillId="7" borderId="3" xfId="0" applyFont="1" applyFill="1" applyBorder="1" applyAlignment="1">
      <alignment horizontal="left" vertical="center" wrapText="1"/>
    </xf>
    <xf numFmtId="0" fontId="58" fillId="3" borderId="14" xfId="0" applyFont="1" applyFill="1" applyBorder="1" applyAlignment="1">
      <alignment horizontal="left" vertical="center" wrapText="1"/>
    </xf>
    <xf numFmtId="0" fontId="58" fillId="3" borderId="12" xfId="0" applyFont="1" applyFill="1" applyBorder="1" applyAlignment="1">
      <alignment horizontal="left" vertical="center" wrapText="1"/>
    </xf>
    <xf numFmtId="0" fontId="58" fillId="3" borderId="12" xfId="0" applyFont="1" applyFill="1" applyBorder="1" applyAlignment="1">
      <alignment vertical="center" wrapText="1"/>
    </xf>
    <xf numFmtId="0" fontId="66" fillId="3" borderId="0" xfId="1" applyFont="1" applyFill="1" applyAlignment="1">
      <alignment horizontal="left" vertical="center" wrapText="1"/>
    </xf>
    <xf numFmtId="0" fontId="55" fillId="4" borderId="4" xfId="1" applyFont="1" applyFill="1" applyBorder="1" applyAlignment="1">
      <alignment horizontal="center" vertical="center" wrapText="1"/>
    </xf>
    <xf numFmtId="0" fontId="55" fillId="4" borderId="5" xfId="1" applyFont="1" applyFill="1" applyBorder="1" applyAlignment="1">
      <alignment horizontal="center" vertical="center" wrapText="1"/>
    </xf>
    <xf numFmtId="0" fontId="55" fillId="4" borderId="90" xfId="1" applyFont="1" applyFill="1" applyBorder="1" applyAlignment="1">
      <alignment horizontal="center" vertical="center" wrapText="1"/>
    </xf>
    <xf numFmtId="0" fontId="56" fillId="3" borderId="6" xfId="1" quotePrefix="1" applyFont="1" applyFill="1" applyBorder="1" applyAlignment="1">
      <alignment horizontal="left" vertical="top" wrapText="1"/>
    </xf>
    <xf numFmtId="0" fontId="56" fillId="3" borderId="7" xfId="1" quotePrefix="1" applyFont="1" applyFill="1" applyBorder="1" applyAlignment="1">
      <alignment horizontal="left" vertical="top" wrapText="1"/>
    </xf>
    <xf numFmtId="0" fontId="57" fillId="3" borderId="7" xfId="1" quotePrefix="1" applyFont="1" applyFill="1" applyBorder="1" applyAlignment="1">
      <alignment horizontal="left" vertical="top" wrapText="1"/>
    </xf>
    <xf numFmtId="0" fontId="57" fillId="3" borderId="91" xfId="1" quotePrefix="1" applyFont="1" applyFill="1" applyBorder="1" applyAlignment="1">
      <alignment horizontal="left" vertical="top" wrapText="1"/>
    </xf>
    <xf numFmtId="0" fontId="51" fillId="3" borderId="10" xfId="1" quotePrefix="1" applyFont="1" applyFill="1" applyBorder="1" applyAlignment="1">
      <alignment horizontal="justify" vertical="center" wrapText="1"/>
    </xf>
    <xf numFmtId="0" fontId="51" fillId="3" borderId="11" xfId="1" quotePrefix="1" applyFont="1" applyFill="1" applyBorder="1" applyAlignment="1">
      <alignment horizontal="justify" vertical="center" wrapText="1"/>
    </xf>
    <xf numFmtId="0" fontId="51" fillId="3" borderId="92" xfId="1" quotePrefix="1" applyFont="1" applyFill="1" applyBorder="1" applyAlignment="1">
      <alignment horizontal="justify" vertical="center" wrapText="1"/>
    </xf>
    <xf numFmtId="0" fontId="52" fillId="0" borderId="8"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9" xfId="1" quotePrefix="1" applyFont="1" applyBorder="1" applyAlignment="1">
      <alignment horizontal="left" vertical="top" wrapText="1"/>
    </xf>
    <xf numFmtId="0" fontId="59" fillId="4" borderId="76" xfId="2" applyFont="1" applyFill="1" applyBorder="1" applyAlignment="1">
      <alignment horizontal="center" vertical="center" wrapText="1"/>
    </xf>
    <xf numFmtId="0" fontId="59" fillId="4" borderId="93" xfId="2" applyFont="1" applyFill="1" applyBorder="1" applyAlignment="1">
      <alignment horizontal="center" vertical="center" wrapText="1"/>
    </xf>
    <xf numFmtId="0" fontId="59" fillId="4" borderId="94" xfId="1" applyFont="1" applyFill="1" applyBorder="1" applyAlignment="1">
      <alignment horizontal="center" vertical="center"/>
    </xf>
    <xf numFmtId="0" fontId="59" fillId="4" borderId="90" xfId="1" applyFont="1" applyFill="1" applyBorder="1" applyAlignment="1">
      <alignment horizontal="center" vertical="center"/>
    </xf>
    <xf numFmtId="0" fontId="66" fillId="3" borderId="0" xfId="1" applyFont="1" applyFill="1" applyAlignment="1">
      <alignment horizontal="center" vertical="center" wrapText="1"/>
    </xf>
    <xf numFmtId="0" fontId="66" fillId="3" borderId="0" xfId="1" applyFont="1" applyFill="1" applyAlignment="1">
      <alignment horizontal="justify" vertical="center" wrapText="1"/>
    </xf>
    <xf numFmtId="0" fontId="91" fillId="0" borderId="71" xfId="0" applyFont="1" applyBorder="1" applyAlignment="1">
      <alignment horizontal="center" vertical="center" wrapText="1"/>
    </xf>
    <xf numFmtId="0" fontId="91" fillId="0" borderId="72" xfId="0" applyFont="1" applyBorder="1" applyAlignment="1">
      <alignment horizontal="center" vertical="center" wrapText="1"/>
    </xf>
    <xf numFmtId="0" fontId="91" fillId="0" borderId="28" xfId="0" applyFont="1" applyBorder="1" applyAlignment="1">
      <alignment horizontal="center" vertical="center" wrapText="1"/>
    </xf>
    <xf numFmtId="0" fontId="92" fillId="11" borderId="32" xfId="0" applyFont="1" applyFill="1" applyBorder="1" applyAlignment="1">
      <alignment horizontal="center" vertical="center" wrapText="1"/>
    </xf>
    <xf numFmtId="0" fontId="92" fillId="11" borderId="3" xfId="0" applyFont="1" applyFill="1" applyBorder="1" applyAlignment="1">
      <alignment horizontal="center" vertical="center" wrapText="1"/>
    </xf>
    <xf numFmtId="0" fontId="92" fillId="11" borderId="21" xfId="0" applyFont="1" applyFill="1" applyBorder="1" applyAlignment="1">
      <alignment horizontal="center" vertical="center" wrapText="1"/>
    </xf>
    <xf numFmtId="0" fontId="91" fillId="0" borderId="32" xfId="0" applyFont="1" applyBorder="1" applyAlignment="1">
      <alignment horizontal="center" vertical="center" wrapText="1"/>
    </xf>
    <xf numFmtId="0" fontId="91" fillId="0" borderId="3" xfId="0" applyFont="1" applyBorder="1" applyAlignment="1">
      <alignment horizontal="center" vertical="center" wrapText="1"/>
    </xf>
    <xf numFmtId="0" fontId="91" fillId="0" borderId="21" xfId="0" applyFont="1" applyBorder="1" applyAlignment="1">
      <alignment horizontal="center" vertical="center" wrapText="1"/>
    </xf>
    <xf numFmtId="0" fontId="93" fillId="0" borderId="32" xfId="0" applyFont="1" applyBorder="1" applyAlignment="1">
      <alignment horizontal="center" vertical="center" wrapText="1"/>
    </xf>
    <xf numFmtId="0" fontId="93" fillId="0" borderId="3" xfId="0" applyFont="1" applyBorder="1" applyAlignment="1">
      <alignment horizontal="center" vertical="center" wrapText="1"/>
    </xf>
    <xf numFmtId="0" fontId="93" fillId="0" borderId="21" xfId="0" applyFont="1" applyBorder="1" applyAlignment="1">
      <alignment horizontal="center" vertical="center" wrapText="1"/>
    </xf>
    <xf numFmtId="9" fontId="93" fillId="0" borderId="32" xfId="4" applyFont="1" applyBorder="1" applyAlignment="1">
      <alignment horizontal="center" vertical="center" wrapText="1"/>
    </xf>
    <xf numFmtId="9" fontId="93" fillId="0" borderId="3" xfId="4" applyFont="1" applyBorder="1" applyAlignment="1">
      <alignment horizontal="center" vertical="center" wrapText="1"/>
    </xf>
    <xf numFmtId="9" fontId="93" fillId="0" borderId="21" xfId="4" applyFont="1" applyBorder="1" applyAlignment="1">
      <alignment horizontal="center" vertical="center" wrapText="1"/>
    </xf>
    <xf numFmtId="0" fontId="91" fillId="0" borderId="73" xfId="0" applyFont="1" applyBorder="1" applyAlignment="1">
      <alignment horizontal="center" vertical="center" wrapText="1"/>
    </xf>
    <xf numFmtId="0" fontId="91" fillId="0" borderId="40" xfId="0" applyFont="1" applyBorder="1" applyAlignment="1">
      <alignment horizontal="center" vertical="center" wrapText="1"/>
    </xf>
    <xf numFmtId="0" fontId="91" fillId="0" borderId="42" xfId="0" applyFont="1" applyBorder="1" applyAlignment="1">
      <alignment horizontal="center" vertical="center" wrapText="1"/>
    </xf>
    <xf numFmtId="0" fontId="91" fillId="0" borderId="43"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88" xfId="0" applyFont="1" applyBorder="1" applyAlignment="1">
      <alignment horizontal="center" vertical="center" wrapText="1"/>
    </xf>
    <xf numFmtId="0" fontId="91" fillId="0" borderId="135" xfId="0" applyFont="1" applyBorder="1" applyAlignment="1">
      <alignment horizontal="center" vertical="center" wrapText="1"/>
    </xf>
    <xf numFmtId="0" fontId="91" fillId="0" borderId="29" xfId="0" applyFont="1" applyBorder="1" applyAlignment="1">
      <alignment horizontal="center" vertical="center" wrapText="1"/>
    </xf>
    <xf numFmtId="0" fontId="93" fillId="0" borderId="29" xfId="0" applyFont="1" applyBorder="1" applyAlignment="1">
      <alignment horizontal="center" vertical="center" wrapText="1"/>
    </xf>
    <xf numFmtId="9" fontId="93" fillId="0" borderId="29" xfId="4" applyFont="1" applyBorder="1" applyAlignment="1">
      <alignment horizontal="center" vertical="center" wrapText="1"/>
    </xf>
    <xf numFmtId="0" fontId="92" fillId="22" borderId="20" xfId="0" applyFont="1" applyFill="1" applyBorder="1" applyAlignment="1">
      <alignment horizontal="center" vertical="center" wrapText="1"/>
    </xf>
    <xf numFmtId="0" fontId="92" fillId="22" borderId="3" xfId="0" applyFont="1" applyFill="1" applyBorder="1" applyAlignment="1">
      <alignment horizontal="center" vertical="center" wrapText="1"/>
    </xf>
    <xf numFmtId="0" fontId="92" fillId="22" borderId="21" xfId="0" applyFont="1" applyFill="1" applyBorder="1" applyAlignment="1">
      <alignment horizontal="center" vertical="center" wrapText="1"/>
    </xf>
    <xf numFmtId="0" fontId="91" fillId="0" borderId="136" xfId="0" applyFont="1" applyBorder="1" applyAlignment="1">
      <alignment horizontal="center" vertical="center" wrapText="1"/>
    </xf>
    <xf numFmtId="0" fontId="91" fillId="0" borderId="89" xfId="0" applyFont="1" applyBorder="1" applyAlignment="1">
      <alignment horizontal="center" vertical="center" wrapText="1"/>
    </xf>
    <xf numFmtId="0" fontId="92" fillId="11" borderId="29" xfId="0" applyFont="1" applyFill="1" applyBorder="1" applyAlignment="1">
      <alignment horizontal="center" vertical="center" wrapText="1"/>
    </xf>
    <xf numFmtId="0" fontId="91" fillId="0" borderId="41" xfId="0" applyFont="1" applyFill="1" applyBorder="1" applyAlignment="1">
      <alignment horizontal="center" vertical="center" wrapText="1"/>
    </xf>
    <xf numFmtId="0" fontId="91" fillId="23" borderId="25" xfId="0" applyFont="1" applyFill="1" applyBorder="1" applyAlignment="1">
      <alignment horizontal="center" vertical="center" wrapText="1"/>
    </xf>
    <xf numFmtId="0" fontId="92" fillId="22" borderId="41" xfId="0" applyFont="1" applyFill="1" applyBorder="1" applyAlignment="1">
      <alignment horizontal="center" vertical="center" wrapText="1"/>
    </xf>
    <xf numFmtId="0" fontId="92" fillId="22" borderId="25" xfId="0" applyFont="1" applyFill="1" applyBorder="1" applyAlignment="1">
      <alignment horizontal="center" vertical="center" wrapText="1"/>
    </xf>
    <xf numFmtId="0" fontId="93" fillId="0" borderId="41" xfId="0" applyFont="1" applyFill="1" applyBorder="1" applyAlignment="1">
      <alignment horizontal="center" vertical="center" wrapText="1"/>
    </xf>
    <xf numFmtId="0" fontId="93" fillId="0" borderId="25" xfId="0" applyFont="1" applyFill="1" applyBorder="1" applyAlignment="1">
      <alignment horizontal="center" vertical="center" wrapText="1"/>
    </xf>
    <xf numFmtId="0" fontId="93" fillId="23" borderId="25" xfId="0" applyFont="1" applyFill="1" applyBorder="1" applyAlignment="1">
      <alignment horizontal="center" vertical="center" wrapText="1"/>
    </xf>
    <xf numFmtId="9" fontId="93" fillId="0" borderId="41" xfId="4" applyFont="1" applyFill="1" applyBorder="1" applyAlignment="1">
      <alignment horizontal="center" vertical="center" wrapText="1"/>
    </xf>
    <xf numFmtId="9" fontId="93" fillId="23" borderId="25" xfId="4" applyFont="1" applyFill="1" applyBorder="1" applyAlignment="1">
      <alignment horizontal="center" vertical="center" wrapText="1"/>
    </xf>
    <xf numFmtId="0" fontId="91" fillId="3" borderId="156" xfId="0" applyFont="1" applyFill="1" applyBorder="1" applyAlignment="1">
      <alignment horizontal="center" vertical="center" wrapText="1"/>
    </xf>
    <xf numFmtId="0" fontId="91" fillId="3" borderId="157" xfId="0" applyFont="1" applyFill="1" applyBorder="1" applyAlignment="1">
      <alignment horizontal="center" vertical="center" wrapText="1"/>
    </xf>
    <xf numFmtId="0" fontId="91" fillId="3" borderId="158" xfId="0" applyFont="1" applyFill="1" applyBorder="1" applyAlignment="1">
      <alignment horizontal="center" vertical="center" wrapText="1"/>
    </xf>
    <xf numFmtId="9" fontId="93" fillId="0" borderId="140" xfId="4" applyFont="1" applyFill="1" applyBorder="1" applyAlignment="1">
      <alignment horizontal="center" vertical="center" wrapText="1"/>
    </xf>
    <xf numFmtId="9" fontId="93" fillId="23" borderId="3" xfId="4" applyFont="1" applyFill="1" applyBorder="1" applyAlignment="1">
      <alignment horizontal="center" vertical="center" wrapText="1"/>
    </xf>
    <xf numFmtId="9" fontId="93" fillId="23" borderId="153" xfId="4" applyFont="1" applyFill="1" applyBorder="1" applyAlignment="1">
      <alignment horizontal="center" vertical="center" wrapText="1"/>
    </xf>
    <xf numFmtId="0" fontId="91" fillId="0" borderId="155" xfId="0" applyFont="1" applyBorder="1" applyAlignment="1">
      <alignment horizontal="center" vertical="center" wrapText="1"/>
    </xf>
    <xf numFmtId="0" fontId="91" fillId="0" borderId="159" xfId="0" applyFont="1" applyBorder="1" applyAlignment="1">
      <alignment horizontal="center" vertical="center" wrapText="1"/>
    </xf>
    <xf numFmtId="0" fontId="91" fillId="0" borderId="20" xfId="0" applyFont="1" applyBorder="1" applyAlignment="1">
      <alignment horizontal="center" vertical="center" wrapText="1"/>
    </xf>
    <xf numFmtId="0" fontId="91" fillId="0" borderId="26" xfId="0" applyFont="1" applyBorder="1" applyAlignment="1">
      <alignment horizontal="center" vertical="center" wrapText="1"/>
    </xf>
    <xf numFmtId="0" fontId="91" fillId="0" borderId="151" xfId="0" applyFont="1" applyBorder="1" applyAlignment="1">
      <alignment horizontal="center" vertical="center" wrapText="1"/>
    </xf>
    <xf numFmtId="0" fontId="91" fillId="0" borderId="142" xfId="0" applyFont="1" applyBorder="1" applyAlignment="1">
      <alignment horizontal="center" vertical="center" wrapText="1"/>
    </xf>
    <xf numFmtId="0" fontId="91" fillId="0" borderId="152" xfId="0" applyFont="1" applyBorder="1" applyAlignment="1">
      <alignment horizontal="center" vertical="center" wrapText="1"/>
    </xf>
    <xf numFmtId="0" fontId="91" fillId="0" borderId="140" xfId="0" applyFont="1" applyBorder="1" applyAlignment="1">
      <alignment horizontal="center" vertical="center" wrapText="1"/>
    </xf>
    <xf numFmtId="0" fontId="91" fillId="0" borderId="153" xfId="0" applyFont="1" applyBorder="1" applyAlignment="1">
      <alignment horizontal="center" vertical="center" wrapText="1"/>
    </xf>
    <xf numFmtId="0" fontId="91" fillId="22" borderId="140" xfId="0" applyFont="1" applyFill="1" applyBorder="1" applyAlignment="1">
      <alignment horizontal="center" vertical="center" wrapText="1"/>
    </xf>
    <xf numFmtId="0" fontId="91" fillId="22" borderId="3" xfId="0" applyFont="1" applyFill="1" applyBorder="1" applyAlignment="1">
      <alignment horizontal="center" vertical="center" wrapText="1"/>
    </xf>
    <xf numFmtId="0" fontId="91" fillId="22" borderId="153" xfId="0" applyFont="1" applyFill="1" applyBorder="1" applyAlignment="1">
      <alignment horizontal="center" vertical="center" wrapText="1"/>
    </xf>
    <xf numFmtId="0" fontId="93" fillId="0" borderId="20" xfId="0" applyFont="1" applyBorder="1" applyAlignment="1">
      <alignment horizontal="center" vertical="center" wrapText="1"/>
    </xf>
    <xf numFmtId="3" fontId="93" fillId="0" borderId="20" xfId="0" applyNumberFormat="1" applyFont="1" applyBorder="1" applyAlignment="1">
      <alignment horizontal="center" vertical="center" wrapText="1"/>
    </xf>
    <xf numFmtId="0" fontId="93" fillId="0" borderId="28" xfId="0" applyFont="1" applyBorder="1" applyAlignment="1">
      <alignment horizontal="center" vertical="center" wrapText="1"/>
    </xf>
    <xf numFmtId="9" fontId="93" fillId="0" borderId="20" xfId="4" applyFont="1" applyBorder="1" applyAlignment="1">
      <alignment horizontal="center" vertical="center" wrapText="1"/>
    </xf>
    <xf numFmtId="0" fontId="93" fillId="0" borderId="140" xfId="0" applyFont="1" applyBorder="1" applyAlignment="1">
      <alignment horizontal="center" vertical="center" wrapText="1"/>
    </xf>
    <xf numFmtId="0" fontId="93" fillId="0" borderId="153" xfId="0" applyFont="1" applyBorder="1" applyAlignment="1">
      <alignment horizontal="center" vertical="center" wrapText="1"/>
    </xf>
    <xf numFmtId="9" fontId="93" fillId="0" borderId="140" xfId="4" applyFont="1" applyBorder="1" applyAlignment="1">
      <alignment horizontal="center" vertical="center" wrapText="1"/>
    </xf>
    <xf numFmtId="9" fontId="93" fillId="0" borderId="153" xfId="4" applyFont="1" applyBorder="1" applyAlignment="1">
      <alignment horizontal="center" vertical="center" wrapText="1"/>
    </xf>
    <xf numFmtId="0" fontId="89" fillId="3" borderId="30" xfId="0" applyFont="1" applyFill="1" applyBorder="1" applyAlignment="1">
      <alignment horizontal="center" vertical="center"/>
    </xf>
    <xf numFmtId="0" fontId="89" fillId="3" borderId="7" xfId="0" applyFont="1" applyFill="1" applyBorder="1" applyAlignment="1">
      <alignment horizontal="center" vertical="center"/>
    </xf>
    <xf numFmtId="0" fontId="89" fillId="3" borderId="31" xfId="0" applyFont="1" applyFill="1" applyBorder="1" applyAlignment="1">
      <alignment horizontal="center" vertical="center"/>
    </xf>
    <xf numFmtId="0" fontId="89" fillId="3" borderId="0" xfId="0" applyFont="1" applyFill="1" applyAlignment="1">
      <alignment horizontal="center" vertical="center"/>
    </xf>
    <xf numFmtId="0" fontId="89" fillId="4" borderId="3" xfId="0" applyFont="1" applyFill="1" applyBorder="1" applyAlignment="1">
      <alignment horizontal="left" vertical="center"/>
    </xf>
    <xf numFmtId="0" fontId="89" fillId="4" borderId="36" xfId="0" applyFont="1" applyFill="1" applyBorder="1" applyAlignment="1">
      <alignment horizontal="center" vertical="center" textRotation="1"/>
    </xf>
    <xf numFmtId="0" fontId="89" fillId="4" borderId="60" xfId="0" applyFont="1" applyFill="1" applyBorder="1" applyAlignment="1">
      <alignment horizontal="center" vertical="center" textRotation="1"/>
    </xf>
    <xf numFmtId="0" fontId="89" fillId="4" borderId="50" xfId="0" applyFont="1" applyFill="1" applyBorder="1" applyAlignment="1">
      <alignment horizontal="center" vertical="center" wrapText="1"/>
    </xf>
    <xf numFmtId="0" fontId="89" fillId="4" borderId="0" xfId="0" applyFont="1" applyFill="1" applyAlignment="1">
      <alignment horizontal="center" vertical="center"/>
    </xf>
    <xf numFmtId="0" fontId="89" fillId="4" borderId="85" xfId="0" applyFont="1" applyFill="1" applyBorder="1" applyAlignment="1">
      <alignment horizontal="center" vertical="center" wrapText="1"/>
    </xf>
    <xf numFmtId="0" fontId="89" fillId="4" borderId="60" xfId="0" applyFont="1" applyFill="1" applyBorder="1" applyAlignment="1">
      <alignment horizontal="center" vertical="center" wrapText="1"/>
    </xf>
    <xf numFmtId="0" fontId="91" fillId="3" borderId="26" xfId="0" applyFont="1" applyFill="1" applyBorder="1" applyAlignment="1" applyProtection="1">
      <alignment horizontal="justify" vertical="center"/>
      <protection locked="0"/>
    </xf>
    <xf numFmtId="0" fontId="91" fillId="0" borderId="27" xfId="0" applyFont="1" applyBorder="1" applyAlignment="1">
      <alignment horizontal="justify" vertical="center"/>
    </xf>
    <xf numFmtId="0" fontId="91" fillId="0" borderId="28" xfId="0" applyFont="1" applyBorder="1" applyAlignment="1">
      <alignment horizontal="justify" vertical="center"/>
    </xf>
    <xf numFmtId="0" fontId="89" fillId="4" borderId="36" xfId="0" applyFont="1" applyFill="1" applyBorder="1" applyAlignment="1">
      <alignment horizontal="center" vertical="center" wrapText="1"/>
    </xf>
    <xf numFmtId="0" fontId="89" fillId="16" borderId="36" xfId="0" applyFont="1" applyFill="1" applyBorder="1" applyAlignment="1" applyProtection="1">
      <alignment horizontal="center" vertical="center" wrapText="1"/>
      <protection locked="0"/>
    </xf>
    <xf numFmtId="0" fontId="89" fillId="16" borderId="60" xfId="0" applyFont="1" applyFill="1" applyBorder="1" applyAlignment="1" applyProtection="1">
      <alignment horizontal="center" vertical="center" wrapText="1"/>
      <protection locked="0"/>
    </xf>
    <xf numFmtId="0" fontId="89" fillId="16" borderId="46" xfId="0" applyFont="1" applyFill="1" applyBorder="1" applyAlignment="1" applyProtection="1">
      <alignment horizontal="center" vertical="center"/>
      <protection locked="0"/>
    </xf>
    <xf numFmtId="0" fontId="89" fillId="16" borderId="47" xfId="0" applyFont="1" applyFill="1" applyBorder="1" applyAlignment="1" applyProtection="1">
      <alignment horizontal="center" vertical="center"/>
      <protection locked="0"/>
    </xf>
    <xf numFmtId="0" fontId="89" fillId="4" borderId="86" xfId="0" applyFont="1" applyFill="1" applyBorder="1" applyAlignment="1">
      <alignment horizontal="center" vertical="center"/>
    </xf>
    <xf numFmtId="0" fontId="89" fillId="4" borderId="47" xfId="0" applyFont="1" applyFill="1" applyBorder="1" applyAlignment="1">
      <alignment horizontal="center" vertical="center"/>
    </xf>
    <xf numFmtId="0" fontId="89" fillId="4" borderId="48" xfId="0" applyFont="1" applyFill="1" applyBorder="1" applyAlignment="1">
      <alignment horizontal="center" vertical="center"/>
    </xf>
    <xf numFmtId="0" fontId="91" fillId="22" borderId="20" xfId="0" applyFont="1" applyFill="1" applyBorder="1" applyAlignment="1">
      <alignment horizontal="center" vertical="center" wrapText="1"/>
    </xf>
    <xf numFmtId="0" fontId="91" fillId="22" borderId="21" xfId="0" applyFont="1" applyFill="1" applyBorder="1" applyAlignment="1">
      <alignment horizontal="center" vertical="center" wrapText="1"/>
    </xf>
    <xf numFmtId="0" fontId="91" fillId="0" borderId="41" xfId="0" applyFont="1" applyBorder="1" applyAlignment="1">
      <alignment horizontal="center" vertical="center" wrapText="1"/>
    </xf>
    <xf numFmtId="0" fontId="91" fillId="0" borderId="25" xfId="0" applyFont="1" applyBorder="1" applyAlignment="1">
      <alignment horizontal="center" vertical="center" wrapText="1"/>
    </xf>
    <xf numFmtId="0" fontId="92" fillId="22" borderId="140" xfId="0" applyFont="1" applyFill="1" applyBorder="1" applyAlignment="1">
      <alignment horizontal="center" vertical="center" wrapText="1"/>
    </xf>
    <xf numFmtId="0" fontId="92" fillId="22" borderId="153" xfId="0" applyFont="1" applyFill="1" applyBorder="1" applyAlignment="1">
      <alignment horizontal="center" vertical="center" wrapText="1"/>
    </xf>
    <xf numFmtId="0" fontId="91" fillId="0" borderId="140" xfId="0" applyFont="1" applyFill="1" applyBorder="1" applyAlignment="1">
      <alignment horizontal="center" vertical="center" wrapText="1"/>
    </xf>
    <xf numFmtId="0" fontId="91" fillId="23" borderId="3" xfId="0" applyFont="1" applyFill="1" applyBorder="1" applyAlignment="1">
      <alignment horizontal="center" vertical="center" wrapText="1"/>
    </xf>
    <xf numFmtId="0" fontId="91" fillId="23" borderId="153" xfId="0" applyFont="1" applyFill="1" applyBorder="1" applyAlignment="1">
      <alignment horizontal="center" vertical="center" wrapText="1"/>
    </xf>
    <xf numFmtId="0" fontId="93" fillId="0" borderId="140" xfId="0" applyFont="1" applyFill="1" applyBorder="1" applyAlignment="1">
      <alignment horizontal="center" vertical="center" wrapText="1"/>
    </xf>
    <xf numFmtId="0" fontId="93" fillId="23" borderId="3" xfId="0" applyFont="1" applyFill="1" applyBorder="1" applyAlignment="1">
      <alignment horizontal="center" vertical="center" wrapText="1"/>
    </xf>
    <xf numFmtId="0" fontId="93" fillId="23" borderId="153" xfId="0" applyFont="1" applyFill="1" applyBorder="1" applyAlignment="1">
      <alignment horizontal="center" vertical="center" wrapText="1"/>
    </xf>
    <xf numFmtId="0" fontId="91" fillId="10" borderId="74" xfId="0" applyFont="1" applyFill="1" applyBorder="1" applyAlignment="1">
      <alignment horizontal="center" vertical="center" wrapText="1"/>
    </xf>
    <xf numFmtId="0" fontId="91" fillId="10" borderId="76" xfId="0" applyFont="1" applyFill="1" applyBorder="1" applyAlignment="1">
      <alignment horizontal="center" vertical="center" wrapText="1"/>
    </xf>
    <xf numFmtId="0" fontId="91" fillId="10" borderId="77" xfId="0" applyFont="1" applyFill="1" applyBorder="1" applyAlignment="1">
      <alignment horizontal="center" vertical="center" wrapText="1"/>
    </xf>
    <xf numFmtId="0" fontId="91" fillId="10" borderId="8" xfId="0" applyFont="1" applyFill="1" applyBorder="1" applyAlignment="1">
      <alignment horizontal="center" vertical="center" wrapText="1"/>
    </xf>
    <xf numFmtId="0" fontId="91" fillId="10" borderId="0" xfId="0" applyFont="1" applyFill="1" applyAlignment="1">
      <alignment horizontal="center" vertical="center" wrapText="1"/>
    </xf>
    <xf numFmtId="0" fontId="91" fillId="10" borderId="9" xfId="0" applyFont="1" applyFill="1" applyBorder="1" applyAlignment="1">
      <alignment horizontal="center" vertical="center" wrapText="1"/>
    </xf>
    <xf numFmtId="0" fontId="91" fillId="0" borderId="0" xfId="0" applyFont="1" applyAlignment="1">
      <alignment horizontal="center" vertical="center" wrapText="1"/>
    </xf>
    <xf numFmtId="0" fontId="91" fillId="0" borderId="84" xfId="0" applyFont="1" applyBorder="1" applyAlignment="1">
      <alignment horizontal="center" vertical="center" wrapText="1"/>
    </xf>
    <xf numFmtId="0" fontId="91" fillId="0" borderId="141" xfId="0" applyFont="1" applyBorder="1" applyAlignment="1">
      <alignment horizontal="center" vertical="center" wrapText="1"/>
    </xf>
    <xf numFmtId="0" fontId="91" fillId="0" borderId="143" xfId="0" applyFont="1" applyBorder="1" applyAlignment="1">
      <alignment horizontal="center" vertical="center" wrapText="1"/>
    </xf>
    <xf numFmtId="0" fontId="91" fillId="0" borderId="154" xfId="0" applyFont="1" applyBorder="1" applyAlignment="1">
      <alignment horizontal="center" vertical="center" wrapText="1"/>
    </xf>
    <xf numFmtId="0" fontId="89" fillId="4" borderId="99" xfId="0" applyFont="1" applyFill="1" applyBorder="1" applyAlignment="1">
      <alignment horizontal="center" vertical="center"/>
    </xf>
    <xf numFmtId="0" fontId="89" fillId="4" borderId="100" xfId="0" applyFont="1" applyFill="1" applyBorder="1" applyAlignment="1">
      <alignment horizontal="center" vertical="center"/>
    </xf>
    <xf numFmtId="0" fontId="89" fillId="4" borderId="101" xfId="0" applyFont="1" applyFill="1" applyBorder="1" applyAlignment="1">
      <alignment horizontal="center" vertical="center"/>
    </xf>
    <xf numFmtId="0" fontId="89" fillId="16" borderId="102" xfId="0" applyFont="1" applyFill="1" applyBorder="1" applyAlignment="1" applyProtection="1">
      <alignment horizontal="center" vertical="center" wrapText="1"/>
      <protection locked="0"/>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3" borderId="114"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115"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3"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26" fillId="0" borderId="3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1" xfId="0" applyFont="1" applyBorder="1" applyAlignment="1">
      <alignment horizontal="center" vertical="center" wrapText="1"/>
    </xf>
    <xf numFmtId="0" fontId="0" fillId="22" borderId="114" xfId="0" applyFill="1" applyBorder="1" applyAlignment="1">
      <alignment horizontal="center" vertical="center" wrapText="1"/>
    </xf>
    <xf numFmtId="0" fontId="0" fillId="22" borderId="26" xfId="0" applyFill="1" applyBorder="1" applyAlignment="1">
      <alignment horizontal="center" vertical="center" wrapText="1"/>
    </xf>
    <xf numFmtId="0" fontId="0" fillId="22" borderId="115" xfId="0" applyFill="1" applyBorder="1" applyAlignment="1">
      <alignment horizontal="center" vertical="center" wrapText="1"/>
    </xf>
    <xf numFmtId="0" fontId="0" fillId="0" borderId="114" xfId="0" applyBorder="1" applyAlignment="1">
      <alignment horizontal="center" vertical="center" wrapText="1"/>
    </xf>
    <xf numFmtId="0" fontId="0" fillId="0" borderId="26" xfId="0" applyBorder="1" applyAlignment="1">
      <alignment horizontal="center" vertical="center" wrapText="1"/>
    </xf>
    <xf numFmtId="0" fontId="0" fillId="0" borderId="115" xfId="0" applyBorder="1" applyAlignment="1">
      <alignment horizontal="center" vertical="center" wrapText="1"/>
    </xf>
    <xf numFmtId="0" fontId="27" fillId="4" borderId="55"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57" xfId="0" applyFont="1" applyFill="1" applyBorder="1" applyAlignment="1">
      <alignment horizontal="center" vertical="center"/>
    </xf>
    <xf numFmtId="0" fontId="27" fillId="4" borderId="0" xfId="0" applyFont="1" applyFill="1" applyAlignment="1">
      <alignment horizontal="center" vertical="center"/>
    </xf>
    <xf numFmtId="0" fontId="6" fillId="3" borderId="5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0" xfId="0" applyFont="1" applyFill="1" applyAlignment="1">
      <alignment horizontal="center" vertical="center"/>
    </xf>
    <xf numFmtId="0" fontId="6" fillId="3" borderId="5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3" xfId="0" applyFont="1" applyFill="1" applyBorder="1" applyAlignment="1">
      <alignment horizontal="left" vertical="center"/>
    </xf>
    <xf numFmtId="0" fontId="2" fillId="3" borderId="3" xfId="0" applyFont="1" applyFill="1" applyBorder="1" applyAlignment="1" applyProtection="1">
      <alignment horizontal="justify" vertical="center"/>
      <protection locked="0"/>
    </xf>
    <xf numFmtId="0" fontId="2" fillId="3" borderId="3" xfId="0" applyFont="1" applyFill="1" applyBorder="1" applyAlignment="1" applyProtection="1">
      <alignment horizontal="justify" vertical="center" wrapText="1"/>
      <protection locked="0"/>
    </xf>
    <xf numFmtId="0" fontId="85" fillId="3" borderId="31" xfId="0" applyFont="1" applyFill="1" applyBorder="1" applyAlignment="1">
      <alignment horizontal="center" vertical="center" wrapText="1"/>
    </xf>
    <xf numFmtId="0" fontId="85" fillId="3" borderId="133" xfId="0" applyFont="1" applyFill="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134" xfId="0" applyBorder="1" applyAlignment="1">
      <alignment horizontal="center" vertical="center" wrapText="1"/>
    </xf>
    <xf numFmtId="0" fontId="0" fillId="0" borderId="33" xfId="0" applyBorder="1" applyAlignment="1">
      <alignment horizontal="center" vertical="center" wrapText="1"/>
    </xf>
    <xf numFmtId="0" fontId="0" fillId="0" borderId="3" xfId="0" applyBorder="1" applyAlignment="1">
      <alignment horizontal="center" vertical="center"/>
    </xf>
    <xf numFmtId="0" fontId="0" fillId="0" borderId="31" xfId="0" applyBorder="1" applyAlignment="1">
      <alignment horizontal="center" vertical="center" wrapText="1"/>
    </xf>
    <xf numFmtId="0" fontId="0" fillId="0" borderId="131" xfId="0"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0" fontId="0" fillId="0" borderId="136" xfId="0" applyBorder="1" applyAlignment="1">
      <alignment horizontal="center" vertical="center" wrapText="1"/>
    </xf>
    <xf numFmtId="0" fontId="0" fillId="0" borderId="135" xfId="0" applyBorder="1" applyAlignment="1">
      <alignment horizontal="center" vertical="center" wrapText="1"/>
    </xf>
    <xf numFmtId="0" fontId="0" fillId="0" borderId="29" xfId="0" applyBorder="1" applyAlignment="1">
      <alignment horizontal="center" vertical="center" wrapText="1"/>
    </xf>
    <xf numFmtId="0" fontId="4" fillId="4" borderId="6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1" xfId="0" applyFont="1" applyFill="1" applyBorder="1" applyAlignment="1">
      <alignment horizontal="center" vertical="center"/>
    </xf>
    <xf numFmtId="0" fontId="4" fillId="4" borderId="70" xfId="0" applyFont="1" applyFill="1" applyBorder="1" applyAlignment="1">
      <alignment horizontal="center" vertical="center"/>
    </xf>
    <xf numFmtId="0" fontId="4" fillId="3" borderId="103"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27" fillId="4" borderId="3" xfId="0" applyFont="1" applyFill="1" applyBorder="1" applyAlignment="1">
      <alignment horizontal="center" vertical="center"/>
    </xf>
    <xf numFmtId="0" fontId="6" fillId="3" borderId="3" xfId="0" applyFont="1" applyFill="1" applyBorder="1" applyAlignment="1">
      <alignment horizontal="center" vertical="center"/>
    </xf>
    <xf numFmtId="0" fontId="0" fillId="0" borderId="133" xfId="0" applyBorder="1" applyAlignment="1">
      <alignment horizontal="center" vertical="center"/>
    </xf>
    <xf numFmtId="0" fontId="85" fillId="3" borderId="137" xfId="0" applyFont="1" applyFill="1" applyBorder="1" applyAlignment="1">
      <alignment horizontal="center" vertical="center" wrapText="1"/>
    </xf>
    <xf numFmtId="0" fontId="85" fillId="3" borderId="138" xfId="0" applyFont="1" applyFill="1" applyBorder="1" applyAlignment="1">
      <alignment horizontal="center" vertical="center" wrapText="1"/>
    </xf>
    <xf numFmtId="0" fontId="85" fillId="3" borderId="9"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8" fillId="0" borderId="31" xfId="0" applyFont="1" applyBorder="1" applyAlignment="1">
      <alignment horizontal="left" vertical="top" wrapText="1"/>
    </xf>
    <xf numFmtId="0" fontId="48" fillId="0" borderId="0" xfId="0" applyFont="1" applyAlignment="1">
      <alignment horizontal="left" vertical="top" wrapText="1"/>
    </xf>
    <xf numFmtId="0" fontId="48" fillId="0" borderId="69" xfId="0" applyFont="1" applyBorder="1" applyAlignment="1">
      <alignment horizontal="left" vertical="top" wrapText="1"/>
    </xf>
    <xf numFmtId="0" fontId="48" fillId="0" borderId="31" xfId="0" applyFont="1" applyBorder="1" applyAlignment="1">
      <alignment horizontal="left" vertical="center" wrapText="1"/>
    </xf>
    <xf numFmtId="0" fontId="48" fillId="0" borderId="0" xfId="0" applyFont="1" applyAlignment="1">
      <alignment horizontal="left" vertical="center" wrapText="1"/>
    </xf>
    <xf numFmtId="0" fontId="48" fillId="0" borderId="69" xfId="0" applyFont="1" applyBorder="1" applyAlignment="1">
      <alignment horizontal="left" vertical="center" wrapText="1"/>
    </xf>
    <xf numFmtId="0" fontId="48" fillId="0" borderId="3"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3" xfId="0" applyFont="1" applyFill="1" applyBorder="1" applyAlignment="1">
      <alignment horizontal="center" vertical="center" wrapText="1" readingOrder="1"/>
    </xf>
    <xf numFmtId="0" fontId="42" fillId="0" borderId="66" xfId="0" applyFont="1" applyBorder="1" applyAlignment="1">
      <alignment horizontal="center" vertical="center"/>
    </xf>
    <xf numFmtId="0" fontId="42" fillId="0" borderId="7"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9"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8"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2" xfId="0" applyFont="1" applyFill="1" applyBorder="1" applyAlignment="1">
      <alignment horizontal="center" vertical="center" wrapText="1" readingOrder="1"/>
    </xf>
    <xf numFmtId="0" fontId="32" fillId="14" borderId="23" xfId="0" applyFont="1" applyFill="1" applyBorder="1" applyAlignment="1">
      <alignment horizontal="center" vertical="center" wrapText="1" readingOrder="1"/>
    </xf>
    <xf numFmtId="0" fontId="32" fillId="14" borderId="24" xfId="0" applyFont="1" applyFill="1" applyBorder="1" applyAlignment="1">
      <alignment horizontal="center" vertical="center" wrapText="1" readingOrder="1"/>
    </xf>
    <xf numFmtId="0" fontId="14" fillId="3" borderId="3" xfId="0" applyFont="1" applyFill="1" applyBorder="1" applyAlignment="1">
      <alignment horizontal="center" vertical="center" wrapText="1"/>
    </xf>
    <xf numFmtId="0" fontId="32" fillId="13" borderId="22" xfId="0" applyFont="1" applyFill="1" applyBorder="1" applyAlignment="1">
      <alignment horizontal="center" vertical="center" wrapText="1" readingOrder="1"/>
    </xf>
    <xf numFmtId="0" fontId="32"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2" fillId="18" borderId="22" xfId="0" applyFont="1" applyFill="1" applyBorder="1" applyAlignment="1">
      <alignment horizontal="center" vertical="center" wrapText="1" readingOrder="1"/>
    </xf>
    <xf numFmtId="0" fontId="32" fillId="18" borderId="23" xfId="0" applyFont="1" applyFill="1" applyBorder="1" applyAlignment="1">
      <alignment horizontal="center" vertical="center" wrapText="1" readingOrder="1"/>
    </xf>
    <xf numFmtId="0" fontId="32" fillId="7" borderId="22" xfId="0" applyFont="1" applyFill="1" applyBorder="1" applyAlignment="1">
      <alignment horizontal="center" vertical="center" wrapText="1" readingOrder="1"/>
    </xf>
    <xf numFmtId="0" fontId="32" fillId="7" borderId="23"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3" fillId="0" borderId="130" xfId="0" applyFont="1" applyBorder="1" applyAlignment="1">
      <alignment horizontal="center" vertical="center"/>
    </xf>
    <xf numFmtId="14" fontId="13" fillId="0" borderId="130" xfId="0" applyNumberFormat="1" applyFont="1" applyBorder="1" applyAlignment="1">
      <alignment horizontal="center" vertical="center"/>
    </xf>
    <xf numFmtId="0" fontId="13" fillId="0" borderId="130" xfId="0" applyFont="1" applyBorder="1" applyAlignment="1">
      <alignment horizontal="left" vertical="center" wrapText="1"/>
    </xf>
    <xf numFmtId="1" fontId="34" fillId="0" borderId="130" xfId="0" applyNumberFormat="1" applyFont="1" applyBorder="1" applyAlignment="1" applyProtection="1">
      <alignment horizontal="center" vertical="center" wrapText="1"/>
      <protection locked="0"/>
    </xf>
    <xf numFmtId="1" fontId="86" fillId="0" borderId="130" xfId="0" applyNumberFormat="1" applyFont="1" applyBorder="1" applyAlignment="1" applyProtection="1">
      <alignment horizontal="center" vertical="center" wrapText="1"/>
      <protection locked="0"/>
    </xf>
    <xf numFmtId="1" fontId="23" fillId="0" borderId="130" xfId="0" applyNumberFormat="1" applyFont="1" applyBorder="1" applyAlignment="1">
      <alignment horizontal="center" vertical="center"/>
    </xf>
    <xf numFmtId="0" fontId="23" fillId="0" borderId="130" xfId="0" applyFont="1" applyBorder="1" applyAlignment="1">
      <alignment horizontal="center" vertical="center"/>
    </xf>
    <xf numFmtId="0" fontId="13" fillId="0" borderId="130" xfId="0" applyFont="1" applyBorder="1" applyAlignment="1" applyProtection="1">
      <alignment horizontal="center" vertical="center"/>
      <protection locked="0"/>
    </xf>
    <xf numFmtId="0" fontId="13" fillId="0" borderId="130" xfId="0" applyFont="1" applyBorder="1" applyAlignment="1">
      <alignment horizontal="center" vertical="center" wrapText="1"/>
    </xf>
    <xf numFmtId="1" fontId="34" fillId="0" borderId="130" xfId="0" applyNumberFormat="1" applyFont="1" applyBorder="1" applyAlignment="1">
      <alignment horizontal="center" vertical="center"/>
    </xf>
    <xf numFmtId="0" fontId="34" fillId="0" borderId="130" xfId="0" applyFont="1" applyBorder="1" applyAlignment="1">
      <alignment horizontal="center" vertical="center"/>
    </xf>
    <xf numFmtId="0" fontId="13" fillId="0" borderId="130" xfId="0" applyFont="1" applyBorder="1" applyAlignment="1">
      <alignment horizontal="left" vertical="center"/>
    </xf>
    <xf numFmtId="0" fontId="83" fillId="0" borderId="130" xfId="0" applyFont="1" applyBorder="1" applyAlignment="1">
      <alignment horizontal="center" vertical="center" wrapText="1"/>
    </xf>
    <xf numFmtId="0" fontId="36" fillId="4" borderId="36" xfId="0" applyFont="1" applyFill="1" applyBorder="1" applyAlignment="1">
      <alignment horizontal="center" vertical="center" wrapText="1"/>
    </xf>
    <xf numFmtId="0" fontId="36" fillId="4" borderId="39" xfId="0" applyFont="1" applyFill="1" applyBorder="1" applyAlignment="1">
      <alignment horizontal="center" vertical="center" wrapText="1"/>
    </xf>
    <xf numFmtId="0" fontId="36" fillId="4" borderId="37" xfId="0" applyFont="1" applyFill="1" applyBorder="1" applyAlignment="1">
      <alignment horizontal="center" vertical="center" wrapText="1"/>
    </xf>
    <xf numFmtId="0" fontId="36" fillId="4" borderId="38" xfId="0" applyFont="1" applyFill="1" applyBorder="1" applyAlignment="1">
      <alignment horizontal="center" vertical="center" wrapText="1"/>
    </xf>
    <xf numFmtId="14" fontId="36" fillId="4" borderId="37" xfId="0" applyNumberFormat="1" applyFont="1" applyFill="1" applyBorder="1" applyAlignment="1">
      <alignment horizontal="center" vertical="center" wrapText="1"/>
    </xf>
    <xf numFmtId="14" fontId="36" fillId="4" borderId="38" xfId="0" applyNumberFormat="1" applyFont="1" applyFill="1" applyBorder="1" applyAlignment="1">
      <alignment horizontal="center" vertical="center" wrapText="1"/>
    </xf>
    <xf numFmtId="0" fontId="7" fillId="3" borderId="140" xfId="0" applyFont="1" applyFill="1" applyBorder="1" applyAlignment="1">
      <alignment horizontal="center" vertical="center"/>
    </xf>
    <xf numFmtId="0" fontId="7" fillId="3" borderId="14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43" xfId="0" applyFont="1" applyFill="1" applyBorder="1" applyAlignment="1">
      <alignment horizontal="center" vertical="center"/>
    </xf>
    <xf numFmtId="0" fontId="5" fillId="4" borderId="142" xfId="0" applyFont="1" applyFill="1" applyBorder="1" applyAlignment="1">
      <alignment horizontal="left" vertical="center"/>
    </xf>
    <xf numFmtId="0" fontId="6" fillId="3" borderId="122" xfId="0" applyFont="1" applyFill="1" applyBorder="1" applyAlignment="1">
      <alignment horizontal="center" vertical="center"/>
    </xf>
    <xf numFmtId="0" fontId="6" fillId="3" borderId="123" xfId="0" applyFont="1" applyFill="1" applyBorder="1" applyAlignment="1">
      <alignment horizontal="center" vertical="center"/>
    </xf>
    <xf numFmtId="0" fontId="6" fillId="3" borderId="146" xfId="0" applyFont="1" applyFill="1" applyBorder="1" applyAlignment="1">
      <alignment horizontal="center" vertical="center"/>
    </xf>
    <xf numFmtId="0" fontId="6" fillId="3" borderId="1" xfId="0" applyFont="1" applyFill="1" applyBorder="1" applyAlignment="1">
      <alignment horizontal="center" vertical="center"/>
    </xf>
    <xf numFmtId="0" fontId="37" fillId="4" borderId="123" xfId="0" applyFont="1" applyFill="1" applyBorder="1" applyAlignment="1">
      <alignment horizontal="center" vertical="center" wrapText="1"/>
    </xf>
    <xf numFmtId="0" fontId="37" fillId="4" borderId="145"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3" xfId="0" applyFont="1" applyFill="1" applyBorder="1" applyAlignment="1">
      <alignment horizontal="center" vertical="center" wrapText="1"/>
    </xf>
    <xf numFmtId="0" fontId="2" fillId="3" borderId="143" xfId="0" applyFont="1" applyFill="1" applyBorder="1" applyAlignment="1" applyProtection="1">
      <alignment horizontal="justify" vertical="center"/>
      <protection locked="0"/>
    </xf>
    <xf numFmtId="0" fontId="2" fillId="3" borderId="143" xfId="0" applyFont="1" applyFill="1" applyBorder="1" applyAlignment="1" applyProtection="1">
      <alignment horizontal="justify" vertical="center" wrapText="1"/>
      <protection locked="0"/>
    </xf>
    <xf numFmtId="0" fontId="29" fillId="17" borderId="150" xfId="0" applyFont="1" applyFill="1" applyBorder="1" applyAlignment="1">
      <alignment horizontal="center" vertical="center"/>
    </xf>
    <xf numFmtId="0" fontId="29" fillId="17" borderId="50" xfId="0" applyFont="1" applyFill="1" applyBorder="1" applyAlignment="1">
      <alignment horizontal="center" vertical="center"/>
    </xf>
    <xf numFmtId="0" fontId="35" fillId="4" borderId="148" xfId="0" applyFont="1" applyFill="1" applyBorder="1" applyAlignment="1" applyProtection="1">
      <alignment horizontal="center" vertical="center" wrapText="1"/>
      <protection locked="0"/>
    </xf>
    <xf numFmtId="0" fontId="35" fillId="4" borderId="147" xfId="0" applyFont="1" applyFill="1" applyBorder="1" applyAlignment="1">
      <alignment horizontal="center" vertical="center"/>
    </xf>
    <xf numFmtId="0" fontId="35" fillId="4" borderId="45" xfId="0" applyFont="1" applyFill="1" applyBorder="1" applyAlignment="1">
      <alignment horizontal="center" vertical="center"/>
    </xf>
    <xf numFmtId="0" fontId="35" fillId="4" borderId="38" xfId="0" applyFont="1" applyFill="1" applyBorder="1" applyAlignment="1">
      <alignment horizontal="center" vertical="center"/>
    </xf>
    <xf numFmtId="0" fontId="35" fillId="16" borderId="35" xfId="0" applyFont="1" applyFill="1" applyBorder="1" applyAlignment="1" applyProtection="1">
      <alignment horizontal="center" vertical="center" wrapText="1"/>
      <protection locked="0"/>
    </xf>
    <xf numFmtId="0" fontId="35"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justify" vertical="center" wrapText="1"/>
      <protection locked="0"/>
    </xf>
    <xf numFmtId="0" fontId="2" fillId="3" borderId="27" xfId="0" applyFont="1" applyFill="1" applyBorder="1" applyAlignment="1" applyProtection="1">
      <alignment horizontal="justify" vertical="center" wrapText="1"/>
      <protection locked="0"/>
    </xf>
    <xf numFmtId="0" fontId="2" fillId="3" borderId="144" xfId="0" applyFont="1" applyFill="1" applyBorder="1" applyAlignment="1" applyProtection="1">
      <alignment horizontal="justify" vertical="center" wrapText="1"/>
      <protection locked="0"/>
    </xf>
    <xf numFmtId="1" fontId="34" fillId="0" borderId="130" xfId="0" applyNumberFormat="1" applyFont="1" applyBorder="1" applyAlignment="1" applyProtection="1">
      <alignment vertical="center" wrapText="1"/>
      <protection locked="0"/>
    </xf>
    <xf numFmtId="0" fontId="84" fillId="0" borderId="130"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28" xfId="0" applyFont="1" applyBorder="1" applyAlignment="1">
      <alignment horizontal="center" vertical="center" wrapText="1"/>
    </xf>
    <xf numFmtId="4" fontId="0" fillId="0" borderId="105" xfId="0" applyNumberFormat="1" applyBorder="1" applyAlignment="1">
      <alignment horizontal="center" vertical="center" wrapText="1"/>
    </xf>
    <xf numFmtId="4" fontId="0" fillId="0" borderId="119" xfId="0" applyNumberFormat="1" applyBorder="1" applyAlignment="1">
      <alignment horizontal="center" vertical="center" wrapText="1"/>
    </xf>
    <xf numFmtId="4" fontId="0" fillId="0" borderId="21" xfId="0" applyNumberFormat="1" applyBorder="1" applyAlignment="1">
      <alignment horizontal="center" vertical="center" wrapText="1"/>
    </xf>
    <xf numFmtId="0" fontId="26" fillId="0" borderId="29" xfId="0" applyFont="1" applyBorder="1" applyAlignment="1">
      <alignment horizontal="center" vertical="center" wrapText="1"/>
    </xf>
    <xf numFmtId="0" fontId="0" fillId="0" borderId="29" xfId="0" applyBorder="1" applyAlignment="1">
      <alignment horizontal="center" vertical="center"/>
    </xf>
    <xf numFmtId="0" fontId="11" fillId="3" borderId="159" xfId="0" applyFont="1" applyFill="1" applyBorder="1" applyAlignment="1">
      <alignment horizontal="center" vertical="center"/>
    </xf>
    <xf numFmtId="0" fontId="0" fillId="0" borderId="44" xfId="0" applyBorder="1" applyAlignment="1">
      <alignment horizontal="center" vertical="center" wrapText="1"/>
    </xf>
    <xf numFmtId="0" fontId="0" fillId="0" borderId="21" xfId="0" applyBorder="1" applyAlignment="1">
      <alignment horizontal="center" vertical="center"/>
    </xf>
    <xf numFmtId="9" fontId="0" fillId="0" borderId="44" xfId="0" applyNumberFormat="1" applyBorder="1" applyAlignment="1">
      <alignment horizontal="center" vertical="center" wrapText="1"/>
    </xf>
    <xf numFmtId="2" fontId="0" fillId="0" borderId="44"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0" fontId="0" fillId="0" borderId="160" xfId="0" applyBorder="1" applyAlignment="1">
      <alignment horizontal="center" vertical="center" wrapText="1"/>
    </xf>
    <xf numFmtId="0" fontId="0" fillId="0" borderId="30" xfId="0" applyBorder="1" applyAlignment="1">
      <alignment horizontal="center" vertical="center" wrapText="1"/>
    </xf>
    <xf numFmtId="4" fontId="0" fillId="0" borderId="33" xfId="0" applyNumberFormat="1" applyBorder="1" applyAlignment="1">
      <alignment horizontal="center" vertical="center" wrapText="1"/>
    </xf>
    <xf numFmtId="4" fontId="0" fillId="0" borderId="25" xfId="0" applyNumberFormat="1" applyBorder="1" applyAlignment="1">
      <alignment horizontal="center" vertical="center" wrapText="1"/>
    </xf>
    <xf numFmtId="0" fontId="0" fillId="0" borderId="161" xfId="0" applyBorder="1" applyAlignment="1">
      <alignment horizontal="center" vertical="center" wrapText="1"/>
    </xf>
    <xf numFmtId="0" fontId="26" fillId="0" borderId="20" xfId="0" applyFont="1" applyBorder="1" applyAlignment="1">
      <alignment horizontal="center" vertical="center" wrapText="1"/>
    </xf>
    <xf numFmtId="14" fontId="85" fillId="3" borderId="9" xfId="0" applyNumberFormat="1" applyFont="1" applyFill="1" applyBorder="1" applyAlignment="1">
      <alignment horizontal="center" vertical="center"/>
    </xf>
    <xf numFmtId="4" fontId="0" fillId="0" borderId="106" xfId="0" applyNumberFormat="1" applyBorder="1" applyAlignment="1">
      <alignment horizontal="center" vertical="center" wrapText="1"/>
    </xf>
    <xf numFmtId="0" fontId="26" fillId="0" borderId="34" xfId="0" applyFont="1" applyBorder="1" applyAlignment="1">
      <alignment horizontal="center" vertical="center" wrapText="1"/>
    </xf>
    <xf numFmtId="0" fontId="11" fillId="3" borderId="155" xfId="0" applyFont="1" applyFill="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05">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5</xdr:col>
      <xdr:colOff>455083</xdr:colOff>
      <xdr:row>0</xdr:row>
      <xdr:rowOff>243417</xdr:rowOff>
    </xdr:from>
    <xdr:to>
      <xdr:col>7</xdr:col>
      <xdr:colOff>375197</xdr:colOff>
      <xdr:row>2</xdr:row>
      <xdr:rowOff>74083</xdr:rowOff>
    </xdr:to>
    <xdr:pic>
      <xdr:nvPicPr>
        <xdr:cNvPr id="11" name="Picture 9">
          <a:extLst>
            <a:ext uri="{FF2B5EF4-FFF2-40B4-BE49-F238E27FC236}">
              <a16:creationId xmlns:a16="http://schemas.microsoft.com/office/drawing/2014/main" id="{291F1A71-ADE0-493E-98E6-73975AD06E3E}"/>
            </a:ext>
          </a:extLst>
        </xdr:cNvPr>
        <xdr:cNvPicPr>
          <a:picLocks noChangeAspect="1"/>
        </xdr:cNvPicPr>
      </xdr:nvPicPr>
      <xdr:blipFill>
        <a:blip xmlns:r="http://schemas.openxmlformats.org/officeDocument/2006/relationships" r:embed="rId2"/>
        <a:stretch>
          <a:fillRect/>
        </a:stretch>
      </xdr:blipFill>
      <xdr:spPr>
        <a:xfrm>
          <a:off x="10350500" y="2434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2" name="CuadroTexto 21">
          <a:extLst>
            <a:ext uri="{FF2B5EF4-FFF2-40B4-BE49-F238E27FC236}">
              <a16:creationId xmlns:a16="http://schemas.microsoft.com/office/drawing/2014/main" id="{84FDC7E3-0208-4603-8759-23F657064E34}"/>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226360</xdr:colOff>
      <xdr:row>0</xdr:row>
      <xdr:rowOff>115651</xdr:rowOff>
    </xdr:from>
    <xdr:to>
      <xdr:col>0</xdr:col>
      <xdr:colOff>2174133</xdr:colOff>
      <xdr:row>0</xdr:row>
      <xdr:rowOff>719441</xdr:rowOff>
    </xdr:to>
    <xdr:pic>
      <xdr:nvPicPr>
        <xdr:cNvPr id="23" name="Picture 8">
          <a:extLst>
            <a:ext uri="{FF2B5EF4-FFF2-40B4-BE49-F238E27FC236}">
              <a16:creationId xmlns:a16="http://schemas.microsoft.com/office/drawing/2014/main" id="{5E46BA6B-EDE1-47D8-B89F-63DD6A69A3F4}"/>
            </a:ext>
          </a:extLst>
        </xdr:cNvPr>
        <xdr:cNvPicPr>
          <a:picLocks noChangeAspect="1"/>
        </xdr:cNvPicPr>
      </xdr:nvPicPr>
      <xdr:blipFill>
        <a:blip xmlns:r="http://schemas.openxmlformats.org/officeDocument/2006/relationships" r:embed="rId1"/>
        <a:stretch>
          <a:fillRect/>
        </a:stretch>
      </xdr:blipFill>
      <xdr:spPr>
        <a:xfrm>
          <a:off x="226360" y="115651"/>
          <a:ext cx="1947773" cy="603790"/>
        </a:xfrm>
        <a:prstGeom prst="rect">
          <a:avLst/>
        </a:prstGeom>
      </xdr:spPr>
    </xdr:pic>
    <xdr:clientData/>
  </xdr:twoCellAnchor>
  <xdr:twoCellAnchor editAs="oneCell">
    <xdr:from>
      <xdr:col>4</xdr:col>
      <xdr:colOff>1209675</xdr:colOff>
      <xdr:row>0</xdr:row>
      <xdr:rowOff>177271</xdr:rowOff>
    </xdr:from>
    <xdr:to>
      <xdr:col>4</xdr:col>
      <xdr:colOff>2436576</xdr:colOff>
      <xdr:row>0</xdr:row>
      <xdr:rowOff>606137</xdr:rowOff>
    </xdr:to>
    <xdr:pic>
      <xdr:nvPicPr>
        <xdr:cNvPr id="24" name="Picture 9">
          <a:extLst>
            <a:ext uri="{FF2B5EF4-FFF2-40B4-BE49-F238E27FC236}">
              <a16:creationId xmlns:a16="http://schemas.microsoft.com/office/drawing/2014/main" id="{C28C44C4-22AC-4A98-9759-DF454F8CC4D4}"/>
            </a:ext>
          </a:extLst>
        </xdr:cNvPr>
        <xdr:cNvPicPr>
          <a:picLocks noChangeAspect="1"/>
        </xdr:cNvPicPr>
      </xdr:nvPicPr>
      <xdr:blipFill>
        <a:blip xmlns:r="http://schemas.openxmlformats.org/officeDocument/2006/relationships" r:embed="rId2"/>
        <a:stretch>
          <a:fillRect/>
        </a:stretch>
      </xdr:blipFill>
      <xdr:spPr>
        <a:xfrm>
          <a:off x="12206720" y="177271"/>
          <a:ext cx="1226901" cy="4288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6D90CE71-099B-4F2F-92DC-B1720535E9D2}"/>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610309</xdr:colOff>
      <xdr:row>0</xdr:row>
      <xdr:rowOff>67908</xdr:rowOff>
    </xdr:from>
    <xdr:to>
      <xdr:col>5</xdr:col>
      <xdr:colOff>2095501</xdr:colOff>
      <xdr:row>0</xdr:row>
      <xdr:rowOff>581545</xdr:rowOff>
    </xdr:to>
    <xdr:pic>
      <xdr:nvPicPr>
        <xdr:cNvPr id="20" name="Picture 10">
          <a:extLst>
            <a:ext uri="{FF2B5EF4-FFF2-40B4-BE49-F238E27FC236}">
              <a16:creationId xmlns:a16="http://schemas.microsoft.com/office/drawing/2014/main" id="{5F1CEFEF-5423-4B70-8965-3E83418941DC}"/>
            </a:ext>
          </a:extLst>
        </xdr:cNvPr>
        <xdr:cNvPicPr>
          <a:picLocks noChangeAspect="1"/>
        </xdr:cNvPicPr>
      </xdr:nvPicPr>
      <xdr:blipFill>
        <a:blip xmlns:r="http://schemas.openxmlformats.org/officeDocument/2006/relationships" r:embed="rId1"/>
        <a:stretch>
          <a:fillRect/>
        </a:stretch>
      </xdr:blipFill>
      <xdr:spPr>
        <a:xfrm>
          <a:off x="8897059" y="67908"/>
          <a:ext cx="1485192" cy="513637"/>
        </a:xfrm>
        <a:prstGeom prst="rect">
          <a:avLst/>
        </a:prstGeom>
      </xdr:spPr>
    </xdr:pic>
    <xdr:clientData/>
  </xdr:twoCellAnchor>
  <xdr:twoCellAnchor editAs="oneCell">
    <xdr:from>
      <xdr:col>0</xdr:col>
      <xdr:colOff>63500</xdr:colOff>
      <xdr:row>0</xdr:row>
      <xdr:rowOff>74083</xdr:rowOff>
    </xdr:from>
    <xdr:to>
      <xdr:col>0</xdr:col>
      <xdr:colOff>2518834</xdr:colOff>
      <xdr:row>0</xdr:row>
      <xdr:rowOff>730251</xdr:rowOff>
    </xdr:to>
    <xdr:pic>
      <xdr:nvPicPr>
        <xdr:cNvPr id="21" name="Imagen 20">
          <a:extLst>
            <a:ext uri="{FF2B5EF4-FFF2-40B4-BE49-F238E27FC236}">
              <a16:creationId xmlns:a16="http://schemas.microsoft.com/office/drawing/2014/main" id="{19038074-A40C-4299-A8C1-045B17B143C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74083"/>
          <a:ext cx="2455334" cy="6561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1460353</xdr:colOff>
      <xdr:row>4</xdr:row>
      <xdr:rowOff>169053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1460353</xdr:colOff>
      <xdr:row>4</xdr:row>
      <xdr:rowOff>169053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105768</xdr:colOff>
      <xdr:row>1</xdr:row>
      <xdr:rowOff>25853</xdr:rowOff>
    </xdr:from>
    <xdr:to>
      <xdr:col>2</xdr:col>
      <xdr:colOff>556532</xdr:colOff>
      <xdr:row>5</xdr:row>
      <xdr:rowOff>69488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68" y="197303"/>
          <a:ext cx="3308264" cy="82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432953</xdr:colOff>
      <xdr:row>0</xdr:row>
      <xdr:rowOff>0</xdr:rowOff>
    </xdr:from>
    <xdr:to>
      <xdr:col>12</xdr:col>
      <xdr:colOff>1229589</xdr:colOff>
      <xdr:row>1</xdr:row>
      <xdr:rowOff>474962</xdr:rowOff>
    </xdr:to>
    <xdr:pic>
      <xdr:nvPicPr>
        <xdr:cNvPr id="3" name="Picture 10">
          <a:extLst>
            <a:ext uri="{FF2B5EF4-FFF2-40B4-BE49-F238E27FC236}">
              <a16:creationId xmlns:a16="http://schemas.microsoft.com/office/drawing/2014/main" id="{4EEF77EF-3FB3-426B-9537-ADCF53B13D10}"/>
            </a:ext>
          </a:extLst>
        </xdr:cNvPr>
        <xdr:cNvPicPr>
          <a:picLocks noChangeAspect="1"/>
        </xdr:cNvPicPr>
      </xdr:nvPicPr>
      <xdr:blipFill>
        <a:blip xmlns:r="http://schemas.openxmlformats.org/officeDocument/2006/relationships" r:embed="rId2"/>
        <a:stretch>
          <a:fillRect/>
        </a:stretch>
      </xdr:blipFill>
      <xdr:spPr>
        <a:xfrm>
          <a:off x="16954498" y="0"/>
          <a:ext cx="1974273" cy="68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90" zoomScaleNormal="90" workbookViewId="0">
      <selection activeCell="E31" sqref="E31"/>
    </sheetView>
  </sheetViews>
  <sheetFormatPr baseColWidth="10" defaultColWidth="11.42578125" defaultRowHeight="15"/>
  <cols>
    <col min="1" max="1" width="28.140625" customWidth="1"/>
    <col min="2" max="2" width="18" customWidth="1"/>
    <col min="3" max="3" width="34.140625" style="5" customWidth="1"/>
    <col min="4" max="5" width="34.140625" customWidth="1"/>
    <col min="6" max="8" width="12.42578125" customWidth="1"/>
  </cols>
  <sheetData>
    <row r="1" spans="1:9" ht="42" customHeight="1">
      <c r="A1" s="349"/>
      <c r="B1" s="349"/>
      <c r="C1" s="349"/>
      <c r="D1" s="349"/>
      <c r="E1" s="349"/>
      <c r="F1" s="349"/>
    </row>
    <row r="5" spans="1:9">
      <c r="D5" s="14"/>
      <c r="E5" s="14"/>
      <c r="F5" s="14"/>
      <c r="G5" s="14"/>
      <c r="H5" s="14"/>
    </row>
    <row r="6" spans="1:9">
      <c r="D6" s="14"/>
      <c r="E6" s="14"/>
      <c r="F6" s="14"/>
      <c r="G6" s="14"/>
      <c r="H6" s="14"/>
    </row>
    <row r="7" spans="1:9" ht="33.75">
      <c r="A7" s="350" t="s">
        <v>0</v>
      </c>
      <c r="B7" s="350"/>
      <c r="C7" s="350"/>
      <c r="D7" s="350"/>
      <c r="E7" s="350"/>
      <c r="F7" s="350"/>
      <c r="G7" s="350"/>
      <c r="H7" s="350"/>
      <c r="I7" s="350"/>
    </row>
    <row r="9" spans="1:9" s="6" customFormat="1" ht="81.75" customHeight="1">
      <c r="A9" s="7" t="s">
        <v>1</v>
      </c>
      <c r="B9" s="351" t="s">
        <v>2</v>
      </c>
      <c r="C9" s="351"/>
      <c r="D9" s="351"/>
      <c r="E9" s="351"/>
      <c r="F9" s="351"/>
      <c r="G9" s="351"/>
      <c r="H9" s="351"/>
      <c r="I9" s="351"/>
    </row>
    <row r="10" spans="1:9" s="6" customFormat="1" ht="16.899999999999999" customHeight="1">
      <c r="A10" s="12"/>
      <c r="B10" s="13"/>
      <c r="C10" s="13"/>
      <c r="D10" s="12"/>
      <c r="E10" s="11"/>
    </row>
    <row r="11" spans="1:9" s="6" customFormat="1" ht="84" customHeight="1">
      <c r="A11" s="7" t="s">
        <v>3</v>
      </c>
      <c r="B11" s="8" t="s">
        <v>4</v>
      </c>
      <c r="C11" s="348" t="s">
        <v>5</v>
      </c>
      <c r="D11" s="348"/>
      <c r="E11" s="348"/>
      <c r="F11" s="348"/>
      <c r="G11" s="348"/>
      <c r="H11" s="348"/>
      <c r="I11" s="348"/>
    </row>
    <row r="12" spans="1:9" ht="32.25" customHeight="1">
      <c r="A12" s="10"/>
    </row>
    <row r="13" spans="1:9" ht="32.25" customHeight="1">
      <c r="A13" s="9" t="s">
        <v>6</v>
      </c>
      <c r="B13" s="347" t="s">
        <v>7</v>
      </c>
      <c r="C13" s="347"/>
      <c r="D13" s="347"/>
      <c r="E13" s="347"/>
      <c r="F13" s="347"/>
      <c r="G13" s="347"/>
      <c r="H13" s="347"/>
      <c r="I13" s="347"/>
    </row>
    <row r="14" spans="1:9" s="6" customFormat="1" ht="69" customHeight="1">
      <c r="A14" s="9" t="s">
        <v>8</v>
      </c>
      <c r="B14" s="348"/>
      <c r="C14" s="348"/>
      <c r="D14" s="348"/>
      <c r="E14" s="348"/>
      <c r="F14" s="348"/>
      <c r="G14" s="348"/>
      <c r="H14" s="348"/>
      <c r="I14" s="348"/>
    </row>
    <row r="15" spans="1:9" s="6" customFormat="1" ht="54" customHeight="1">
      <c r="A15" s="9" t="s">
        <v>9</v>
      </c>
      <c r="B15" s="348"/>
      <c r="C15" s="348"/>
      <c r="D15" s="348"/>
      <c r="E15" s="348"/>
      <c r="F15" s="348"/>
      <c r="G15" s="348"/>
      <c r="H15" s="348"/>
      <c r="I15" s="348"/>
    </row>
    <row r="16" spans="1:9" s="6" customFormat="1" ht="54" customHeight="1">
      <c r="A16" s="7" t="s">
        <v>10</v>
      </c>
      <c r="B16" s="348"/>
      <c r="C16" s="348"/>
      <c r="D16" s="348"/>
      <c r="E16" s="348"/>
      <c r="F16" s="348"/>
      <c r="G16" s="348"/>
      <c r="H16" s="348"/>
      <c r="I16" s="348"/>
    </row>
    <row r="18" spans="1:9" s="6" customFormat="1" ht="54.75" customHeight="1">
      <c r="A18" s="7" t="s">
        <v>11</v>
      </c>
      <c r="B18" s="346">
        <v>45782</v>
      </c>
      <c r="C18" s="346"/>
      <c r="D18" s="346"/>
      <c r="E18" s="346"/>
      <c r="F18" s="346"/>
      <c r="G18" s="346"/>
      <c r="H18" s="346"/>
      <c r="I18" s="346"/>
    </row>
    <row r="21" spans="1:9">
      <c r="B21" s="225" t="s">
        <v>12</v>
      </c>
      <c r="C21" s="226" t="s">
        <v>13</v>
      </c>
      <c r="D21" s="226" t="s">
        <v>14</v>
      </c>
      <c r="E21" s="226" t="s">
        <v>15</v>
      </c>
    </row>
    <row r="22" spans="1:9">
      <c r="B22" s="227" t="s">
        <v>16</v>
      </c>
      <c r="C22" s="228" t="s">
        <v>17</v>
      </c>
      <c r="D22" s="228" t="s">
        <v>18</v>
      </c>
      <c r="E22" s="228" t="s">
        <v>19</v>
      </c>
    </row>
    <row r="23" spans="1:9">
      <c r="B23" s="229" t="s">
        <v>20</v>
      </c>
      <c r="C23" s="230" t="s">
        <v>11</v>
      </c>
      <c r="D23" s="230" t="s">
        <v>11</v>
      </c>
      <c r="E23" s="230" t="s">
        <v>11</v>
      </c>
    </row>
    <row r="24" spans="1:9">
      <c r="B24" s="227">
        <v>1</v>
      </c>
      <c r="C24" s="228" t="s">
        <v>21</v>
      </c>
      <c r="D24" s="228" t="s">
        <v>22</v>
      </c>
      <c r="E24" s="228" t="s">
        <v>23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52" t="s">
        <v>24</v>
      </c>
      <c r="C2" s="352"/>
      <c r="D2" s="352"/>
      <c r="E2" s="352"/>
      <c r="F2" s="352"/>
      <c r="G2" s="352"/>
      <c r="H2" s="352"/>
      <c r="I2" s="352"/>
      <c r="J2" s="352"/>
    </row>
    <row r="3" spans="2:10" ht="15.75" thickBot="1"/>
    <row r="4" spans="2:10">
      <c r="B4" s="353" t="s">
        <v>25</v>
      </c>
      <c r="C4" s="354"/>
      <c r="D4" s="354"/>
      <c r="E4" s="354"/>
      <c r="F4" s="354"/>
      <c r="G4" s="354"/>
      <c r="H4" s="354"/>
      <c r="I4" s="354"/>
      <c r="J4" s="355"/>
    </row>
    <row r="5" spans="2:10">
      <c r="B5" s="356"/>
      <c r="C5" s="357"/>
      <c r="D5" s="357"/>
      <c r="E5" s="357"/>
      <c r="F5" s="357"/>
      <c r="G5" s="357"/>
      <c r="H5" s="357"/>
      <c r="I5" s="357"/>
      <c r="J5" s="358"/>
    </row>
    <row r="6" spans="2:10">
      <c r="B6" s="356"/>
      <c r="C6" s="357"/>
      <c r="D6" s="357"/>
      <c r="E6" s="357"/>
      <c r="F6" s="357"/>
      <c r="G6" s="357"/>
      <c r="H6" s="357"/>
      <c r="I6" s="357"/>
      <c r="J6" s="358"/>
    </row>
    <row r="7" spans="2:10" ht="15.75" thickBot="1">
      <c r="B7" s="359"/>
      <c r="C7" s="360"/>
      <c r="D7" s="360"/>
      <c r="E7" s="360"/>
      <c r="F7" s="360"/>
      <c r="G7" s="360"/>
      <c r="H7" s="360"/>
      <c r="I7" s="360"/>
      <c r="J7" s="361"/>
    </row>
    <row r="9" spans="2:10">
      <c r="B9" s="362" t="s">
        <v>26</v>
      </c>
      <c r="C9" s="363"/>
      <c r="D9" s="363"/>
      <c r="E9" s="363"/>
      <c r="F9" s="363"/>
      <c r="G9" s="363"/>
      <c r="H9" s="363"/>
      <c r="I9" s="363"/>
      <c r="J9" s="364"/>
    </row>
    <row r="10" spans="2:10">
      <c r="B10" s="365"/>
      <c r="C10" s="357"/>
      <c r="D10" s="357"/>
      <c r="E10" s="357"/>
      <c r="F10" s="357"/>
      <c r="G10" s="357"/>
      <c r="H10" s="357"/>
      <c r="I10" s="357"/>
      <c r="J10" s="366"/>
    </row>
    <row r="11" spans="2:10">
      <c r="B11" s="365"/>
      <c r="C11" s="357"/>
      <c r="D11" s="357"/>
      <c r="E11" s="357"/>
      <c r="F11" s="357"/>
      <c r="G11" s="357"/>
      <c r="H11" s="357"/>
      <c r="I11" s="357"/>
      <c r="J11" s="366"/>
    </row>
    <row r="12" spans="2:10">
      <c r="B12" s="365"/>
      <c r="C12" s="357"/>
      <c r="D12" s="357"/>
      <c r="E12" s="357"/>
      <c r="F12" s="357"/>
      <c r="G12" s="357"/>
      <c r="H12" s="357"/>
      <c r="I12" s="357"/>
      <c r="J12" s="366"/>
    </row>
    <row r="13" spans="2:10">
      <c r="B13" s="365"/>
      <c r="C13" s="357"/>
      <c r="D13" s="357"/>
      <c r="E13" s="357"/>
      <c r="F13" s="357"/>
      <c r="G13" s="357"/>
      <c r="H13" s="357"/>
      <c r="I13" s="357"/>
      <c r="J13" s="366"/>
    </row>
    <row r="14" spans="2:10">
      <c r="B14" s="365"/>
      <c r="C14" s="357"/>
      <c r="D14" s="357"/>
      <c r="E14" s="357"/>
      <c r="F14" s="357"/>
      <c r="G14" s="357"/>
      <c r="H14" s="357"/>
      <c r="I14" s="357"/>
      <c r="J14" s="366"/>
    </row>
    <row r="15" spans="2:10">
      <c r="B15" s="367"/>
      <c r="C15" s="368"/>
      <c r="D15" s="368"/>
      <c r="E15" s="368"/>
      <c r="F15" s="368"/>
      <c r="G15" s="368"/>
      <c r="H15" s="368"/>
      <c r="I15" s="368"/>
      <c r="J15" s="369"/>
    </row>
    <row r="17" spans="2:10">
      <c r="B17" s="362" t="s">
        <v>27</v>
      </c>
      <c r="C17" s="363"/>
      <c r="D17" s="363"/>
      <c r="E17" s="363"/>
      <c r="F17" s="363"/>
      <c r="G17" s="363"/>
      <c r="H17" s="363"/>
      <c r="I17" s="363"/>
      <c r="J17" s="364"/>
    </row>
    <row r="18" spans="2:10">
      <c r="B18" s="365"/>
      <c r="C18" s="357"/>
      <c r="D18" s="357"/>
      <c r="E18" s="357"/>
      <c r="F18" s="357"/>
      <c r="G18" s="357"/>
      <c r="H18" s="357"/>
      <c r="I18" s="357"/>
      <c r="J18" s="366"/>
    </row>
    <row r="19" spans="2:10">
      <c r="B19" s="365"/>
      <c r="C19" s="357"/>
      <c r="D19" s="357"/>
      <c r="E19" s="357"/>
      <c r="F19" s="357"/>
      <c r="G19" s="357"/>
      <c r="H19" s="357"/>
      <c r="I19" s="357"/>
      <c r="J19" s="366"/>
    </row>
    <row r="20" spans="2:10">
      <c r="B20" s="367"/>
      <c r="C20" s="368"/>
      <c r="D20" s="368"/>
      <c r="E20" s="368"/>
      <c r="F20" s="368"/>
      <c r="G20" s="368"/>
      <c r="H20" s="368"/>
      <c r="I20" s="368"/>
      <c r="J20" s="369"/>
    </row>
    <row r="22" spans="2:10">
      <c r="B22" s="362" t="s">
        <v>28</v>
      </c>
      <c r="C22" s="363"/>
      <c r="D22" s="363"/>
      <c r="E22" s="363"/>
      <c r="F22" s="363"/>
      <c r="G22" s="363"/>
      <c r="H22" s="363"/>
      <c r="I22" s="363"/>
      <c r="J22" s="364"/>
    </row>
    <row r="23" spans="2:10">
      <c r="B23" s="365"/>
      <c r="C23" s="357"/>
      <c r="D23" s="357"/>
      <c r="E23" s="357"/>
      <c r="F23" s="357"/>
      <c r="G23" s="357"/>
      <c r="H23" s="357"/>
      <c r="I23" s="357"/>
      <c r="J23" s="366"/>
    </row>
    <row r="24" spans="2:10">
      <c r="B24" s="365"/>
      <c r="C24" s="357"/>
      <c r="D24" s="357"/>
      <c r="E24" s="357"/>
      <c r="F24" s="357"/>
      <c r="G24" s="357"/>
      <c r="H24" s="357"/>
      <c r="I24" s="357"/>
      <c r="J24" s="366"/>
    </row>
    <row r="25" spans="2:10">
      <c r="B25" s="365"/>
      <c r="C25" s="357"/>
      <c r="D25" s="357"/>
      <c r="E25" s="357"/>
      <c r="F25" s="357"/>
      <c r="G25" s="357"/>
      <c r="H25" s="357"/>
      <c r="I25" s="357"/>
      <c r="J25" s="366"/>
    </row>
    <row r="26" spans="2:10">
      <c r="B26" s="365"/>
      <c r="C26" s="357"/>
      <c r="D26" s="357"/>
      <c r="E26" s="357"/>
      <c r="F26" s="357"/>
      <c r="G26" s="357"/>
      <c r="H26" s="357"/>
      <c r="I26" s="357"/>
      <c r="J26" s="366"/>
    </row>
    <row r="27" spans="2:10">
      <c r="B27" s="365"/>
      <c r="C27" s="357"/>
      <c r="D27" s="357"/>
      <c r="E27" s="357"/>
      <c r="F27" s="357"/>
      <c r="G27" s="357"/>
      <c r="H27" s="357"/>
      <c r="I27" s="357"/>
      <c r="J27" s="366"/>
    </row>
    <row r="28" spans="2:10">
      <c r="B28" s="365"/>
      <c r="C28" s="357"/>
      <c r="D28" s="357"/>
      <c r="E28" s="357"/>
      <c r="F28" s="357"/>
      <c r="G28" s="357"/>
      <c r="H28" s="357"/>
      <c r="I28" s="357"/>
      <c r="J28" s="366"/>
    </row>
    <row r="29" spans="2:10">
      <c r="B29" s="365"/>
      <c r="C29" s="357"/>
      <c r="D29" s="357"/>
      <c r="E29" s="357"/>
      <c r="F29" s="357"/>
      <c r="G29" s="357"/>
      <c r="H29" s="357"/>
      <c r="I29" s="357"/>
      <c r="J29" s="366"/>
    </row>
    <row r="30" spans="2:10">
      <c r="B30" s="367"/>
      <c r="C30" s="368"/>
      <c r="D30" s="368"/>
      <c r="E30" s="368"/>
      <c r="F30" s="368"/>
      <c r="G30" s="368"/>
      <c r="H30" s="368"/>
      <c r="I30" s="368"/>
      <c r="J30" s="36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topLeftCell="A24" zoomScale="55" zoomScaleNormal="55" workbookViewId="0">
      <selection activeCell="C13" sqref="C13"/>
    </sheetView>
  </sheetViews>
  <sheetFormatPr baseColWidth="10" defaultColWidth="10.42578125" defaultRowHeight="14.25"/>
  <cols>
    <col min="1" max="1" width="53.28515625" style="197" customWidth="1"/>
    <col min="2" max="2" width="15.42578125" style="198" customWidth="1"/>
    <col min="3" max="3" width="72.140625" style="165" customWidth="1"/>
    <col min="4" max="4" width="24.140625" style="198" customWidth="1"/>
    <col min="5" max="5" width="55.85546875" style="165" customWidth="1"/>
    <col min="6" max="6" width="4.7109375" style="165" customWidth="1"/>
    <col min="7" max="16384" width="10.42578125" style="165"/>
  </cols>
  <sheetData>
    <row r="1" spans="1:8" ht="80.099999999999994" customHeight="1">
      <c r="A1" s="163"/>
      <c r="B1" s="372" t="s">
        <v>29</v>
      </c>
      <c r="C1" s="372"/>
      <c r="D1" s="372"/>
      <c r="E1" s="163"/>
      <c r="F1" s="164"/>
      <c r="G1" s="164"/>
      <c r="H1" s="164"/>
    </row>
    <row r="2" spans="1:8" ht="54.75" customHeight="1">
      <c r="A2" s="166" t="s">
        <v>30</v>
      </c>
      <c r="B2" s="373" t="s">
        <v>31</v>
      </c>
      <c r="C2" s="374"/>
      <c r="D2" s="167" t="s">
        <v>32</v>
      </c>
      <c r="E2" s="168" t="s">
        <v>5</v>
      </c>
    </row>
    <row r="3" spans="1:8" ht="16.7" customHeight="1">
      <c r="A3" s="169"/>
      <c r="B3" s="170"/>
      <c r="C3" s="170"/>
      <c r="D3" s="171"/>
      <c r="E3" s="170"/>
    </row>
    <row r="4" spans="1:8" ht="54.75" customHeight="1">
      <c r="A4" s="166" t="s">
        <v>33</v>
      </c>
      <c r="B4" s="375" t="s">
        <v>2</v>
      </c>
      <c r="C4" s="376"/>
      <c r="D4" s="376"/>
      <c r="E4" s="376"/>
    </row>
    <row r="5" spans="1:8" ht="13.35" customHeight="1">
      <c r="A5" s="172"/>
      <c r="B5" s="173"/>
      <c r="D5" s="171"/>
      <c r="E5" s="171"/>
    </row>
    <row r="6" spans="1:8" ht="21" customHeight="1">
      <c r="A6" s="377" t="s">
        <v>34</v>
      </c>
      <c r="B6" s="378" t="s">
        <v>35</v>
      </c>
      <c r="C6" s="378"/>
      <c r="D6" s="378" t="s">
        <v>36</v>
      </c>
      <c r="E6" s="378"/>
    </row>
    <row r="7" spans="1:8" ht="115.5" customHeight="1">
      <c r="A7" s="377"/>
      <c r="B7" s="379" t="s">
        <v>37</v>
      </c>
      <c r="C7" s="380"/>
      <c r="D7" s="381" t="s">
        <v>38</v>
      </c>
      <c r="E7" s="381"/>
    </row>
    <row r="8" spans="1:8" ht="21" customHeight="1">
      <c r="A8" s="172"/>
      <c r="B8" s="173"/>
      <c r="D8" s="171"/>
      <c r="E8" s="171"/>
    </row>
    <row r="9" spans="1:8" ht="20.100000000000001" customHeight="1">
      <c r="A9" s="370" t="s">
        <v>39</v>
      </c>
      <c r="B9" s="370"/>
      <c r="C9" s="370"/>
      <c r="D9" s="370"/>
      <c r="E9" s="370"/>
    </row>
    <row r="10" spans="1:8" ht="20.100000000000001" customHeight="1">
      <c r="A10" s="174" t="s">
        <v>40</v>
      </c>
      <c r="B10" s="174" t="s">
        <v>41</v>
      </c>
      <c r="C10" s="174" t="s">
        <v>42</v>
      </c>
      <c r="D10" s="174" t="s">
        <v>43</v>
      </c>
      <c r="E10" s="174" t="s">
        <v>44</v>
      </c>
    </row>
    <row r="11" spans="1:8" s="178" customFormat="1" ht="118.5" customHeight="1">
      <c r="A11" s="371" t="s">
        <v>45</v>
      </c>
      <c r="B11" s="175">
        <v>1</v>
      </c>
      <c r="C11" s="176" t="s">
        <v>46</v>
      </c>
      <c r="D11" s="177">
        <v>1</v>
      </c>
      <c r="E11" s="176" t="s">
        <v>47</v>
      </c>
    </row>
    <row r="12" spans="1:8" s="178" customFormat="1" ht="113.25" customHeight="1">
      <c r="A12" s="371"/>
      <c r="B12" s="175">
        <v>2</v>
      </c>
      <c r="C12" s="176" t="s">
        <v>48</v>
      </c>
      <c r="D12" s="177"/>
      <c r="E12" s="176"/>
    </row>
    <row r="13" spans="1:8" ht="80.099999999999994" customHeight="1">
      <c r="A13" s="382" t="s">
        <v>49</v>
      </c>
      <c r="B13" s="179">
        <v>3</v>
      </c>
      <c r="C13" s="180" t="s">
        <v>50</v>
      </c>
      <c r="D13" s="179">
        <v>2</v>
      </c>
      <c r="E13" s="180" t="s">
        <v>51</v>
      </c>
    </row>
    <row r="14" spans="1:8" ht="80.099999999999994" customHeight="1">
      <c r="A14" s="382"/>
      <c r="B14" s="179">
        <v>4</v>
      </c>
      <c r="C14" s="180" t="s">
        <v>52</v>
      </c>
      <c r="D14" s="179"/>
      <c r="E14" s="180"/>
    </row>
    <row r="15" spans="1:8" ht="80.099999999999994" customHeight="1">
      <c r="A15" s="382"/>
      <c r="B15" s="179">
        <v>5</v>
      </c>
      <c r="C15" s="180" t="s">
        <v>53</v>
      </c>
      <c r="D15" s="179"/>
      <c r="E15" s="180"/>
    </row>
    <row r="16" spans="1:8" ht="80.099999999999994" customHeight="1">
      <c r="A16" s="383" t="s">
        <v>54</v>
      </c>
      <c r="B16" s="179">
        <v>6</v>
      </c>
      <c r="C16" s="180" t="s">
        <v>55</v>
      </c>
      <c r="D16" s="179">
        <v>3</v>
      </c>
      <c r="E16" s="176" t="s">
        <v>56</v>
      </c>
    </row>
    <row r="17" spans="1:10" ht="80.099999999999994" customHeight="1">
      <c r="A17" s="383"/>
      <c r="B17" s="179">
        <v>7</v>
      </c>
      <c r="C17" s="180" t="s">
        <v>57</v>
      </c>
      <c r="D17" s="179">
        <v>4</v>
      </c>
      <c r="E17" s="176" t="s">
        <v>58</v>
      </c>
    </row>
    <row r="18" spans="1:10" ht="80.099999999999994" customHeight="1">
      <c r="A18" s="383"/>
      <c r="B18" s="179">
        <v>8</v>
      </c>
      <c r="C18" s="180" t="s">
        <v>59</v>
      </c>
      <c r="D18" s="179"/>
      <c r="E18" s="181"/>
    </row>
    <row r="19" spans="1:10" ht="80.099999999999994" customHeight="1">
      <c r="A19" s="383"/>
      <c r="B19" s="179">
        <v>9</v>
      </c>
      <c r="C19" s="180" t="s">
        <v>60</v>
      </c>
      <c r="D19" s="179"/>
      <c r="E19" s="180"/>
    </row>
    <row r="20" spans="1:10" ht="80.099999999999994" customHeight="1">
      <c r="A20" s="383"/>
      <c r="B20" s="179">
        <v>10</v>
      </c>
      <c r="C20" s="180" t="s">
        <v>61</v>
      </c>
      <c r="D20" s="179"/>
      <c r="E20" s="176"/>
      <c r="J20" s="182"/>
    </row>
    <row r="21" spans="1:10" ht="80.099999999999994" customHeight="1">
      <c r="A21" s="383"/>
      <c r="B21" s="179">
        <v>11</v>
      </c>
      <c r="C21" s="180" t="s">
        <v>62</v>
      </c>
      <c r="D21" s="179"/>
      <c r="E21" s="180"/>
      <c r="J21" s="182"/>
    </row>
    <row r="22" spans="1:10" ht="80.099999999999994" customHeight="1">
      <c r="A22" s="383"/>
      <c r="B22" s="179">
        <v>12</v>
      </c>
      <c r="C22" s="180" t="s">
        <v>63</v>
      </c>
      <c r="D22" s="179"/>
      <c r="E22" s="180"/>
      <c r="J22" s="182"/>
    </row>
    <row r="23" spans="1:10" ht="80.099999999999994" customHeight="1">
      <c r="A23" s="383" t="s">
        <v>64</v>
      </c>
      <c r="B23" s="179">
        <v>13</v>
      </c>
      <c r="C23" s="176" t="s">
        <v>65</v>
      </c>
      <c r="D23" s="175">
        <v>5</v>
      </c>
      <c r="E23" s="176" t="s">
        <v>66</v>
      </c>
    </row>
    <row r="24" spans="1:10" ht="80.099999999999994" customHeight="1">
      <c r="A24" s="383"/>
      <c r="B24" s="179">
        <v>14</v>
      </c>
      <c r="C24" s="176" t="s">
        <v>67</v>
      </c>
      <c r="D24" s="175">
        <v>6</v>
      </c>
      <c r="E24" s="176" t="s">
        <v>68</v>
      </c>
    </row>
    <row r="25" spans="1:10" ht="80.099999999999994" customHeight="1">
      <c r="A25" s="383"/>
      <c r="B25" s="179">
        <v>15</v>
      </c>
      <c r="C25" s="176" t="s">
        <v>69</v>
      </c>
      <c r="D25" s="175">
        <v>7</v>
      </c>
      <c r="E25" s="176" t="s">
        <v>70</v>
      </c>
    </row>
    <row r="26" spans="1:10" ht="80.099999999999994" customHeight="1">
      <c r="A26" s="383"/>
      <c r="B26" s="179">
        <v>16</v>
      </c>
      <c r="C26" s="176" t="s">
        <v>71</v>
      </c>
      <c r="D26" s="175"/>
      <c r="E26" s="176"/>
    </row>
    <row r="27" spans="1:10" ht="174.6" customHeight="1">
      <c r="A27" s="183" t="s">
        <v>72</v>
      </c>
      <c r="B27" s="179">
        <v>17</v>
      </c>
      <c r="C27" s="176" t="s">
        <v>73</v>
      </c>
      <c r="D27" s="175">
        <v>8</v>
      </c>
      <c r="E27" s="176" t="s">
        <v>74</v>
      </c>
    </row>
    <row r="28" spans="1:10" ht="48.75" customHeight="1">
      <c r="A28" s="383" t="s">
        <v>75</v>
      </c>
      <c r="B28" s="179">
        <v>18</v>
      </c>
      <c r="C28" s="184" t="s">
        <v>76</v>
      </c>
      <c r="D28" s="179"/>
      <c r="E28" s="180"/>
    </row>
    <row r="29" spans="1:10" ht="87" customHeight="1">
      <c r="A29" s="383"/>
      <c r="B29" s="179">
        <v>19</v>
      </c>
      <c r="C29" s="184" t="s">
        <v>77</v>
      </c>
      <c r="D29" s="179"/>
      <c r="E29" s="180"/>
    </row>
    <row r="30" spans="1:10" ht="20.100000000000001" customHeight="1">
      <c r="A30" s="370" t="s">
        <v>78</v>
      </c>
      <c r="B30" s="370"/>
      <c r="C30" s="370"/>
      <c r="D30" s="370"/>
      <c r="E30" s="370"/>
    </row>
    <row r="31" spans="1:10" ht="20.100000000000001" customHeight="1">
      <c r="A31" s="174" t="s">
        <v>40</v>
      </c>
      <c r="B31" s="174" t="s">
        <v>41</v>
      </c>
      <c r="C31" s="174" t="s">
        <v>79</v>
      </c>
      <c r="D31" s="174" t="s">
        <v>43</v>
      </c>
      <c r="E31" s="174" t="s">
        <v>80</v>
      </c>
    </row>
    <row r="32" spans="1:10" ht="98.45" customHeight="1">
      <c r="A32" s="383" t="s">
        <v>81</v>
      </c>
      <c r="B32" s="175">
        <v>1</v>
      </c>
      <c r="C32" s="176" t="s">
        <v>82</v>
      </c>
      <c r="D32" s="175">
        <v>1</v>
      </c>
      <c r="E32" s="176" t="s">
        <v>83</v>
      </c>
    </row>
    <row r="33" spans="1:5" ht="81" customHeight="1">
      <c r="A33" s="383"/>
      <c r="B33" s="175">
        <v>2</v>
      </c>
      <c r="C33" s="176" t="s">
        <v>84</v>
      </c>
      <c r="D33" s="175">
        <v>2</v>
      </c>
      <c r="E33" s="176" t="s">
        <v>85</v>
      </c>
    </row>
    <row r="34" spans="1:5" ht="92.1" customHeight="1">
      <c r="A34" s="383"/>
      <c r="B34" s="175"/>
      <c r="C34" s="176"/>
      <c r="D34" s="175">
        <v>3</v>
      </c>
      <c r="E34" s="176" t="s">
        <v>86</v>
      </c>
    </row>
    <row r="35" spans="1:5" ht="68.25" customHeight="1">
      <c r="A35" s="383"/>
      <c r="B35" s="175"/>
      <c r="C35" s="176"/>
      <c r="D35" s="175">
        <v>4</v>
      </c>
      <c r="E35" s="176" t="s">
        <v>87</v>
      </c>
    </row>
    <row r="36" spans="1:5" ht="68.25" customHeight="1">
      <c r="A36" s="383"/>
      <c r="B36" s="175"/>
      <c r="C36" s="178"/>
      <c r="D36" s="175">
        <v>5</v>
      </c>
      <c r="E36" s="176" t="s">
        <v>88</v>
      </c>
    </row>
    <row r="37" spans="1:5" ht="41.45" customHeight="1">
      <c r="A37" s="383"/>
      <c r="B37" s="175"/>
      <c r="C37" s="184"/>
      <c r="D37" s="175">
        <v>6</v>
      </c>
      <c r="E37" s="176" t="s">
        <v>89</v>
      </c>
    </row>
    <row r="38" spans="1:5" ht="49.5" customHeight="1">
      <c r="A38" s="383"/>
      <c r="B38" s="175"/>
      <c r="C38" s="184"/>
      <c r="D38" s="175">
        <v>7</v>
      </c>
      <c r="E38" s="184" t="s">
        <v>90</v>
      </c>
    </row>
    <row r="39" spans="1:5" ht="49.5" customHeight="1">
      <c r="A39" s="383" t="s">
        <v>91</v>
      </c>
      <c r="B39" s="175">
        <v>3</v>
      </c>
      <c r="C39" s="184" t="s">
        <v>92</v>
      </c>
      <c r="D39" s="175">
        <v>8</v>
      </c>
      <c r="E39" s="184" t="s">
        <v>93</v>
      </c>
    </row>
    <row r="40" spans="1:5" ht="49.5" customHeight="1">
      <c r="A40" s="383"/>
      <c r="B40" s="175"/>
      <c r="C40" s="184"/>
      <c r="D40" s="175">
        <v>9</v>
      </c>
      <c r="E40" s="184" t="s">
        <v>94</v>
      </c>
    </row>
    <row r="41" spans="1:5" s="185" customFormat="1" ht="68.25" customHeight="1">
      <c r="A41" s="383"/>
      <c r="B41" s="175"/>
      <c r="C41" s="184"/>
      <c r="D41" s="175">
        <v>10</v>
      </c>
      <c r="E41" s="184" t="s">
        <v>95</v>
      </c>
    </row>
    <row r="42" spans="1:5" s="185" customFormat="1" ht="78.75" customHeight="1">
      <c r="A42" s="383"/>
      <c r="B42" s="175"/>
      <c r="C42" s="186"/>
      <c r="D42" s="175">
        <v>11</v>
      </c>
      <c r="E42" s="184" t="s">
        <v>96</v>
      </c>
    </row>
    <row r="43" spans="1:5" s="185" customFormat="1" ht="42.75">
      <c r="A43" s="383" t="s">
        <v>97</v>
      </c>
      <c r="B43" s="175">
        <v>4</v>
      </c>
      <c r="C43" s="176" t="s">
        <v>98</v>
      </c>
      <c r="D43" s="175">
        <v>12</v>
      </c>
      <c r="E43" s="187" t="s">
        <v>99</v>
      </c>
    </row>
    <row r="44" spans="1:5" s="185" customFormat="1" ht="55.5" customHeight="1">
      <c r="A44" s="383"/>
      <c r="B44" s="175">
        <v>5</v>
      </c>
      <c r="C44" s="176" t="s">
        <v>100</v>
      </c>
      <c r="D44" s="175"/>
      <c r="E44" s="176"/>
    </row>
    <row r="45" spans="1:5" s="185" customFormat="1" ht="42.75">
      <c r="A45" s="383"/>
      <c r="B45" s="175">
        <v>6</v>
      </c>
      <c r="C45" s="176" t="s">
        <v>101</v>
      </c>
      <c r="D45" s="175">
        <v>13</v>
      </c>
      <c r="E45" s="176" t="s">
        <v>102</v>
      </c>
    </row>
    <row r="46" spans="1:5" s="185" customFormat="1" ht="61.5" customHeight="1">
      <c r="A46" s="383"/>
      <c r="B46" s="175">
        <v>7</v>
      </c>
      <c r="C46" s="176" t="s">
        <v>103</v>
      </c>
      <c r="D46" s="175">
        <v>14</v>
      </c>
      <c r="E46" s="176" t="s">
        <v>104</v>
      </c>
    </row>
    <row r="47" spans="1:5" ht="71.25" customHeight="1">
      <c r="A47" s="383"/>
      <c r="B47" s="175">
        <v>8</v>
      </c>
      <c r="C47" s="187" t="s">
        <v>105</v>
      </c>
      <c r="D47" s="175">
        <v>15</v>
      </c>
      <c r="E47" s="176" t="s">
        <v>106</v>
      </c>
    </row>
    <row r="48" spans="1:5" ht="105" customHeight="1">
      <c r="A48" s="383"/>
      <c r="B48" s="175">
        <v>9</v>
      </c>
      <c r="C48" s="176" t="s">
        <v>107</v>
      </c>
      <c r="D48" s="175">
        <v>16</v>
      </c>
      <c r="E48" s="176" t="s">
        <v>108</v>
      </c>
    </row>
    <row r="49" spans="1:5" ht="75.599999999999994" customHeight="1">
      <c r="A49" s="383" t="s">
        <v>109</v>
      </c>
      <c r="B49" s="175">
        <v>10</v>
      </c>
      <c r="C49" s="176" t="s">
        <v>110</v>
      </c>
      <c r="D49" s="175">
        <v>17</v>
      </c>
      <c r="E49" s="176" t="s">
        <v>111</v>
      </c>
    </row>
    <row r="50" spans="1:5" ht="62.45" customHeight="1">
      <c r="A50" s="383"/>
      <c r="B50" s="175">
        <v>11</v>
      </c>
      <c r="C50" s="176" t="s">
        <v>112</v>
      </c>
      <c r="D50" s="177">
        <v>18</v>
      </c>
      <c r="E50" s="176" t="s">
        <v>113</v>
      </c>
    </row>
    <row r="51" spans="1:5" ht="28.5">
      <c r="A51" s="383"/>
      <c r="B51" s="175">
        <v>12</v>
      </c>
      <c r="C51" s="176" t="s">
        <v>114</v>
      </c>
      <c r="D51" s="177">
        <v>19</v>
      </c>
      <c r="E51" s="176" t="s">
        <v>115</v>
      </c>
    </row>
    <row r="52" spans="1:5" ht="57">
      <c r="A52" s="383" t="s">
        <v>116</v>
      </c>
      <c r="B52" s="175">
        <v>13</v>
      </c>
      <c r="C52" s="176" t="s">
        <v>117</v>
      </c>
      <c r="D52" s="177">
        <v>20</v>
      </c>
      <c r="E52" s="187" t="s">
        <v>118</v>
      </c>
    </row>
    <row r="53" spans="1:5" ht="28.5">
      <c r="A53" s="383"/>
      <c r="B53" s="175">
        <v>14</v>
      </c>
      <c r="C53" s="176" t="s">
        <v>119</v>
      </c>
      <c r="D53" s="177">
        <v>21</v>
      </c>
      <c r="E53" s="187" t="s">
        <v>120</v>
      </c>
    </row>
    <row r="54" spans="1:5" ht="71.25">
      <c r="A54" s="383"/>
      <c r="B54" s="175">
        <v>15</v>
      </c>
      <c r="C54" s="176" t="s">
        <v>121</v>
      </c>
      <c r="D54" s="177"/>
      <c r="E54" s="187"/>
    </row>
    <row r="55" spans="1:5" ht="28.5">
      <c r="A55" s="383"/>
      <c r="B55" s="175">
        <v>16</v>
      </c>
      <c r="C55" s="176" t="s">
        <v>122</v>
      </c>
      <c r="D55" s="177"/>
      <c r="E55" s="187"/>
    </row>
    <row r="56" spans="1:5">
      <c r="A56" s="383"/>
      <c r="B56" s="175">
        <v>17</v>
      </c>
      <c r="C56" s="176" t="s">
        <v>123</v>
      </c>
      <c r="D56" s="177"/>
      <c r="E56" s="187"/>
    </row>
    <row r="57" spans="1:5" ht="28.5">
      <c r="A57" s="383"/>
      <c r="B57" s="175">
        <v>18</v>
      </c>
      <c r="C57" s="176" t="s">
        <v>124</v>
      </c>
      <c r="D57" s="177"/>
      <c r="E57" s="187"/>
    </row>
    <row r="58" spans="1:5">
      <c r="A58" s="383"/>
      <c r="B58" s="175">
        <v>19</v>
      </c>
      <c r="C58" s="176" t="s">
        <v>125</v>
      </c>
      <c r="D58" s="177"/>
      <c r="E58" s="187"/>
    </row>
    <row r="59" spans="1:5" ht="28.5">
      <c r="A59" s="383"/>
      <c r="B59" s="175">
        <v>20</v>
      </c>
      <c r="C59" s="176" t="s">
        <v>126</v>
      </c>
      <c r="D59" s="177"/>
      <c r="E59" s="187"/>
    </row>
    <row r="60" spans="1:5" ht="28.5">
      <c r="A60" s="383"/>
      <c r="B60" s="175">
        <v>21</v>
      </c>
      <c r="C60" s="176" t="s">
        <v>127</v>
      </c>
      <c r="D60" s="177"/>
      <c r="E60" s="187"/>
    </row>
    <row r="61" spans="1:5">
      <c r="A61" s="383"/>
      <c r="B61" s="175">
        <v>22</v>
      </c>
      <c r="C61" s="176" t="s">
        <v>128</v>
      </c>
      <c r="D61" s="177"/>
      <c r="E61" s="188"/>
    </row>
    <row r="62" spans="1:5" ht="42.75">
      <c r="A62" s="383" t="s">
        <v>129</v>
      </c>
      <c r="B62" s="175">
        <v>23</v>
      </c>
      <c r="C62" s="176" t="s">
        <v>130</v>
      </c>
      <c r="D62" s="177">
        <v>22</v>
      </c>
      <c r="E62" s="187" t="s">
        <v>131</v>
      </c>
    </row>
    <row r="63" spans="1:5" ht="42.75">
      <c r="A63" s="383"/>
      <c r="B63" s="175">
        <v>24</v>
      </c>
      <c r="C63" s="176" t="s">
        <v>132</v>
      </c>
      <c r="D63" s="177">
        <v>23</v>
      </c>
      <c r="E63" s="176" t="s">
        <v>133</v>
      </c>
    </row>
    <row r="64" spans="1:5">
      <c r="A64" s="383"/>
      <c r="B64" s="175">
        <v>25</v>
      </c>
      <c r="C64" s="176" t="s">
        <v>134</v>
      </c>
      <c r="D64" s="177"/>
      <c r="E64" s="187"/>
    </row>
    <row r="65" spans="1:10" ht="42.75">
      <c r="A65" s="384" t="s">
        <v>135</v>
      </c>
      <c r="B65" s="175">
        <v>26</v>
      </c>
      <c r="C65" s="176" t="s">
        <v>136</v>
      </c>
      <c r="D65" s="177">
        <v>24</v>
      </c>
      <c r="E65" s="187" t="s">
        <v>137</v>
      </c>
    </row>
    <row r="66" spans="1:10" ht="45" customHeight="1">
      <c r="A66" s="385"/>
      <c r="B66" s="175"/>
      <c r="C66" s="176"/>
      <c r="D66" s="177"/>
      <c r="E66" s="177"/>
    </row>
    <row r="67" spans="1:10" ht="77.099999999999994" customHeight="1">
      <c r="A67" s="383" t="s">
        <v>138</v>
      </c>
      <c r="B67" s="175">
        <v>27</v>
      </c>
      <c r="C67" s="176" t="s">
        <v>139</v>
      </c>
      <c r="D67" s="177">
        <v>25</v>
      </c>
      <c r="E67" s="176" t="s">
        <v>140</v>
      </c>
    </row>
    <row r="68" spans="1:10" ht="15.95" customHeight="1">
      <c r="A68" s="383"/>
      <c r="B68" s="175"/>
      <c r="C68" s="176"/>
      <c r="D68" s="177">
        <v>26</v>
      </c>
      <c r="E68" s="176" t="s">
        <v>141</v>
      </c>
    </row>
    <row r="69" spans="1:10" ht="50.1" customHeight="1">
      <c r="A69" s="383" t="s">
        <v>142</v>
      </c>
      <c r="B69" s="175">
        <v>28</v>
      </c>
      <c r="C69" s="187" t="s">
        <v>143</v>
      </c>
      <c r="D69" s="177">
        <v>27</v>
      </c>
      <c r="E69" s="187" t="s">
        <v>144</v>
      </c>
    </row>
    <row r="70" spans="1:10" ht="50.1" customHeight="1">
      <c r="A70" s="383"/>
      <c r="B70" s="175">
        <v>29</v>
      </c>
      <c r="C70" s="187" t="s">
        <v>145</v>
      </c>
      <c r="D70" s="177">
        <v>28</v>
      </c>
      <c r="E70" s="187" t="s">
        <v>146</v>
      </c>
    </row>
    <row r="71" spans="1:10" ht="50.1" customHeight="1">
      <c r="A71" s="383"/>
      <c r="B71" s="175"/>
      <c r="C71" s="178"/>
      <c r="D71" s="177">
        <v>29</v>
      </c>
      <c r="E71" s="187" t="s">
        <v>147</v>
      </c>
    </row>
    <row r="72" spans="1:10" ht="50.1" customHeight="1">
      <c r="A72" s="383"/>
      <c r="B72" s="175"/>
      <c r="C72" s="189"/>
      <c r="D72" s="177">
        <v>30</v>
      </c>
      <c r="E72" s="187" t="s">
        <v>148</v>
      </c>
    </row>
    <row r="73" spans="1:10" ht="50.1" customHeight="1">
      <c r="A73" s="383"/>
      <c r="B73" s="175"/>
      <c r="C73" s="187"/>
      <c r="D73" s="177">
        <v>31</v>
      </c>
      <c r="E73" s="187" t="s">
        <v>149</v>
      </c>
    </row>
    <row r="74" spans="1:10" ht="50.1" customHeight="1">
      <c r="A74" s="383"/>
      <c r="B74" s="175"/>
      <c r="C74" s="187"/>
      <c r="D74" s="177">
        <v>32</v>
      </c>
      <c r="E74" s="187" t="s">
        <v>150</v>
      </c>
    </row>
    <row r="75" spans="1:10" ht="50.1" customHeight="1">
      <c r="A75" s="383"/>
      <c r="B75" s="175"/>
      <c r="C75" s="187"/>
      <c r="D75" s="177">
        <v>33</v>
      </c>
      <c r="E75" s="189" t="s">
        <v>151</v>
      </c>
    </row>
    <row r="76" spans="1:10" ht="39.950000000000003" customHeight="1">
      <c r="A76" s="383"/>
      <c r="B76" s="175"/>
      <c r="C76" s="177"/>
      <c r="D76" s="177">
        <v>34</v>
      </c>
      <c r="E76" s="187" t="s">
        <v>152</v>
      </c>
    </row>
    <row r="77" spans="1:10" ht="39.950000000000003" customHeight="1">
      <c r="A77" s="384" t="s">
        <v>153</v>
      </c>
      <c r="B77" s="175">
        <v>30</v>
      </c>
      <c r="C77" s="176" t="s">
        <v>154</v>
      </c>
      <c r="D77" s="177">
        <v>35</v>
      </c>
      <c r="E77" s="176" t="s">
        <v>155</v>
      </c>
    </row>
    <row r="78" spans="1:10" ht="72" customHeight="1">
      <c r="A78" s="386"/>
      <c r="B78" s="175">
        <v>31</v>
      </c>
      <c r="C78" s="176" t="s">
        <v>156</v>
      </c>
      <c r="D78" s="177">
        <v>36</v>
      </c>
      <c r="E78" s="176" t="s">
        <v>157</v>
      </c>
    </row>
    <row r="79" spans="1:10" ht="72" customHeight="1">
      <c r="A79" s="386"/>
      <c r="B79" s="175">
        <v>32</v>
      </c>
      <c r="C79" s="176" t="s">
        <v>158</v>
      </c>
      <c r="D79" s="190">
        <v>37</v>
      </c>
      <c r="E79" s="176" t="s">
        <v>159</v>
      </c>
    </row>
    <row r="80" spans="1:10" ht="72" customHeight="1">
      <c r="A80" s="386"/>
      <c r="B80" s="175">
        <v>33</v>
      </c>
      <c r="C80" s="176" t="s">
        <v>160</v>
      </c>
      <c r="D80" s="190">
        <v>38</v>
      </c>
      <c r="E80" s="176" t="s">
        <v>161</v>
      </c>
      <c r="J80" s="165" t="s">
        <v>38</v>
      </c>
    </row>
    <row r="81" spans="1:5" ht="72" customHeight="1">
      <c r="A81" s="386"/>
      <c r="B81" s="191">
        <v>34</v>
      </c>
      <c r="C81" s="192" t="s">
        <v>162</v>
      </c>
      <c r="D81" s="193">
        <v>39</v>
      </c>
      <c r="E81" s="192" t="s">
        <v>163</v>
      </c>
    </row>
    <row r="82" spans="1:5" ht="72" customHeight="1">
      <c r="A82" s="194"/>
      <c r="B82" s="195"/>
      <c r="C82" s="196"/>
      <c r="D82" s="195"/>
      <c r="E82" s="196"/>
    </row>
  </sheetData>
  <mergeCells count="25">
    <mergeCell ref="A62:A64"/>
    <mergeCell ref="A65:A66"/>
    <mergeCell ref="A67:A68"/>
    <mergeCell ref="A69:A76"/>
    <mergeCell ref="A77:A81"/>
    <mergeCell ref="A32:A38"/>
    <mergeCell ref="A39:A42"/>
    <mergeCell ref="A43:A48"/>
    <mergeCell ref="A49:A51"/>
    <mergeCell ref="A52:A61"/>
    <mergeCell ref="A13:A15"/>
    <mergeCell ref="A16:A22"/>
    <mergeCell ref="A23:A26"/>
    <mergeCell ref="A28:A29"/>
    <mergeCell ref="A30:E30"/>
    <mergeCell ref="A9:E9"/>
    <mergeCell ref="A11:A12"/>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topLeftCell="A6" zoomScale="90" zoomScaleNormal="90" workbookViewId="0">
      <selection activeCell="D9" sqref="D9"/>
    </sheetView>
  </sheetViews>
  <sheetFormatPr baseColWidth="10" defaultColWidth="10.42578125" defaultRowHeight="114.75" customHeight="1"/>
  <cols>
    <col min="1" max="1" width="60.85546875" style="214" customWidth="1"/>
    <col min="2" max="2" width="15.85546875" style="215" customWidth="1"/>
    <col min="3" max="5" width="15.85546875" style="216" customWidth="1"/>
    <col min="6" max="6" width="40.85546875" style="214" customWidth="1"/>
    <col min="7" max="7" width="2.7109375" style="200" customWidth="1"/>
    <col min="8" max="16384" width="10.42578125" style="200"/>
  </cols>
  <sheetData>
    <row r="1" spans="1:6" ht="83.25" customHeight="1">
      <c r="A1" s="199"/>
      <c r="B1" s="388" t="s">
        <v>164</v>
      </c>
      <c r="C1" s="388"/>
      <c r="D1" s="388"/>
      <c r="E1" s="388"/>
      <c r="F1" s="199"/>
    </row>
    <row r="2" spans="1:6" ht="15">
      <c r="A2" s="387" t="s">
        <v>165</v>
      </c>
      <c r="B2" s="387"/>
      <c r="C2" s="387"/>
      <c r="D2" s="387"/>
      <c r="E2" s="387"/>
      <c r="F2" s="387"/>
    </row>
    <row r="3" spans="1:6" ht="15">
      <c r="A3" s="389" t="s">
        <v>166</v>
      </c>
      <c r="B3" s="390" t="s">
        <v>167</v>
      </c>
      <c r="C3" s="390"/>
      <c r="D3" s="390"/>
      <c r="E3" s="390"/>
      <c r="F3" s="201" t="s">
        <v>168</v>
      </c>
    </row>
    <row r="4" spans="1:6" ht="28.5" customHeight="1">
      <c r="A4" s="389"/>
      <c r="B4" s="202" t="s">
        <v>169</v>
      </c>
      <c r="C4" s="202" t="s">
        <v>170</v>
      </c>
      <c r="D4" s="202" t="s">
        <v>171</v>
      </c>
      <c r="E4" s="202" t="s">
        <v>172</v>
      </c>
      <c r="F4" s="203"/>
    </row>
    <row r="5" spans="1:6" ht="46.5" customHeight="1">
      <c r="A5" s="204" t="s">
        <v>173</v>
      </c>
      <c r="B5" s="205"/>
      <c r="C5" s="206"/>
      <c r="D5" s="206">
        <v>8.9</v>
      </c>
      <c r="E5" s="206">
        <v>13.16</v>
      </c>
      <c r="F5" s="207" t="s">
        <v>174</v>
      </c>
    </row>
    <row r="6" spans="1:6" ht="45">
      <c r="A6" s="208" t="s">
        <v>175</v>
      </c>
      <c r="B6" s="205"/>
      <c r="C6" s="206"/>
      <c r="D6" s="206">
        <v>11</v>
      </c>
      <c r="E6" s="206" t="s">
        <v>176</v>
      </c>
      <c r="F6" s="207" t="s">
        <v>174</v>
      </c>
    </row>
    <row r="7" spans="1:6" ht="30">
      <c r="A7" s="208" t="s">
        <v>177</v>
      </c>
      <c r="B7" s="209"/>
      <c r="C7" s="210"/>
      <c r="D7" s="210">
        <v>1</v>
      </c>
      <c r="E7" s="210" t="s">
        <v>178</v>
      </c>
      <c r="F7" s="207" t="s">
        <v>174</v>
      </c>
    </row>
    <row r="8" spans="1:6" ht="30">
      <c r="A8" s="211" t="s">
        <v>179</v>
      </c>
      <c r="B8" s="209">
        <v>16</v>
      </c>
      <c r="C8" s="210">
        <v>3.4</v>
      </c>
      <c r="D8" s="210" t="s">
        <v>180</v>
      </c>
      <c r="E8" s="210" t="s">
        <v>181</v>
      </c>
      <c r="F8" s="207" t="s">
        <v>174</v>
      </c>
    </row>
    <row r="9" spans="1:6" ht="45">
      <c r="A9" s="211" t="s">
        <v>182</v>
      </c>
      <c r="B9" s="209" t="s">
        <v>183</v>
      </c>
      <c r="C9" s="209">
        <v>7</v>
      </c>
      <c r="D9" s="206" t="s">
        <v>184</v>
      </c>
      <c r="E9" s="206" t="s">
        <v>185</v>
      </c>
      <c r="F9" s="207" t="s">
        <v>174</v>
      </c>
    </row>
    <row r="10" spans="1:6" ht="30">
      <c r="A10" s="208" t="s">
        <v>186</v>
      </c>
      <c r="B10" s="205"/>
      <c r="C10" s="206"/>
      <c r="D10" s="206" t="s">
        <v>187</v>
      </c>
      <c r="E10" s="206">
        <v>28</v>
      </c>
      <c r="F10" s="207" t="s">
        <v>174</v>
      </c>
    </row>
    <row r="11" spans="1:6" ht="30">
      <c r="A11" s="212" t="s">
        <v>188</v>
      </c>
      <c r="B11" s="209"/>
      <c r="C11" s="210"/>
      <c r="D11" s="210" t="s">
        <v>189</v>
      </c>
      <c r="E11" s="210">
        <v>20.21</v>
      </c>
      <c r="F11" s="213" t="s">
        <v>174</v>
      </c>
    </row>
    <row r="12" spans="1:6" ht="45">
      <c r="A12" s="212" t="s">
        <v>190</v>
      </c>
      <c r="B12" s="209"/>
      <c r="C12" s="210"/>
      <c r="D12" s="206" t="s">
        <v>191</v>
      </c>
      <c r="E12" s="210" t="s">
        <v>192</v>
      </c>
      <c r="F12" s="213" t="s">
        <v>174</v>
      </c>
    </row>
    <row r="13" spans="1:6" ht="30">
      <c r="A13" s="212" t="s">
        <v>193</v>
      </c>
      <c r="B13" s="209">
        <v>2.17</v>
      </c>
      <c r="C13" s="210">
        <v>8</v>
      </c>
      <c r="D13" s="210">
        <v>1</v>
      </c>
      <c r="E13" s="210" t="s">
        <v>194</v>
      </c>
      <c r="F13" s="213" t="s">
        <v>195</v>
      </c>
    </row>
    <row r="14" spans="1:6" ht="15"/>
    <row r="15" spans="1:6"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55" zoomScaleNormal="55" workbookViewId="0">
      <selection activeCell="F36" sqref="F36:G36"/>
    </sheetView>
  </sheetViews>
  <sheetFormatPr baseColWidth="10" defaultColWidth="11.42578125" defaultRowHeight="14.25"/>
  <cols>
    <col min="1" max="1" width="2.7109375" style="15" customWidth="1"/>
    <col min="2" max="2" width="24.7109375" style="15" customWidth="1"/>
    <col min="3" max="3" width="11.28515625" style="35" customWidth="1"/>
    <col min="4" max="4" width="19.28515625" style="35"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9" t="s">
        <v>196</v>
      </c>
      <c r="C2" s="430"/>
      <c r="D2" s="430"/>
      <c r="E2" s="430"/>
      <c r="F2" s="430"/>
      <c r="G2" s="431"/>
    </row>
    <row r="3" spans="2:9" ht="15">
      <c r="B3" s="432" t="s">
        <v>197</v>
      </c>
      <c r="C3" s="433"/>
      <c r="D3" s="434"/>
      <c r="E3" s="434"/>
      <c r="F3" s="434"/>
      <c r="G3" s="435"/>
    </row>
    <row r="4" spans="2:9" ht="88.5" customHeight="1">
      <c r="B4" s="436" t="s">
        <v>198</v>
      </c>
      <c r="C4" s="437"/>
      <c r="D4" s="437"/>
      <c r="E4" s="437"/>
      <c r="F4" s="437"/>
      <c r="G4" s="438"/>
    </row>
    <row r="5" spans="2:9" ht="15">
      <c r="B5" s="105"/>
      <c r="C5" s="113"/>
      <c r="D5" s="114"/>
      <c r="E5" s="115"/>
      <c r="F5" s="115"/>
      <c r="G5" s="115"/>
    </row>
    <row r="6" spans="2:9" ht="16.5" customHeight="1">
      <c r="B6" s="439" t="s">
        <v>199</v>
      </c>
      <c r="C6" s="440"/>
      <c r="D6" s="440"/>
      <c r="E6" s="440"/>
      <c r="F6" s="440"/>
      <c r="G6" s="441"/>
    </row>
    <row r="7" spans="2:9" ht="76.5" customHeight="1">
      <c r="B7" s="439"/>
      <c r="C7" s="440"/>
      <c r="D7" s="440"/>
      <c r="E7" s="440"/>
      <c r="F7" s="440"/>
      <c r="G7" s="441"/>
    </row>
    <row r="8" spans="2:9" ht="15" thickBot="1">
      <c r="B8" s="116"/>
      <c r="C8" s="117"/>
      <c r="D8" s="117"/>
      <c r="E8" s="118"/>
      <c r="F8" s="119"/>
      <c r="G8" s="119"/>
    </row>
    <row r="9" spans="2:9">
      <c r="B9" s="120"/>
      <c r="C9" s="121" t="s">
        <v>200</v>
      </c>
      <c r="D9" s="442" t="s">
        <v>201</v>
      </c>
      <c r="E9" s="443"/>
      <c r="F9" s="444" t="s">
        <v>202</v>
      </c>
      <c r="G9" s="445"/>
    </row>
    <row r="10" spans="2:9" ht="15" customHeight="1">
      <c r="B10" s="122"/>
      <c r="C10" s="107">
        <v>5</v>
      </c>
      <c r="D10" s="425" t="s">
        <v>203</v>
      </c>
      <c r="E10" s="426"/>
      <c r="F10" s="419" t="s">
        <v>204</v>
      </c>
      <c r="G10" s="409"/>
      <c r="H10" s="428"/>
      <c r="I10" s="428"/>
    </row>
    <row r="11" spans="2:9">
      <c r="B11" s="122"/>
      <c r="C11" s="107">
        <v>5</v>
      </c>
      <c r="D11" s="425" t="s">
        <v>205</v>
      </c>
      <c r="E11" s="426"/>
      <c r="F11" s="419" t="s">
        <v>206</v>
      </c>
      <c r="G11" s="409"/>
      <c r="H11" s="428"/>
      <c r="I11" s="428"/>
    </row>
    <row r="12" spans="2:9">
      <c r="B12" s="122"/>
      <c r="C12" s="107">
        <v>5</v>
      </c>
      <c r="D12" s="425" t="s">
        <v>207</v>
      </c>
      <c r="E12" s="426"/>
      <c r="F12" s="419" t="s">
        <v>208</v>
      </c>
      <c r="G12" s="409"/>
      <c r="H12" s="428"/>
      <c r="I12" s="428"/>
    </row>
    <row r="13" spans="2:9" ht="27.75" customHeight="1">
      <c r="B13" s="122"/>
      <c r="C13" s="107">
        <v>5</v>
      </c>
      <c r="D13" s="425" t="s">
        <v>209</v>
      </c>
      <c r="E13" s="426"/>
      <c r="F13" s="419" t="s">
        <v>210</v>
      </c>
      <c r="G13" s="409"/>
      <c r="H13" s="428"/>
      <c r="I13" s="428"/>
    </row>
    <row r="14" spans="2:9">
      <c r="B14" s="122"/>
      <c r="C14" s="107">
        <v>5</v>
      </c>
      <c r="D14" s="425" t="s">
        <v>211</v>
      </c>
      <c r="E14" s="426"/>
      <c r="F14" s="419" t="s">
        <v>212</v>
      </c>
      <c r="G14" s="409"/>
      <c r="H14" s="428"/>
      <c r="I14" s="428"/>
    </row>
    <row r="15" spans="2:9" ht="41.25" customHeight="1">
      <c r="B15" s="122"/>
      <c r="C15" s="107">
        <v>5</v>
      </c>
      <c r="D15" s="425" t="s">
        <v>213</v>
      </c>
      <c r="E15" s="426"/>
      <c r="F15" s="419" t="s">
        <v>214</v>
      </c>
      <c r="G15" s="409"/>
      <c r="H15" s="428"/>
      <c r="I15" s="428"/>
    </row>
    <row r="16" spans="2:9" ht="41.25" customHeight="1">
      <c r="B16" s="122"/>
      <c r="C16" s="107">
        <v>5</v>
      </c>
      <c r="D16" s="420" t="s">
        <v>215</v>
      </c>
      <c r="E16" s="421"/>
      <c r="F16" s="419" t="s">
        <v>216</v>
      </c>
      <c r="G16" s="409"/>
      <c r="H16" s="428"/>
      <c r="I16" s="428"/>
    </row>
    <row r="17" spans="2:9" ht="51.75" customHeight="1">
      <c r="B17" s="122"/>
      <c r="C17" s="107">
        <v>5</v>
      </c>
      <c r="D17" s="421" t="s">
        <v>217</v>
      </c>
      <c r="E17" s="427"/>
      <c r="F17" s="419" t="s">
        <v>218</v>
      </c>
      <c r="G17" s="409"/>
      <c r="H17" s="428"/>
      <c r="I17" s="428"/>
    </row>
    <row r="18" spans="2:9" ht="51.75" customHeight="1">
      <c r="B18" s="122"/>
      <c r="C18" s="107">
        <v>5</v>
      </c>
      <c r="D18" s="420" t="s">
        <v>219</v>
      </c>
      <c r="E18" s="421"/>
      <c r="F18" s="419" t="s">
        <v>220</v>
      </c>
      <c r="G18" s="409"/>
      <c r="H18" s="428"/>
      <c r="I18" s="428"/>
    </row>
    <row r="19" spans="2:9" ht="51.75" customHeight="1">
      <c r="B19" s="122"/>
      <c r="C19" s="107">
        <v>5</v>
      </c>
      <c r="D19" s="110" t="s">
        <v>221</v>
      </c>
      <c r="E19" s="111"/>
      <c r="F19" s="419" t="s">
        <v>222</v>
      </c>
      <c r="G19" s="409"/>
      <c r="H19" s="428"/>
      <c r="I19" s="428"/>
    </row>
    <row r="20" spans="2:9" ht="51.75" customHeight="1">
      <c r="B20" s="122"/>
      <c r="C20" s="107">
        <v>5</v>
      </c>
      <c r="D20" s="110" t="s">
        <v>223</v>
      </c>
      <c r="E20" s="111"/>
      <c r="F20" s="419" t="s">
        <v>224</v>
      </c>
      <c r="G20" s="409"/>
      <c r="H20" s="428"/>
      <c r="I20" s="428"/>
    </row>
    <row r="21" spans="2:9" ht="66.75" customHeight="1">
      <c r="B21" s="122"/>
      <c r="C21" s="107">
        <v>5</v>
      </c>
      <c r="D21" s="420" t="s">
        <v>225</v>
      </c>
      <c r="E21" s="421"/>
      <c r="F21" s="419" t="s">
        <v>226</v>
      </c>
      <c r="G21" s="409"/>
      <c r="H21" s="428"/>
      <c r="I21" s="428"/>
    </row>
    <row r="22" spans="2:9" ht="36" customHeight="1">
      <c r="B22" s="122"/>
      <c r="C22" s="107">
        <v>5</v>
      </c>
      <c r="D22" s="422" t="s">
        <v>227</v>
      </c>
      <c r="E22" s="423"/>
      <c r="F22" s="419" t="s">
        <v>228</v>
      </c>
      <c r="G22" s="409"/>
      <c r="H22" s="446"/>
      <c r="I22" s="446"/>
    </row>
    <row r="23" spans="2:9" ht="26.25" customHeight="1">
      <c r="B23" s="122"/>
      <c r="C23" s="107">
        <v>5</v>
      </c>
      <c r="D23" s="424" t="s">
        <v>229</v>
      </c>
      <c r="E23" s="424"/>
      <c r="F23" s="408" t="s">
        <v>230</v>
      </c>
      <c r="G23" s="409"/>
      <c r="H23" s="428"/>
      <c r="I23" s="428"/>
    </row>
    <row r="24" spans="2:9" ht="26.25" customHeight="1">
      <c r="B24" s="122"/>
      <c r="C24" s="107">
        <v>5</v>
      </c>
      <c r="D24" s="424" t="s">
        <v>231</v>
      </c>
      <c r="E24" s="424"/>
      <c r="F24" s="408" t="s">
        <v>232</v>
      </c>
      <c r="G24" s="409"/>
      <c r="H24" s="428"/>
      <c r="I24" s="428"/>
    </row>
    <row r="25" spans="2:9" ht="26.25" customHeight="1">
      <c r="B25" s="122"/>
      <c r="C25" s="107">
        <v>5</v>
      </c>
      <c r="D25" s="406" t="s">
        <v>233</v>
      </c>
      <c r="E25" s="407"/>
      <c r="F25" s="408" t="s">
        <v>234</v>
      </c>
      <c r="G25" s="409"/>
      <c r="H25" s="428"/>
      <c r="I25" s="428"/>
    </row>
    <row r="26" spans="2:9" ht="27" customHeight="1">
      <c r="B26" s="123"/>
      <c r="C26" s="410" t="s">
        <v>235</v>
      </c>
      <c r="D26" s="411"/>
      <c r="E26" s="411"/>
      <c r="F26" s="411"/>
      <c r="G26" s="412"/>
    </row>
    <row r="27" spans="2:9" ht="27" customHeight="1">
      <c r="B27" s="413" t="s">
        <v>236</v>
      </c>
      <c r="C27" s="414"/>
      <c r="D27" s="414"/>
      <c r="E27" s="414"/>
      <c r="F27" s="414"/>
      <c r="G27" s="415"/>
    </row>
    <row r="28" spans="2:9" ht="10.5" customHeight="1">
      <c r="B28" s="124"/>
      <c r="D28" s="125"/>
      <c r="E28" s="126"/>
      <c r="F28" s="127"/>
      <c r="G28" s="127"/>
    </row>
    <row r="29" spans="2:9">
      <c r="B29" s="124"/>
      <c r="C29" s="128"/>
      <c r="D29" s="416" t="s">
        <v>201</v>
      </c>
      <c r="E29" s="416"/>
      <c r="F29" s="417" t="s">
        <v>202</v>
      </c>
      <c r="G29" s="418"/>
    </row>
    <row r="30" spans="2:9">
      <c r="B30" s="124"/>
      <c r="D30" s="395" t="s">
        <v>203</v>
      </c>
      <c r="E30" s="395"/>
      <c r="F30" s="396" t="s">
        <v>237</v>
      </c>
      <c r="G30" s="397"/>
      <c r="H30" s="428"/>
      <c r="I30" s="428"/>
    </row>
    <row r="31" spans="2:9">
      <c r="B31" s="124"/>
      <c r="D31" s="395" t="s">
        <v>205</v>
      </c>
      <c r="E31" s="395"/>
      <c r="F31" s="396" t="s">
        <v>238</v>
      </c>
      <c r="G31" s="397"/>
      <c r="H31" s="428"/>
      <c r="I31" s="428"/>
    </row>
    <row r="32" spans="2:9">
      <c r="B32" s="124"/>
      <c r="D32" s="395" t="s">
        <v>207</v>
      </c>
      <c r="E32" s="395"/>
      <c r="F32" s="396" t="s">
        <v>239</v>
      </c>
      <c r="G32" s="397"/>
      <c r="H32" s="428"/>
      <c r="I32" s="428"/>
    </row>
    <row r="33" spans="2:9">
      <c r="B33" s="124"/>
      <c r="D33" s="395" t="s">
        <v>209</v>
      </c>
      <c r="E33" s="395"/>
      <c r="F33" s="396" t="s">
        <v>240</v>
      </c>
      <c r="G33" s="397"/>
      <c r="H33" s="428"/>
      <c r="I33" s="428"/>
    </row>
    <row r="34" spans="2:9">
      <c r="B34" s="124"/>
      <c r="D34" s="395" t="s">
        <v>211</v>
      </c>
      <c r="E34" s="395"/>
      <c r="F34" s="396" t="s">
        <v>241</v>
      </c>
      <c r="G34" s="397"/>
      <c r="H34" s="428"/>
      <c r="I34" s="428"/>
    </row>
    <row r="35" spans="2:9" ht="40.9" customHeight="1">
      <c r="B35" s="124"/>
      <c r="D35" s="395" t="s">
        <v>242</v>
      </c>
      <c r="E35" s="395"/>
      <c r="F35" s="396" t="s">
        <v>243</v>
      </c>
      <c r="G35" s="397"/>
      <c r="H35" s="428"/>
      <c r="I35" s="428"/>
    </row>
    <row r="36" spans="2:9" ht="42" customHeight="1">
      <c r="B36" s="106"/>
      <c r="C36" s="129"/>
      <c r="D36" s="395" t="s">
        <v>244</v>
      </c>
      <c r="E36" s="395"/>
      <c r="F36" s="396" t="s">
        <v>245</v>
      </c>
      <c r="G36" s="397"/>
      <c r="H36" s="447"/>
      <c r="I36" s="447"/>
    </row>
    <row r="37" spans="2:9" ht="30.75" customHeight="1">
      <c r="B37" s="106"/>
      <c r="C37" s="129"/>
      <c r="D37" s="395" t="s">
        <v>246</v>
      </c>
      <c r="E37" s="395"/>
      <c r="F37" s="404" t="s">
        <v>247</v>
      </c>
      <c r="G37" s="405"/>
      <c r="H37" s="447"/>
      <c r="I37" s="447"/>
    </row>
    <row r="38" spans="2:9" ht="33" customHeight="1">
      <c r="B38" s="106"/>
      <c r="C38" s="129"/>
      <c r="D38" s="395" t="s">
        <v>248</v>
      </c>
      <c r="E38" s="395"/>
      <c r="F38" s="404" t="s">
        <v>247</v>
      </c>
      <c r="G38" s="405"/>
      <c r="H38" s="447"/>
      <c r="I38" s="447"/>
    </row>
    <row r="39" spans="2:9" ht="30" customHeight="1">
      <c r="B39" s="106"/>
      <c r="C39" s="129"/>
      <c r="D39" s="395" t="s">
        <v>249</v>
      </c>
      <c r="E39" s="395"/>
      <c r="F39" s="404" t="s">
        <v>247</v>
      </c>
      <c r="G39" s="405"/>
      <c r="H39" s="447"/>
      <c r="I39" s="447"/>
    </row>
    <row r="40" spans="2:9" ht="30" customHeight="1">
      <c r="B40" s="106"/>
      <c r="C40" s="129"/>
      <c r="D40" s="395" t="s">
        <v>250</v>
      </c>
      <c r="E40" s="395"/>
      <c r="F40" s="404" t="s">
        <v>247</v>
      </c>
      <c r="G40" s="405"/>
      <c r="H40" s="447"/>
      <c r="I40" s="447"/>
    </row>
    <row r="41" spans="2:9" ht="30" customHeight="1">
      <c r="B41" s="106"/>
      <c r="C41" s="129"/>
      <c r="D41" s="391" t="s">
        <v>251</v>
      </c>
      <c r="E41" s="392"/>
      <c r="F41" s="396" t="s">
        <v>252</v>
      </c>
      <c r="G41" s="397"/>
      <c r="H41" s="447"/>
      <c r="I41" s="447"/>
    </row>
    <row r="42" spans="2:9" ht="35.25" customHeight="1">
      <c r="B42" s="106"/>
      <c r="C42" s="129"/>
      <c r="D42" s="395" t="s">
        <v>253</v>
      </c>
      <c r="E42" s="395"/>
      <c r="F42" s="396" t="s">
        <v>254</v>
      </c>
      <c r="G42" s="397"/>
      <c r="H42" s="447"/>
      <c r="I42" s="447"/>
    </row>
    <row r="43" spans="2:9" ht="31.5" customHeight="1">
      <c r="B43" s="106"/>
      <c r="C43" s="129"/>
      <c r="D43" s="395" t="s">
        <v>246</v>
      </c>
      <c r="E43" s="395"/>
      <c r="F43" s="404" t="s">
        <v>247</v>
      </c>
      <c r="G43" s="405"/>
      <c r="H43" s="447"/>
      <c r="I43" s="447"/>
    </row>
    <row r="44" spans="2:9" ht="35.25" customHeight="1">
      <c r="B44" s="106"/>
      <c r="C44" s="129"/>
      <c r="D44" s="395" t="s">
        <v>255</v>
      </c>
      <c r="E44" s="395"/>
      <c r="F44" s="404" t="s">
        <v>247</v>
      </c>
      <c r="G44" s="405"/>
      <c r="H44" s="447"/>
      <c r="I44" s="447"/>
    </row>
    <row r="45" spans="2:9" ht="57" customHeight="1">
      <c r="B45" s="106"/>
      <c r="C45" s="129"/>
      <c r="D45" s="395" t="s">
        <v>250</v>
      </c>
      <c r="E45" s="395"/>
      <c r="F45" s="404" t="s">
        <v>247</v>
      </c>
      <c r="G45" s="405"/>
      <c r="H45" s="447"/>
      <c r="I45" s="447"/>
    </row>
    <row r="46" spans="2:9" ht="32.25" customHeight="1">
      <c r="B46" s="106"/>
      <c r="C46" s="129"/>
      <c r="D46" s="395" t="s">
        <v>248</v>
      </c>
      <c r="E46" s="395"/>
      <c r="F46" s="404" t="s">
        <v>247</v>
      </c>
      <c r="G46" s="405"/>
      <c r="H46" s="447"/>
      <c r="I46" s="447"/>
    </row>
    <row r="47" spans="2:9" ht="32.25" customHeight="1">
      <c r="B47" s="106"/>
      <c r="C47" s="129"/>
      <c r="D47" s="391" t="s">
        <v>256</v>
      </c>
      <c r="E47" s="392"/>
      <c r="F47" s="393" t="s">
        <v>257</v>
      </c>
      <c r="G47" s="394"/>
      <c r="H47" s="447"/>
      <c r="I47" s="447"/>
    </row>
    <row r="48" spans="2:9" ht="32.25" customHeight="1">
      <c r="B48" s="106"/>
      <c r="C48" s="129"/>
      <c r="D48" s="395" t="s">
        <v>258</v>
      </c>
      <c r="E48" s="395"/>
      <c r="F48" s="396" t="s">
        <v>259</v>
      </c>
      <c r="G48" s="397"/>
      <c r="H48" s="447"/>
      <c r="I48" s="447"/>
    </row>
    <row r="49" spans="2:9" ht="32.25" customHeight="1">
      <c r="B49" s="106"/>
      <c r="C49" s="129"/>
      <c r="D49" s="395" t="s">
        <v>260</v>
      </c>
      <c r="E49" s="395"/>
      <c r="F49" s="396" t="s">
        <v>261</v>
      </c>
      <c r="G49" s="397"/>
      <c r="H49" s="447"/>
      <c r="I49" s="447"/>
    </row>
    <row r="50" spans="2:9" ht="32.25" customHeight="1">
      <c r="B50" s="106"/>
      <c r="C50" s="129"/>
      <c r="D50" s="395" t="s">
        <v>262</v>
      </c>
      <c r="E50" s="395"/>
      <c r="F50" s="396" t="s">
        <v>263</v>
      </c>
      <c r="G50" s="397"/>
      <c r="H50" s="447"/>
      <c r="I50" s="447"/>
    </row>
    <row r="51" spans="2:9" ht="32.25" customHeight="1">
      <c r="B51" s="106"/>
      <c r="C51" s="129"/>
      <c r="D51" s="125"/>
      <c r="E51" s="125"/>
      <c r="F51" s="127"/>
      <c r="G51" s="127"/>
      <c r="H51" s="447"/>
      <c r="I51" s="447"/>
    </row>
    <row r="52" spans="2:9" ht="32.25" customHeight="1">
      <c r="B52" s="106"/>
      <c r="C52" s="129"/>
      <c r="D52" s="125"/>
      <c r="E52" s="125"/>
      <c r="F52" s="127"/>
      <c r="G52" s="127"/>
    </row>
    <row r="53" spans="2:9" ht="32.25" customHeight="1">
      <c r="B53" s="106"/>
      <c r="C53" s="129"/>
      <c r="D53" s="125"/>
      <c r="E53" s="125"/>
      <c r="F53" s="127"/>
      <c r="G53" s="127"/>
    </row>
    <row r="54" spans="2:9" ht="21.75" customHeight="1">
      <c r="B54" s="398" t="s">
        <v>264</v>
      </c>
      <c r="C54" s="399"/>
      <c r="D54" s="399"/>
      <c r="E54" s="399"/>
      <c r="F54" s="399"/>
      <c r="G54" s="400"/>
    </row>
    <row r="55" spans="2:9" ht="21.75" customHeight="1">
      <c r="B55" s="398" t="s">
        <v>265</v>
      </c>
      <c r="C55" s="399"/>
      <c r="D55" s="399"/>
      <c r="E55" s="399"/>
      <c r="F55" s="399"/>
      <c r="G55" s="400"/>
    </row>
    <row r="56" spans="2:9" ht="20.25" customHeight="1">
      <c r="B56" s="398" t="s">
        <v>266</v>
      </c>
      <c r="C56" s="399"/>
      <c r="D56" s="399"/>
      <c r="E56" s="399"/>
      <c r="F56" s="399"/>
      <c r="G56" s="400"/>
    </row>
    <row r="57" spans="2:9" ht="20.25" customHeight="1">
      <c r="B57" s="398" t="s">
        <v>267</v>
      </c>
      <c r="C57" s="399"/>
      <c r="D57" s="399"/>
      <c r="E57" s="399"/>
      <c r="F57" s="399"/>
      <c r="G57" s="400"/>
    </row>
    <row r="58" spans="2:9" ht="18" customHeight="1" thickBot="1">
      <c r="B58" s="401" t="s">
        <v>268</v>
      </c>
      <c r="C58" s="402"/>
      <c r="D58" s="402"/>
      <c r="E58" s="402"/>
      <c r="F58" s="402"/>
      <c r="G58" s="403"/>
    </row>
    <row r="59" spans="2:9">
      <c r="B59" s="130"/>
      <c r="C59" s="131"/>
      <c r="D59" s="130"/>
      <c r="E59" s="130"/>
      <c r="F59" s="130"/>
      <c r="G59" s="130"/>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G62"/>
  <sheetViews>
    <sheetView showGridLines="0" topLeftCell="A46" zoomScale="70" zoomScaleNormal="70" zoomScalePageLayoutView="50" workbookViewId="0">
      <pane xSplit="17" topLeftCell="T1" activePane="topRight" state="frozen"/>
      <selection activeCell="A10" sqref="A10"/>
      <selection pane="topRight" activeCell="D30" sqref="D30"/>
    </sheetView>
  </sheetViews>
  <sheetFormatPr baseColWidth="10" defaultColWidth="9.140625" defaultRowHeight="12"/>
  <cols>
    <col min="1" max="1" width="5" style="305" bestFit="1" customWidth="1"/>
    <col min="2" max="2" width="23.42578125" style="305" customWidth="1"/>
    <col min="3" max="3" width="24.140625" style="305" customWidth="1"/>
    <col min="4" max="4" width="47.7109375" style="304" customWidth="1"/>
    <col min="5" max="5" width="14.140625" style="305" customWidth="1"/>
    <col min="6" max="6" width="14" style="305" customWidth="1"/>
    <col min="7" max="7" width="7.5703125" style="305" customWidth="1"/>
    <col min="8" max="8" width="14.28515625" style="305" customWidth="1"/>
    <col min="9" max="9" width="27.85546875" style="305" customWidth="1"/>
    <col min="10" max="10" width="32.7109375" style="305" customWidth="1"/>
    <col min="11" max="11" width="14.7109375" style="305" customWidth="1"/>
    <col min="12" max="12" width="8.140625" style="305" customWidth="1"/>
    <col min="13" max="13" width="16" style="305" customWidth="1"/>
    <col min="14" max="14" width="26.28515625" style="305" customWidth="1"/>
    <col min="15" max="15" width="6.28515625" style="305" customWidth="1"/>
    <col min="16" max="267" width="9.140625" style="300"/>
    <col min="268" max="16384" width="9.140625" style="301"/>
  </cols>
  <sheetData>
    <row r="1" spans="1:267" ht="15.75" customHeight="1">
      <c r="A1" s="514"/>
      <c r="B1" s="515"/>
      <c r="C1" s="515"/>
      <c r="D1" s="262"/>
      <c r="E1" s="263"/>
      <c r="F1" s="263"/>
      <c r="G1" s="263"/>
      <c r="H1" s="263"/>
      <c r="I1" s="263"/>
      <c r="J1" s="263"/>
      <c r="K1" s="263"/>
      <c r="L1" s="263"/>
      <c r="M1" s="263"/>
      <c r="N1" s="264"/>
      <c r="O1" s="263"/>
    </row>
    <row r="2" spans="1:267" ht="15.75" customHeight="1">
      <c r="A2" s="516"/>
      <c r="B2" s="517"/>
      <c r="C2" s="517"/>
      <c r="D2" s="266"/>
      <c r="E2" s="267"/>
      <c r="F2" s="267"/>
      <c r="G2" s="267"/>
      <c r="H2" s="267"/>
      <c r="I2" s="267"/>
      <c r="J2" s="267"/>
      <c r="K2" s="267"/>
      <c r="L2" s="267"/>
      <c r="M2" s="267"/>
      <c r="N2" s="268"/>
      <c r="O2" s="267"/>
    </row>
    <row r="3" spans="1:267" ht="15.75" customHeight="1">
      <c r="A3" s="269"/>
      <c r="B3" s="270"/>
      <c r="C3" s="270"/>
      <c r="D3" s="266"/>
      <c r="E3" s="267"/>
      <c r="F3" s="267"/>
      <c r="G3" s="267"/>
      <c r="H3" s="267"/>
      <c r="I3" s="267"/>
      <c r="J3" s="267"/>
      <c r="K3" s="267"/>
      <c r="L3" s="267"/>
      <c r="M3" s="267"/>
      <c r="N3" s="268"/>
      <c r="O3" s="267"/>
    </row>
    <row r="4" spans="1:267" ht="15.75" customHeight="1">
      <c r="A4" s="518" t="s">
        <v>269</v>
      </c>
      <c r="B4" s="518"/>
      <c r="C4" s="518"/>
      <c r="D4" s="525" t="s">
        <v>5</v>
      </c>
      <c r="E4" s="526"/>
      <c r="F4" s="526"/>
      <c r="G4" s="526"/>
      <c r="H4" s="526"/>
      <c r="I4" s="526"/>
      <c r="J4" s="526"/>
      <c r="K4" s="526"/>
      <c r="L4" s="526"/>
      <c r="M4" s="526"/>
      <c r="N4" s="527"/>
      <c r="O4" s="271"/>
    </row>
    <row r="5" spans="1:267" ht="15.75" customHeight="1">
      <c r="A5" s="518" t="s">
        <v>270</v>
      </c>
      <c r="B5" s="518"/>
      <c r="C5" s="518"/>
      <c r="D5" s="525" t="s">
        <v>37</v>
      </c>
      <c r="E5" s="526"/>
      <c r="F5" s="526"/>
      <c r="G5" s="526"/>
      <c r="H5" s="526"/>
      <c r="I5" s="526"/>
      <c r="J5" s="526"/>
      <c r="K5" s="526"/>
      <c r="L5" s="526"/>
      <c r="M5" s="526"/>
      <c r="N5" s="527"/>
      <c r="O5" s="272"/>
    </row>
    <row r="6" spans="1:267" ht="15.75" customHeight="1">
      <c r="A6" s="518" t="s">
        <v>271</v>
      </c>
      <c r="B6" s="518"/>
      <c r="C6" s="518"/>
      <c r="D6" s="525" t="s">
        <v>272</v>
      </c>
      <c r="E6" s="526"/>
      <c r="F6" s="526"/>
      <c r="G6" s="526"/>
      <c r="H6" s="526"/>
      <c r="I6" s="526"/>
      <c r="J6" s="526"/>
      <c r="K6" s="526"/>
      <c r="L6" s="526"/>
      <c r="M6" s="526"/>
      <c r="N6" s="527"/>
      <c r="O6" s="273"/>
    </row>
    <row r="7" spans="1:267" ht="15.75" customHeight="1">
      <c r="A7" s="274" t="s">
        <v>273</v>
      </c>
      <c r="B7" s="267"/>
      <c r="C7" s="267"/>
      <c r="D7" s="522" t="s">
        <v>274</v>
      </c>
      <c r="E7" s="559" t="s">
        <v>275</v>
      </c>
      <c r="F7" s="560"/>
      <c r="G7" s="560"/>
      <c r="H7" s="561"/>
      <c r="I7" s="533" t="s">
        <v>276</v>
      </c>
      <c r="J7" s="534"/>
      <c r="K7" s="534"/>
      <c r="L7" s="534"/>
      <c r="M7" s="535"/>
      <c r="N7" s="531" t="s">
        <v>277</v>
      </c>
      <c r="O7" s="532"/>
    </row>
    <row r="8" spans="1:267" ht="66" customHeight="1">
      <c r="A8" s="519" t="s">
        <v>278</v>
      </c>
      <c r="B8" s="521" t="s">
        <v>279</v>
      </c>
      <c r="C8" s="275" t="s">
        <v>280</v>
      </c>
      <c r="D8" s="522"/>
      <c r="E8" s="523" t="s">
        <v>217</v>
      </c>
      <c r="F8" s="523" t="s">
        <v>281</v>
      </c>
      <c r="G8" s="523" t="s">
        <v>282</v>
      </c>
      <c r="H8" s="523" t="s">
        <v>223</v>
      </c>
      <c r="I8" s="528" t="s">
        <v>283</v>
      </c>
      <c r="J8" s="276" t="s">
        <v>284</v>
      </c>
      <c r="K8" s="528" t="s">
        <v>276</v>
      </c>
      <c r="L8" s="528" t="s">
        <v>285</v>
      </c>
      <c r="M8" s="528" t="s">
        <v>286</v>
      </c>
      <c r="N8" s="529" t="s">
        <v>287</v>
      </c>
      <c r="O8" s="529" t="s">
        <v>288</v>
      </c>
    </row>
    <row r="9" spans="1:267" s="278" customFormat="1" ht="75" customHeight="1">
      <c r="A9" s="520"/>
      <c r="B9" s="522"/>
      <c r="C9" s="321" t="s">
        <v>289</v>
      </c>
      <c r="D9" s="522"/>
      <c r="E9" s="524"/>
      <c r="F9" s="524"/>
      <c r="G9" s="524"/>
      <c r="H9" s="524"/>
      <c r="I9" s="524"/>
      <c r="J9" s="277" t="s">
        <v>290</v>
      </c>
      <c r="K9" s="524" t="s">
        <v>291</v>
      </c>
      <c r="L9" s="524"/>
      <c r="M9" s="524" t="s">
        <v>291</v>
      </c>
      <c r="N9" s="530"/>
      <c r="O9" s="562"/>
      <c r="P9" s="300"/>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row>
    <row r="10" spans="1:267" ht="100.5" customHeight="1">
      <c r="A10" s="498">
        <v>1</v>
      </c>
      <c r="B10" s="503" t="s">
        <v>292</v>
      </c>
      <c r="C10" s="501" t="s">
        <v>293</v>
      </c>
      <c r="D10" s="317" t="s">
        <v>294</v>
      </c>
      <c r="E10" s="510">
        <v>2415</v>
      </c>
      <c r="F10" s="510">
        <v>10</v>
      </c>
      <c r="G10" s="512">
        <f>+F10/E10</f>
        <v>4.140786749482402E-3</v>
      </c>
      <c r="H10" s="50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306" t="s">
        <v>295</v>
      </c>
      <c r="J10" s="319" t="s">
        <v>296</v>
      </c>
      <c r="K10" s="306" t="str">
        <f>IFERROR(CONCATENATE(INDEX('8- Políticas de Administración '!$B$16:$F$53,MATCH('5- Identificación de Riesgos'!J10,'8- Políticas de Administración '!$C$16:$C$54,0),1)," - ",L10),"")</f>
        <v>Moderado - 3</v>
      </c>
      <c r="L10" s="311">
        <f>IFERROR(VLOOKUP(INDEX('8- Políticas de Administración '!$B$16:$F$63,MATCH('5- Identificación de Riesgos'!J10,'8- Políticas de Administración '!$C$16:$C$64,0),1),'8- Políticas de Administración '!$B$16:$F$64,5,FALSE),"")</f>
        <v>3</v>
      </c>
      <c r="M10" s="501" t="str">
        <f>IFERROR(CONCATENATE(INDEX('8- Políticas de Administración '!$B$16:$F$53,MATCH(ROUND(AVERAGE(L10:L14),0),'8- Políticas de Administración '!$F$16:$F$53,0),1)," - ",ROUND(AVERAGE(L10:L14),0)),"")</f>
        <v>Menor - 2</v>
      </c>
      <c r="N10" s="556" t="str">
        <f>IFERROR(CONCATENATE(VLOOKUP((LEFT(H10,LEN(H10)-4)&amp;LEFT(M10,LEN(M10)-4)),'9- Matriz de Calor '!$D$18:$E$42,2,0)," - ",RIGHT(H10,1)*RIGHT(M10,1)),"")</f>
        <v>Bajo - 2</v>
      </c>
      <c r="O10" s="554">
        <f>RIGHT(H10,1)*RIGHT(M10,1)</f>
        <v>2</v>
      </c>
    </row>
    <row r="11" spans="1:267" ht="24">
      <c r="A11" s="499"/>
      <c r="B11" s="504"/>
      <c r="C11" s="455"/>
      <c r="D11" s="284" t="s">
        <v>297</v>
      </c>
      <c r="E11" s="458"/>
      <c r="F11" s="458"/>
      <c r="G11" s="461"/>
      <c r="H11" s="455"/>
      <c r="I11" s="283" t="s">
        <v>298</v>
      </c>
      <c r="J11" s="320" t="s">
        <v>299</v>
      </c>
      <c r="K11" s="283" t="str">
        <f>IFERROR(CONCATENATE(INDEX('8- Políticas de Administración '!$B$16:$F$53,MATCH('5- Identificación de Riesgos'!J11,'8- Políticas de Administración '!$C$16:$C$54,0),1)," - ",L11),"")</f>
        <v>Leve - 1</v>
      </c>
      <c r="L11" s="286">
        <f>IFERROR(VLOOKUP(INDEX('8- Políticas de Administración '!$B$16:$F$63,MATCH('5- Identificación de Riesgos'!J11,'8- Políticas de Administración '!$C$16:$C$64,0),1),'8- Políticas de Administración '!$B$16:$F$64,5,FALSE),"")</f>
        <v>1</v>
      </c>
      <c r="M11" s="455"/>
      <c r="N11" s="557"/>
      <c r="O11" s="554"/>
    </row>
    <row r="12" spans="1:267" ht="24">
      <c r="A12" s="499"/>
      <c r="B12" s="504"/>
      <c r="C12" s="455"/>
      <c r="D12" s="284" t="s">
        <v>300</v>
      </c>
      <c r="E12" s="458"/>
      <c r="F12" s="458"/>
      <c r="G12" s="461"/>
      <c r="H12" s="455"/>
      <c r="I12" s="283"/>
      <c r="J12" s="285"/>
      <c r="K12" s="283" t="str">
        <f>IFERROR(CONCATENATE(INDEX('8- Políticas de Administración '!$B$16:$F$53,MATCH('5- Identificación de Riesgos'!J12,'8- Políticas de Administración '!$C$16:$C$54,0),1)," - ",L12),"")</f>
        <v/>
      </c>
      <c r="L12" s="286" t="str">
        <f>IFERROR(VLOOKUP(INDEX('8- Políticas de Administración '!$B$16:$F$63,MATCH('5- Identificación de Riesgos'!J12,'8- Políticas de Administración '!$C$16:$C$64,0),1),'8- Políticas de Administración '!$B$16:$F$64,5,FALSE),"")</f>
        <v/>
      </c>
      <c r="M12" s="455"/>
      <c r="N12" s="557"/>
      <c r="O12" s="554"/>
    </row>
    <row r="13" spans="1:267" ht="24">
      <c r="A13" s="499"/>
      <c r="B13" s="504"/>
      <c r="C13" s="455"/>
      <c r="D13" s="284" t="s">
        <v>301</v>
      </c>
      <c r="E13" s="458"/>
      <c r="F13" s="458"/>
      <c r="G13" s="461"/>
      <c r="H13" s="455"/>
      <c r="I13" s="283"/>
      <c r="J13" s="285"/>
      <c r="K13" s="283" t="str">
        <f>IFERROR(CONCATENATE(INDEX('8- Políticas de Administración '!$B$16:$F$53,MATCH('5- Identificación de Riesgos'!J13,'8- Políticas de Administración '!$C$16:$C$54,0),1)," - ",L13),"")</f>
        <v/>
      </c>
      <c r="L13" s="286" t="str">
        <f>IFERROR(VLOOKUP(INDEX('8- Políticas de Administración '!$B$16:$F$63,MATCH('5- Identificación de Riesgos'!J13,'8- Políticas de Administración '!$C$16:$C$64,0),1),'8- Políticas de Administración '!$B$16:$F$64,5,FALSE),"")</f>
        <v/>
      </c>
      <c r="M13" s="455"/>
      <c r="N13" s="557"/>
      <c r="O13" s="554"/>
    </row>
    <row r="14" spans="1:267">
      <c r="A14" s="500"/>
      <c r="B14" s="505"/>
      <c r="C14" s="502"/>
      <c r="D14" s="318" t="s">
        <v>302</v>
      </c>
      <c r="E14" s="511"/>
      <c r="F14" s="511"/>
      <c r="G14" s="513"/>
      <c r="H14" s="502"/>
      <c r="I14" s="307"/>
      <c r="J14" s="308"/>
      <c r="K14" s="307" t="str">
        <f>IFERROR(CONCATENATE(INDEX('8- Políticas de Administración '!$B$16:$F$53,MATCH('5- Identificación de Riesgos'!J14,'8- Políticas de Administración '!$C$16:$C$54,0),1)," - ",L14),"")</f>
        <v/>
      </c>
      <c r="L14" s="312" t="str">
        <f>IFERROR(VLOOKUP(INDEX('8- Políticas de Administración '!$B$16:$F$63,MATCH('5- Identificación de Riesgos'!J14,'8- Políticas de Administración '!$C$16:$C$64,0),1),'8- Políticas de Administración '!$B$16:$F$64,5,FALSE),"")</f>
        <v/>
      </c>
      <c r="M14" s="502"/>
      <c r="N14" s="558"/>
      <c r="O14" s="554"/>
    </row>
    <row r="15" spans="1:267" ht="24">
      <c r="A15" s="476">
        <v>2</v>
      </c>
      <c r="B15" s="536" t="s">
        <v>303</v>
      </c>
      <c r="C15" s="496" t="s">
        <v>304</v>
      </c>
      <c r="D15" s="302" t="s">
        <v>305</v>
      </c>
      <c r="E15" s="507">
        <v>92259</v>
      </c>
      <c r="F15" s="506">
        <v>20</v>
      </c>
      <c r="G15" s="509">
        <f t="shared" ref="G15" si="0">+F15/E15</f>
        <v>2.1678101865400665E-4</v>
      </c>
      <c r="H15" s="496"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299" t="s">
        <v>306</v>
      </c>
      <c r="J15" s="309" t="s">
        <v>307</v>
      </c>
      <c r="K15" s="299" t="str">
        <f>IFERROR(CONCATENATE(INDEX('8- Políticas de Administración '!$B$16:$F$53,MATCH('5- Identificación de Riesgos'!J15,'8- Políticas de Administración '!$C$16:$C$54,0),1)," - ",L15),"")</f>
        <v>Menor - 2</v>
      </c>
      <c r="L15" s="310">
        <f>IFERROR(VLOOKUP(INDEX('8- Políticas de Administración '!$B$16:$F$63,MATCH('5- Identificación de Riesgos'!J15,'8- Políticas de Administración '!$C$16:$C$64,0),1),'8- Políticas de Administración '!$B$16:$F$64,5,FALSE),"")</f>
        <v>2</v>
      </c>
      <c r="M15" s="496" t="str">
        <f>IFERROR(CONCATENATE(INDEX('8- Políticas de Administración '!$B$16:$F$53,MATCH(ROUND(AVERAGE(L15:L24),0),'8- Políticas de Administración '!$F$16:$F$53,0),1)," - ",ROUND(AVERAGE(L15:L24),0)),"")</f>
        <v>Menor - 2</v>
      </c>
      <c r="N15" s="494" t="str">
        <f>IFERROR(CONCATENATE(VLOOKUP((LEFT(H15,LEN(H15)-4)&amp;LEFT(M15,LEN(M15)-4)),'9- Matriz de Calor '!$D$18:$E$42,2,0)," - ",RIGHT(H15,1)*RIGHT(M15,1)),"")</f>
        <v>Bajo - 2</v>
      </c>
      <c r="O15" s="555">
        <f>RIGHT(H15,1)*RIGHT(M15,1)</f>
        <v>2</v>
      </c>
    </row>
    <row r="16" spans="1:267" ht="24">
      <c r="A16" s="468"/>
      <c r="B16" s="504"/>
      <c r="C16" s="455"/>
      <c r="D16" s="302" t="s">
        <v>308</v>
      </c>
      <c r="E16" s="458"/>
      <c r="F16" s="458"/>
      <c r="G16" s="461"/>
      <c r="H16" s="455"/>
      <c r="I16" s="283" t="s">
        <v>298</v>
      </c>
      <c r="J16" s="285" t="s">
        <v>299</v>
      </c>
      <c r="K16" s="283" t="str">
        <f>IFERROR(CONCATENATE(INDEX('8- Políticas de Administración '!$B$16:$F$53,MATCH('5- Identificación de Riesgos'!J16,'8- Políticas de Administración '!$C$16:$C$54,0),1)," - ",L16),"")</f>
        <v>Leve - 1</v>
      </c>
      <c r="L16" s="286">
        <f>IFERROR(VLOOKUP(INDEX('8- Políticas de Administración '!$B$16:$F$63,MATCH('5- Identificación de Riesgos'!J16,'8- Políticas de Administración '!$C$16:$C$64,0),1),'8- Políticas de Administración '!$B$16:$F$64,5,FALSE),"")</f>
        <v>1</v>
      </c>
      <c r="M16" s="455"/>
      <c r="N16" s="449"/>
      <c r="O16" s="450"/>
    </row>
    <row r="17" spans="1:15" ht="24">
      <c r="A17" s="468"/>
      <c r="B17" s="504"/>
      <c r="C17" s="497"/>
      <c r="D17" s="303" t="s">
        <v>309</v>
      </c>
      <c r="E17" s="508"/>
      <c r="F17" s="458"/>
      <c r="G17" s="461"/>
      <c r="H17" s="455"/>
      <c r="I17" s="283"/>
      <c r="J17" s="285"/>
      <c r="K17" s="283" t="str">
        <f>IFERROR(CONCATENATE(INDEX('8- Políticas de Administración '!$B$16:$F$53,MATCH('5- Identificación de Riesgos'!J17,'8- Políticas de Administración '!$C$16:$C$54,0),1)," - ",L17),"")</f>
        <v/>
      </c>
      <c r="L17" s="286" t="str">
        <f>IFERROR(VLOOKUP(INDEX('8- Políticas de Administración '!$B$16:$F$63,MATCH('5- Identificación de Riesgos'!J17,'8- Políticas de Administración '!$C$16:$C$64,0),1),'8- Políticas de Administración '!$B$16:$F$64,5,FALSE),"")</f>
        <v/>
      </c>
      <c r="M17" s="455"/>
      <c r="N17" s="449"/>
      <c r="O17" s="450"/>
    </row>
    <row r="18" spans="1:15">
      <c r="A18" s="468"/>
      <c r="B18" s="504"/>
      <c r="C18" s="455"/>
      <c r="D18" s="302" t="s">
        <v>310</v>
      </c>
      <c r="E18" s="458"/>
      <c r="F18" s="458"/>
      <c r="G18" s="461"/>
      <c r="H18" s="455"/>
      <c r="I18" s="283"/>
      <c r="J18" s="285"/>
      <c r="K18" s="283" t="str">
        <f>IFERROR(CONCATENATE(INDEX('8- Políticas de Administración '!$B$16:$F$53,MATCH('5- Identificación de Riesgos'!J18,'8- Políticas de Administración '!$C$16:$C$54,0),1)," - ",L18),"")</f>
        <v/>
      </c>
      <c r="L18" s="286" t="str">
        <f>IFERROR(VLOOKUP(INDEX('8- Políticas de Administración '!$B$16:$F$63,MATCH('5- Identificación de Riesgos'!J18,'8- Políticas de Administración '!$C$16:$C$64,0),1),'8- Políticas de Administración '!$B$16:$F$64,5,FALSE),"")</f>
        <v/>
      </c>
      <c r="M18" s="455"/>
      <c r="N18" s="449"/>
      <c r="O18" s="450"/>
    </row>
    <row r="19" spans="1:15">
      <c r="A19" s="468"/>
      <c r="B19" s="504"/>
      <c r="C19" s="455"/>
      <c r="D19" s="302" t="s">
        <v>311</v>
      </c>
      <c r="E19" s="458"/>
      <c r="F19" s="458"/>
      <c r="G19" s="461"/>
      <c r="H19" s="455"/>
      <c r="I19" s="283"/>
      <c r="J19" s="285"/>
      <c r="K19" s="283" t="str">
        <f>IFERROR(CONCATENATE(INDEX('8- Políticas de Administración '!$B$16:$F$53,MATCH('5- Identificación de Riesgos'!J19,'8- Políticas de Administración '!$C$16:$C$54,0),1)," - ",L19),"")</f>
        <v/>
      </c>
      <c r="L19" s="286" t="str">
        <f>IFERROR(VLOOKUP(INDEX('8- Políticas de Administración '!$B$16:$F$63,MATCH('5- Identificación de Riesgos'!J19,'8- Políticas de Administración '!$C$16:$C$64,0),1),'8- Políticas de Administración '!$B$16:$F$64,5,FALSE),"")</f>
        <v/>
      </c>
      <c r="M19" s="455"/>
      <c r="N19" s="449"/>
      <c r="O19" s="450"/>
    </row>
    <row r="20" spans="1:15">
      <c r="A20" s="468"/>
      <c r="B20" s="504"/>
      <c r="C20" s="455"/>
      <c r="E20" s="458"/>
      <c r="F20" s="458"/>
      <c r="G20" s="461"/>
      <c r="H20" s="455"/>
      <c r="I20" s="283"/>
      <c r="J20" s="285"/>
      <c r="K20" s="283" t="str">
        <f>IFERROR(CONCATENATE(INDEX('8- Políticas de Administración '!$B$16:$F$53,MATCH('5- Identificación de Riesgos'!J20,'8- Políticas de Administración '!$C$16:$C$54,0),1)," - ",L20),"")</f>
        <v/>
      </c>
      <c r="L20" s="286" t="str">
        <f>IFERROR(VLOOKUP(INDEX('8- Políticas de Administración '!$B$16:$F$63,MATCH('5- Identificación de Riesgos'!J20,'8- Políticas de Administración '!$C$16:$C$64,0),1),'8- Políticas de Administración '!$B$16:$F$64,5,FALSE),"")</f>
        <v/>
      </c>
      <c r="M20" s="455"/>
      <c r="N20" s="449"/>
      <c r="O20" s="450"/>
    </row>
    <row r="21" spans="1:15">
      <c r="A21" s="468"/>
      <c r="B21" s="504"/>
      <c r="C21" s="455"/>
      <c r="D21" s="288"/>
      <c r="E21" s="458"/>
      <c r="F21" s="458"/>
      <c r="G21" s="461"/>
      <c r="H21" s="455"/>
      <c r="I21" s="283"/>
      <c r="J21" s="285"/>
      <c r="K21" s="283" t="str">
        <f>IFERROR(CONCATENATE(INDEX('8- Políticas de Administración '!$B$16:$F$53,MATCH('5- Identificación de Riesgos'!J21,'8- Políticas de Administración '!$C$16:$C$54,0),1)," - ",L21),"")</f>
        <v/>
      </c>
      <c r="L21" s="286" t="str">
        <f>IFERROR(VLOOKUP(INDEX('8- Políticas de Administración '!$B$16:$F$63,MATCH('5- Identificación de Riesgos'!J21,'8- Políticas de Administración '!$C$16:$C$64,0),1),'8- Políticas de Administración '!$B$16:$F$64,5,FALSE),"")</f>
        <v/>
      </c>
      <c r="M21" s="455"/>
      <c r="N21" s="449"/>
      <c r="O21" s="450"/>
    </row>
    <row r="22" spans="1:15">
      <c r="A22" s="468"/>
      <c r="B22" s="504"/>
      <c r="C22" s="455"/>
      <c r="D22" s="288"/>
      <c r="E22" s="458"/>
      <c r="F22" s="458"/>
      <c r="G22" s="461"/>
      <c r="H22" s="455"/>
      <c r="I22" s="283"/>
      <c r="J22" s="285"/>
      <c r="K22" s="283" t="str">
        <f>IFERROR(CONCATENATE(INDEX('8- Políticas de Administración '!$B$16:$F$53,MATCH('5- Identificación de Riesgos'!J22,'8- Políticas de Administración '!$C$16:$C$54,0),1)," - ",L22),"")</f>
        <v/>
      </c>
      <c r="L22" s="286" t="str">
        <f>IFERROR(VLOOKUP(INDEX('8- Políticas de Administración '!$B$16:$F$63,MATCH('5- Identificación de Riesgos'!J22,'8- Políticas de Administración '!$C$16:$C$64,0),1),'8- Políticas de Administración '!$B$16:$F$64,5,FALSE),"")</f>
        <v/>
      </c>
      <c r="M22" s="455"/>
      <c r="N22" s="449"/>
      <c r="O22" s="450"/>
    </row>
    <row r="23" spans="1:15">
      <c r="A23" s="468"/>
      <c r="B23" s="504"/>
      <c r="C23" s="455"/>
      <c r="D23" s="288"/>
      <c r="E23" s="458"/>
      <c r="F23" s="458"/>
      <c r="G23" s="461"/>
      <c r="H23" s="455"/>
      <c r="I23" s="283"/>
      <c r="J23" s="285"/>
      <c r="K23" s="283" t="str">
        <f>IFERROR(CONCATENATE(INDEX('8- Políticas de Administración '!$B$16:$F$53,MATCH('5- Identificación de Riesgos'!J23,'8- Políticas de Administración '!$C$16:$C$54,0),1)," - ",L23),"")</f>
        <v/>
      </c>
      <c r="L23" s="286" t="str">
        <f>IFERROR(VLOOKUP(INDEX('8- Políticas de Administración '!$B$16:$F$63,MATCH('5- Identificación de Riesgos'!J23,'8- Políticas de Administración '!$C$16:$C$64,0),1),'8- Políticas de Administración '!$B$16:$F$64,5,FALSE),"")</f>
        <v/>
      </c>
      <c r="M23" s="455"/>
      <c r="N23" s="449"/>
      <c r="O23" s="450"/>
    </row>
    <row r="24" spans="1:15">
      <c r="A24" s="477"/>
      <c r="B24" s="537"/>
      <c r="C24" s="456"/>
      <c r="D24" s="290"/>
      <c r="E24" s="459"/>
      <c r="F24" s="459"/>
      <c r="G24" s="462"/>
      <c r="H24" s="456"/>
      <c r="I24" s="289"/>
      <c r="J24" s="291"/>
      <c r="K24" s="289" t="str">
        <f>IFERROR(CONCATENATE(INDEX('8- Políticas de Administración '!$B$16:$F$53,MATCH('5- Identificación de Riesgos'!J24,'8- Políticas de Administración '!$C$16:$C$54,0),1)," - ",L24),"")</f>
        <v/>
      </c>
      <c r="L24" s="292" t="str">
        <f>IFERROR(VLOOKUP(INDEX('8- Políticas de Administración '!$B$16:$F$63,MATCH('5- Identificación de Riesgos'!J24,'8- Políticas de Administración '!$C$16:$C$64,0),1),'8- Políticas de Administración '!$B$16:$F$64,5,FALSE),"")</f>
        <v/>
      </c>
      <c r="M24" s="456"/>
      <c r="N24" s="463"/>
      <c r="O24" s="450"/>
    </row>
    <row r="25" spans="1:15" ht="24">
      <c r="A25" s="467">
        <v>3</v>
      </c>
      <c r="B25" s="451" t="s">
        <v>312</v>
      </c>
      <c r="C25" s="454" t="s">
        <v>313</v>
      </c>
      <c r="D25" s="280" t="s">
        <v>314</v>
      </c>
      <c r="E25" s="457">
        <v>45</v>
      </c>
      <c r="F25" s="457">
        <v>5</v>
      </c>
      <c r="G25" s="460">
        <f>+F25/E25</f>
        <v>0.1111111111111111</v>
      </c>
      <c r="H25" s="454" t="str">
        <f>CONCATENATE(IF(G25&lt;='8-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 - ",VLOOKUP(IF(G25&lt;='8-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valida"))))),'8- Políticas de Administración '!$B$6:$F$10,5,FALSE))</f>
        <v>Media - 3</v>
      </c>
      <c r="I25" s="279" t="s">
        <v>306</v>
      </c>
      <c r="J25" s="281" t="s">
        <v>307</v>
      </c>
      <c r="K25" s="279" t="str">
        <f>IFERROR(CONCATENATE(INDEX('8- Políticas de Administración '!$B$16:$F$53,MATCH('5- Identificación de Riesgos'!J25,'8- Políticas de Administración '!$C$16:$C$54,0),1)," - ",L25),"")</f>
        <v>Menor - 2</v>
      </c>
      <c r="L25" s="282">
        <f>IFERROR(VLOOKUP(INDEX('8- Políticas de Administración '!$B$16:$F$63,MATCH('5- Identificación de Riesgos'!J25,'8- Políticas de Administración '!$C$16:$C$64,0),1),'8- Políticas de Administración '!$B$16:$F$64,5,FALSE),"")</f>
        <v>2</v>
      </c>
      <c r="M25" s="454" t="str">
        <f>IFERROR(CONCATENATE(INDEX('8- Políticas de Administración '!$B$16:$F$53,MATCH(ROUND(AVERAGE(L25:L34),0),'8- Políticas de Administración '!$F$16:$F$53,0),1)," - ",ROUND(AVERAGE(L25:L34),0)),"")</f>
        <v>Mayor - 4</v>
      </c>
      <c r="N25" s="448" t="str">
        <f>IFERROR(CONCATENATE(VLOOKUP((LEFT(H25,LEN(H25)-4)&amp;LEFT(M25,LEN(M25)-4)),'9- Matriz de Calor '!$D$18:$E$42,2,0)," - ",RIGHT(H25,1)*RIGHT(M25,1)),"")</f>
        <v>Alto - 12</v>
      </c>
      <c r="O25" s="450">
        <f>RIGHT(H25,1)*RIGHT(M25,1)</f>
        <v>12</v>
      </c>
    </row>
    <row r="26" spans="1:15" ht="36">
      <c r="A26" s="468"/>
      <c r="B26" s="452"/>
      <c r="C26" s="455"/>
      <c r="D26" s="284" t="s">
        <v>315</v>
      </c>
      <c r="E26" s="458"/>
      <c r="F26" s="458"/>
      <c r="G26" s="461"/>
      <c r="H26" s="455"/>
      <c r="I26" s="283" t="s">
        <v>295</v>
      </c>
      <c r="J26" s="285" t="s">
        <v>316</v>
      </c>
      <c r="K26" s="283" t="str">
        <f>IFERROR(CONCATENATE(INDEX('8- Políticas de Administración '!$B$16:$F$53,MATCH('5- Identificación de Riesgos'!J26,'8- Políticas de Administración '!$C$16:$C$54,0),1)," - ",L26),"")</f>
        <v>Mayor - 4</v>
      </c>
      <c r="L26" s="286">
        <f>IFERROR(VLOOKUP(INDEX('8- Políticas de Administración '!$B$16:$F$63,MATCH('5- Identificación de Riesgos'!J26,'8- Políticas de Administración '!$C$16:$C$64,0),1),'8- Políticas de Administración '!$B$16:$F$64,5,FALSE),"")</f>
        <v>4</v>
      </c>
      <c r="M26" s="455"/>
      <c r="N26" s="449"/>
      <c r="O26" s="450"/>
    </row>
    <row r="27" spans="1:15" ht="45" customHeight="1">
      <c r="A27" s="468"/>
      <c r="B27" s="452"/>
      <c r="C27" s="455"/>
      <c r="D27" s="284" t="s">
        <v>317</v>
      </c>
      <c r="E27" s="458"/>
      <c r="F27" s="458"/>
      <c r="G27" s="461"/>
      <c r="H27" s="455"/>
      <c r="I27" s="283" t="s">
        <v>318</v>
      </c>
      <c r="J27" s="285" t="s">
        <v>319</v>
      </c>
      <c r="K27" s="283" t="str">
        <f>IFERROR(CONCATENATE(INDEX('8- Políticas de Administración '!$B$16:$F$53,MATCH('5- Identificación de Riesgos'!J27,'8- Políticas de Administración '!$C$16:$C$54,0),1)," - ",L27),"")</f>
        <v/>
      </c>
      <c r="L27" s="286" t="str">
        <f>IFERROR(VLOOKUP(INDEX('8- Políticas de Administración '!$B$16:$F$63,MATCH('5- Identificación de Riesgos'!J27,'8- Políticas de Administración '!$C$16:$C$64,0),1),'8- Políticas de Administración '!$B$16:$F$64,5,FALSE),"")</f>
        <v/>
      </c>
      <c r="M27" s="455"/>
      <c r="N27" s="449"/>
      <c r="O27" s="450"/>
    </row>
    <row r="28" spans="1:15" ht="24">
      <c r="A28" s="468"/>
      <c r="B28" s="452"/>
      <c r="C28" s="455"/>
      <c r="D28" s="284" t="s">
        <v>320</v>
      </c>
      <c r="E28" s="458"/>
      <c r="F28" s="458"/>
      <c r="G28" s="461"/>
      <c r="H28" s="455"/>
      <c r="I28" s="283" t="s">
        <v>298</v>
      </c>
      <c r="J28" s="285" t="s">
        <v>324</v>
      </c>
      <c r="K28" s="283" t="str">
        <f>IFERROR(CONCATENATE(INDEX('8- Políticas de Administración '!$B$16:$F$53,MATCH('5- Identificación de Riesgos'!J28,'8- Políticas de Administración '!$C$16:$C$54,0),1)," - ",L28),"")</f>
        <v>Catastrófico - 5</v>
      </c>
      <c r="L28" s="286">
        <f>IFERROR(VLOOKUP(INDEX('8- Políticas de Administración '!$B$16:$F$63,MATCH('5- Identificación de Riesgos'!J28,'8- Políticas de Administración '!$C$16:$C$64,0),1),'8- Políticas de Administración '!$B$16:$F$64,5,FALSE),"")</f>
        <v>5</v>
      </c>
      <c r="M28" s="455"/>
      <c r="N28" s="449"/>
      <c r="O28" s="450"/>
    </row>
    <row r="29" spans="1:15" ht="24">
      <c r="A29" s="468"/>
      <c r="B29" s="452"/>
      <c r="C29" s="455"/>
      <c r="D29" s="288" t="s">
        <v>323</v>
      </c>
      <c r="E29" s="458"/>
      <c r="F29" s="458"/>
      <c r="G29" s="461"/>
      <c r="H29" s="455"/>
      <c r="I29" s="283"/>
      <c r="J29" s="285"/>
      <c r="K29" s="283"/>
      <c r="L29" s="286" t="str">
        <f>IFERROR(VLOOKUP(INDEX('8- Políticas de Administración '!$B$16:$F$63,MATCH('5- Identificación de Riesgos'!J29,'8- Políticas de Administración '!$C$16:$C$64,0),1),'8- Políticas de Administración '!$B$16:$F$64,5,FALSE),"")</f>
        <v/>
      </c>
      <c r="M29" s="455"/>
      <c r="N29" s="449"/>
      <c r="O29" s="450"/>
    </row>
    <row r="30" spans="1:15">
      <c r="A30" s="468"/>
      <c r="B30" s="452"/>
      <c r="C30" s="455"/>
      <c r="D30" s="294" t="s">
        <v>325</v>
      </c>
      <c r="E30" s="458"/>
      <c r="F30" s="458"/>
      <c r="G30" s="461"/>
      <c r="H30" s="455"/>
      <c r="I30" s="283"/>
      <c r="J30" s="285"/>
      <c r="K30" s="283" t="str">
        <f>IFERROR(CONCATENATE(INDEX('8- Políticas de Administración '!$B$16:$F$53,MATCH('5- Identificación de Riesgos'!J30,'8- Políticas de Administración '!$C$16:$C$54,0),1)," - ",L30),"")</f>
        <v/>
      </c>
      <c r="L30" s="286" t="str">
        <f>IFERROR(VLOOKUP(INDEX('8- Políticas de Administración '!$B$16:$F$63,MATCH('5- Identificación de Riesgos'!J30,'8- Políticas de Administración '!$C$16:$C$64,0),1),'8- Políticas de Administración '!$B$16:$F$64,5,FALSE),"")</f>
        <v/>
      </c>
      <c r="M30" s="455"/>
      <c r="N30" s="449"/>
      <c r="O30" s="450"/>
    </row>
    <row r="31" spans="1:15">
      <c r="A31" s="468"/>
      <c r="B31" s="452"/>
      <c r="C31" s="455"/>
      <c r="D31" s="287"/>
      <c r="E31" s="458"/>
      <c r="F31" s="458"/>
      <c r="G31" s="461"/>
      <c r="H31" s="455"/>
      <c r="I31" s="283"/>
      <c r="J31" s="285"/>
      <c r="K31" s="283" t="str">
        <f>IFERROR(CONCATENATE(INDEX('8- Políticas de Administración '!$B$16:$F$53,MATCH('5- Identificación de Riesgos'!J31,'8- Políticas de Administración '!$C$16:$C$54,0),1)," - ",L31),"")</f>
        <v/>
      </c>
      <c r="L31" s="286" t="str">
        <f>IFERROR(VLOOKUP(INDEX('8- Políticas de Administración '!$B$16:$F$63,MATCH('5- Identificación de Riesgos'!J31,'8- Políticas de Administración '!$C$16:$C$64,0),1),'8- Políticas de Administración '!$B$16:$F$64,5,FALSE),"")</f>
        <v/>
      </c>
      <c r="M31" s="455"/>
      <c r="N31" s="449"/>
      <c r="O31" s="450"/>
    </row>
    <row r="32" spans="1:15">
      <c r="A32" s="468"/>
      <c r="B32" s="452"/>
      <c r="C32" s="455"/>
      <c r="D32" s="288"/>
      <c r="E32" s="458"/>
      <c r="F32" s="458"/>
      <c r="G32" s="461"/>
      <c r="H32" s="455"/>
      <c r="I32" s="283"/>
      <c r="J32" s="285"/>
      <c r="K32" s="283" t="str">
        <f>IFERROR(CONCATENATE(INDEX('8- Políticas de Administración '!$B$16:$F$53,MATCH('5- Identificación de Riesgos'!J32,'8- Políticas de Administración '!$C$16:$C$54,0),1)," - ",L32),"")</f>
        <v/>
      </c>
      <c r="L32" s="286" t="str">
        <f>IFERROR(VLOOKUP(INDEX('8- Políticas de Administración '!$B$16:$F$63,MATCH('5- Identificación de Riesgos'!J32,'8- Políticas de Administración '!$C$16:$C$64,0),1),'8- Políticas de Administración '!$B$16:$F$64,5,FALSE),"")</f>
        <v/>
      </c>
      <c r="M32" s="455"/>
      <c r="N32" s="449"/>
      <c r="O32" s="450"/>
    </row>
    <row r="33" spans="1:25">
      <c r="A33" s="468"/>
      <c r="B33" s="452"/>
      <c r="C33" s="455"/>
      <c r="D33" s="288"/>
      <c r="E33" s="458"/>
      <c r="F33" s="458"/>
      <c r="G33" s="461"/>
      <c r="H33" s="455"/>
      <c r="I33" s="283"/>
      <c r="J33" s="285"/>
      <c r="K33" s="283" t="str">
        <f>IFERROR(CONCATENATE(INDEX('8- Políticas de Administración '!$B$16:$F$53,MATCH('5- Identificación de Riesgos'!J33,'8- Políticas de Administración '!$C$16:$C$54,0),1)," - ",L33),"")</f>
        <v/>
      </c>
      <c r="L33" s="286" t="str">
        <f>IFERROR(VLOOKUP(INDEX('8- Políticas de Administración '!$B$16:$F$63,MATCH('5- Identificación de Riesgos'!J33,'8- Políticas de Administración '!$C$16:$C$64,0),1),'8- Políticas de Administración '!$B$16:$F$64,5,FALSE),"")</f>
        <v/>
      </c>
      <c r="M33" s="455"/>
      <c r="N33" s="449"/>
      <c r="O33" s="450"/>
    </row>
    <row r="34" spans="1:25">
      <c r="A34" s="469"/>
      <c r="B34" s="478"/>
      <c r="C34" s="470"/>
      <c r="D34" s="314"/>
      <c r="E34" s="471"/>
      <c r="F34" s="471"/>
      <c r="G34" s="472"/>
      <c r="H34" s="470"/>
      <c r="I34" s="313"/>
      <c r="J34" s="315"/>
      <c r="K34" s="313" t="str">
        <f>IFERROR(CONCATENATE(INDEX('8- Políticas de Administración '!$B$16:$F$53,MATCH('5- Identificación de Riesgos'!J34,'8- Políticas de Administración '!$C$16:$C$54,0),1)," - ",L34),"")</f>
        <v/>
      </c>
      <c r="L34" s="316" t="str">
        <f>IFERROR(VLOOKUP(INDEX('8- Políticas de Administración '!$B$16:$F$63,MATCH('5- Identificación de Riesgos'!J34,'8- Políticas de Administración '!$C$16:$C$64,0),1),'8- Políticas de Administración '!$B$16:$F$64,5,FALSE),"")</f>
        <v/>
      </c>
      <c r="M34" s="470"/>
      <c r="N34" s="495"/>
      <c r="O34" s="450"/>
    </row>
    <row r="35" spans="1:25" ht="93.75" customHeight="1">
      <c r="A35" s="488">
        <v>4</v>
      </c>
      <c r="B35" s="540" t="s">
        <v>326</v>
      </c>
      <c r="C35" s="542" t="s">
        <v>327</v>
      </c>
      <c r="D35" s="322" t="s">
        <v>328</v>
      </c>
      <c r="E35" s="545">
        <v>200</v>
      </c>
      <c r="F35" s="545">
        <v>0</v>
      </c>
      <c r="G35" s="491">
        <f t="shared" ref="G35" si="1">F35/E35</f>
        <v>0</v>
      </c>
      <c r="H35" s="501" t="s">
        <v>329</v>
      </c>
      <c r="I35" s="324" t="s">
        <v>295</v>
      </c>
      <c r="J35" s="325" t="s">
        <v>316</v>
      </c>
      <c r="K35" s="306" t="str">
        <f>IFERROR(CONCATENATE(INDEX('8- Políticas de Administración '!$B$16:$F$53,MATCH('5- Identificación de Riesgos'!J35,'8- Políticas de Administración '!$C$16:$C$54,0),1)," - ",L35),"")</f>
        <v>Mayor - 4</v>
      </c>
      <c r="L35" s="311">
        <f>IFERROR(VLOOKUP(INDEX('8- Políticas de Administración '!$B$16:$F$63,MATCH('5- Identificación de Riesgos'!J35,'8- Políticas de Administración '!$C$16:$C$64,0),1),'8- Políticas de Administración '!$B$16:$F$64,5,FALSE),"")</f>
        <v>4</v>
      </c>
      <c r="M35" s="501" t="str">
        <f>IFERROR(CONCATENATE(INDEX('8- Políticas de Administración '!$B$16:$F$53,MATCH(ROUND(AVERAGE(L35:L39),0),'8- Políticas de Administración '!$F$16:$F$53,0),1)," - ",ROUND(AVERAGE(L35:L39),0)),"")</f>
        <v>Mayor - 4</v>
      </c>
      <c r="N35" s="556" t="str">
        <f>IFERROR(CONCATENATE(VLOOKUP((LEFT(H35,LEN(H35)-4)&amp;LEFT(M35,LEN(M35)-4)),'9- Matriz de Calor '!$D$18:$E$42,2,0)," - ",RIGHT(H35,1)*RIGHT(M35,1)),"")</f>
        <v>Alto  - 4</v>
      </c>
      <c r="O35" s="450">
        <f>RIGHT(H35,1)*RIGHT(M35,1)</f>
        <v>4</v>
      </c>
      <c r="Q35" s="548" t="s">
        <v>330</v>
      </c>
      <c r="R35" s="549"/>
      <c r="S35" s="549"/>
      <c r="T35" s="549"/>
      <c r="U35" s="549"/>
      <c r="V35" s="549"/>
      <c r="W35" s="549"/>
      <c r="X35" s="549"/>
      <c r="Y35" s="550"/>
    </row>
    <row r="36" spans="1:25" ht="25.5" customHeight="1">
      <c r="A36" s="489"/>
      <c r="B36" s="474"/>
      <c r="C36" s="543"/>
      <c r="D36" s="331" t="s">
        <v>331</v>
      </c>
      <c r="E36" s="546"/>
      <c r="F36" s="546"/>
      <c r="G36" s="492"/>
      <c r="H36" s="455"/>
      <c r="I36" s="283"/>
      <c r="J36" s="285"/>
      <c r="K36" s="283" t="s">
        <v>332</v>
      </c>
      <c r="L36" s="286" t="s">
        <v>332</v>
      </c>
      <c r="M36" s="455"/>
      <c r="N36" s="557"/>
      <c r="O36" s="450"/>
      <c r="Q36" s="551"/>
      <c r="R36" s="552"/>
      <c r="S36" s="552"/>
      <c r="T36" s="552"/>
      <c r="U36" s="552"/>
      <c r="V36" s="552"/>
      <c r="W36" s="552"/>
      <c r="X36" s="552"/>
      <c r="Y36" s="553"/>
    </row>
    <row r="37" spans="1:25" ht="26.25" customHeight="1">
      <c r="A37" s="489"/>
      <c r="B37" s="474"/>
      <c r="C37" s="543"/>
      <c r="D37" s="328" t="s">
        <v>333</v>
      </c>
      <c r="E37" s="546"/>
      <c r="F37" s="546"/>
      <c r="G37" s="492"/>
      <c r="H37" s="455"/>
      <c r="I37" s="283"/>
      <c r="J37" s="285"/>
      <c r="K37" s="283" t="s">
        <v>332</v>
      </c>
      <c r="L37" s="286" t="s">
        <v>332</v>
      </c>
      <c r="M37" s="455"/>
      <c r="N37" s="557"/>
      <c r="O37" s="450"/>
      <c r="Q37" s="551"/>
      <c r="R37" s="552"/>
      <c r="S37" s="552"/>
      <c r="T37" s="552"/>
      <c r="U37" s="552"/>
      <c r="V37" s="552"/>
      <c r="W37" s="552"/>
      <c r="X37" s="552"/>
      <c r="Y37" s="553"/>
    </row>
    <row r="38" spans="1:25" ht="19.5" customHeight="1">
      <c r="A38" s="489"/>
      <c r="B38" s="474"/>
      <c r="C38" s="543"/>
      <c r="D38" s="328" t="s">
        <v>334</v>
      </c>
      <c r="E38" s="546"/>
      <c r="F38" s="546"/>
      <c r="G38" s="492"/>
      <c r="H38" s="455"/>
      <c r="I38" s="283"/>
      <c r="J38" s="285"/>
      <c r="K38" s="283" t="s">
        <v>332</v>
      </c>
      <c r="L38" s="286" t="s">
        <v>332</v>
      </c>
      <c r="M38" s="455"/>
      <c r="N38" s="557"/>
      <c r="O38" s="450"/>
      <c r="Q38" s="551"/>
      <c r="R38" s="552"/>
      <c r="S38" s="552"/>
      <c r="T38" s="552"/>
      <c r="U38" s="552"/>
      <c r="V38" s="552"/>
      <c r="W38" s="552"/>
      <c r="X38" s="552"/>
      <c r="Y38" s="553"/>
    </row>
    <row r="39" spans="1:25" ht="32.25" customHeight="1">
      <c r="A39" s="490"/>
      <c r="B39" s="541"/>
      <c r="C39" s="544"/>
      <c r="D39" s="332" t="s">
        <v>335</v>
      </c>
      <c r="E39" s="547"/>
      <c r="F39" s="547"/>
      <c r="G39" s="493"/>
      <c r="H39" s="502"/>
      <c r="I39" s="307"/>
      <c r="J39" s="308"/>
      <c r="K39" s="307" t="s">
        <v>332</v>
      </c>
      <c r="L39" s="312" t="s">
        <v>332</v>
      </c>
      <c r="M39" s="502"/>
      <c r="N39" s="558"/>
      <c r="O39" s="450"/>
      <c r="Q39" s="551"/>
      <c r="R39" s="552"/>
      <c r="S39" s="552"/>
      <c r="T39" s="552"/>
      <c r="U39" s="552"/>
      <c r="V39" s="552"/>
      <c r="W39" s="552"/>
      <c r="X39" s="552"/>
      <c r="Y39" s="553"/>
    </row>
    <row r="40" spans="1:25" ht="30" customHeight="1">
      <c r="A40" s="476">
        <v>5</v>
      </c>
      <c r="B40" s="473" t="s">
        <v>336</v>
      </c>
      <c r="C40" s="496" t="s">
        <v>337</v>
      </c>
      <c r="D40" s="296" t="s">
        <v>338</v>
      </c>
      <c r="E40" s="506">
        <v>92259</v>
      </c>
      <c r="F40" s="506">
        <v>0</v>
      </c>
      <c r="G40" s="509">
        <f t="shared" ref="G40" si="2">F40/E40</f>
        <v>0</v>
      </c>
      <c r="H40" s="496"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99" t="s">
        <v>295</v>
      </c>
      <c r="J40" s="309" t="s">
        <v>316</v>
      </c>
      <c r="K40" s="299" t="str">
        <f>IFERROR(CONCATENATE(INDEX('8- Políticas de Administración '!$B$16:$F$53,MATCH('5- Identificación de Riesgos'!J40,'8- Políticas de Administración '!$C$16:$C$54,0),1)," - ",L40),"")</f>
        <v>Mayor - 4</v>
      </c>
      <c r="L40" s="310">
        <f>IFERROR(VLOOKUP(INDEX('8- Políticas de Administración '!$B$16:$F$63,MATCH('5- Identificación de Riesgos'!J40,'8- Políticas de Administración '!$C$16:$C$64,0),1),'8- Políticas de Administración '!$B$16:$F$64,5,FALSE),"")</f>
        <v>4</v>
      </c>
      <c r="M40" s="496" t="str">
        <f>IFERROR(CONCATENATE(INDEX('8- Políticas de Administración '!$B$16:$F$53,MATCH(ROUND(AVERAGE(L40:L49),0),'8- Políticas de Administración '!$F$16:$F$53,0),1)," - ",ROUND(AVERAGE(L40:L49),0)),"")</f>
        <v>Menor - 2</v>
      </c>
      <c r="N40" s="494" t="str">
        <f>IFERROR(CONCATENATE(VLOOKUP((LEFT(H40,LEN(H40)-4)&amp;LEFT(M40,LEN(M40)-4)),'9- Matriz de Calor '!$D$18:$E$42,2,0)," - ",RIGHT(H40,1)*RIGHT(M40,1)),"")</f>
        <v>Bajo - 2</v>
      </c>
      <c r="O40" s="450">
        <f>RIGHT(H40,1)*RIGHT(M40,1)</f>
        <v>2</v>
      </c>
    </row>
    <row r="41" spans="1:25" ht="24">
      <c r="A41" s="468"/>
      <c r="B41" s="474"/>
      <c r="C41" s="455"/>
      <c r="D41" s="297" t="s">
        <v>339</v>
      </c>
      <c r="E41" s="458"/>
      <c r="F41" s="458"/>
      <c r="G41" s="461"/>
      <c r="H41" s="455"/>
      <c r="I41" s="283" t="s">
        <v>306</v>
      </c>
      <c r="J41" s="285" t="s">
        <v>340</v>
      </c>
      <c r="K41" s="283" t="str">
        <f>IFERROR(CONCATENATE(INDEX('8- Políticas de Administración '!$B$16:$F$53,MATCH('5- Identificación de Riesgos'!J41,'8- Políticas de Administración '!$C$16:$C$54,0),1)," - ",L41),"")</f>
        <v>Leve - 1</v>
      </c>
      <c r="L41" s="286">
        <f>IFERROR(VLOOKUP(INDEX('8- Políticas de Administración '!$B$16:$F$63,MATCH('5- Identificación de Riesgos'!J41,'8- Políticas de Administración '!$C$16:$C$64,0),1),'8- Políticas de Administración '!$B$16:$F$64,5,FALSE),"")</f>
        <v>1</v>
      </c>
      <c r="M41" s="455"/>
      <c r="N41" s="449"/>
      <c r="O41" s="450"/>
    </row>
    <row r="42" spans="1:25" ht="24">
      <c r="A42" s="468"/>
      <c r="B42" s="474"/>
      <c r="C42" s="455"/>
      <c r="D42" s="298"/>
      <c r="E42" s="458"/>
      <c r="F42" s="458"/>
      <c r="G42" s="461"/>
      <c r="H42" s="455"/>
      <c r="I42" s="283" t="s">
        <v>298</v>
      </c>
      <c r="J42" s="285" t="s">
        <v>299</v>
      </c>
      <c r="K42" s="283" t="str">
        <f>IFERROR(CONCATENATE(INDEX('8- Políticas de Administración '!$B$16:$F$53,MATCH('5- Identificación de Riesgos'!J42,'8- Políticas de Administración '!$C$16:$C$54,0),1)," - ",L42),"")</f>
        <v>Leve - 1</v>
      </c>
      <c r="L42" s="286">
        <f>IFERROR(VLOOKUP(INDEX('8- Políticas de Administración '!$B$16:$F$63,MATCH('5- Identificación de Riesgos'!J42,'8- Políticas de Administración '!$C$16:$C$64,0),1),'8- Políticas de Administración '!$B$16:$F$64,5,FALSE),"")</f>
        <v>1</v>
      </c>
      <c r="M42" s="455"/>
      <c r="N42" s="449"/>
      <c r="O42" s="450"/>
    </row>
    <row r="43" spans="1:25">
      <c r="A43" s="468"/>
      <c r="B43" s="474"/>
      <c r="C43" s="455"/>
      <c r="D43" s="294"/>
      <c r="E43" s="458"/>
      <c r="F43" s="458"/>
      <c r="G43" s="461"/>
      <c r="H43" s="455"/>
      <c r="I43" s="283"/>
      <c r="J43" s="285"/>
      <c r="K43" s="283" t="str">
        <f>IFERROR(CONCATENATE(INDEX('8- Políticas de Administración '!$B$16:$F$53,MATCH('5- Identificación de Riesgos'!J43,'8- Políticas de Administración '!$C$16:$C$54,0),1)," - ",L43),"")</f>
        <v/>
      </c>
      <c r="L43" s="286" t="str">
        <f>IFERROR(VLOOKUP(INDEX('8- Políticas de Administración '!$B$16:$F$63,MATCH('5- Identificación de Riesgos'!J43,'8- Políticas de Administración '!$C$16:$C$64,0),1),'8- Políticas de Administración '!$B$16:$F$64,5,FALSE),"")</f>
        <v/>
      </c>
      <c r="M43" s="455"/>
      <c r="N43" s="449"/>
      <c r="O43" s="450"/>
    </row>
    <row r="44" spans="1:25">
      <c r="A44" s="468"/>
      <c r="B44" s="474"/>
      <c r="C44" s="455"/>
      <c r="D44" s="288"/>
      <c r="E44" s="458"/>
      <c r="F44" s="458"/>
      <c r="G44" s="461"/>
      <c r="H44" s="455"/>
      <c r="I44" s="283"/>
      <c r="J44" s="285"/>
      <c r="K44" s="283" t="str">
        <f>IFERROR(CONCATENATE(INDEX('8- Políticas de Administración '!$B$16:$F$53,MATCH('5- Identificación de Riesgos'!J44,'8- Políticas de Administración '!$C$16:$C$54,0),1)," - ",L44),"")</f>
        <v/>
      </c>
      <c r="L44" s="286" t="str">
        <f>IFERROR(VLOOKUP(INDEX('8- Políticas de Administración '!$B$16:$F$63,MATCH('5- Identificación de Riesgos'!J44,'8- Políticas de Administración '!$C$16:$C$64,0),1),'8- Políticas de Administración '!$B$16:$F$64,5,FALSE),"")</f>
        <v/>
      </c>
      <c r="M44" s="455"/>
      <c r="N44" s="449"/>
      <c r="O44" s="450"/>
    </row>
    <row r="45" spans="1:25">
      <c r="A45" s="468"/>
      <c r="B45" s="474"/>
      <c r="C45" s="455"/>
      <c r="D45" s="288"/>
      <c r="E45" s="458"/>
      <c r="F45" s="458"/>
      <c r="G45" s="461"/>
      <c r="H45" s="455"/>
      <c r="I45" s="283"/>
      <c r="J45" s="285"/>
      <c r="K45" s="283" t="str">
        <f>IFERROR(CONCATENATE(INDEX('8- Políticas de Administración '!$B$16:$F$53,MATCH('5- Identificación de Riesgos'!J45,'8- Políticas de Administración '!$C$16:$C$54,0),1)," - ",L45),"")</f>
        <v/>
      </c>
      <c r="L45" s="286" t="str">
        <f>IFERROR(VLOOKUP(INDEX('8- Políticas de Administración '!$B$16:$F$63,MATCH('5- Identificación de Riesgos'!J45,'8- Políticas de Administración '!$C$16:$C$64,0),1),'8- Políticas de Administración '!$B$16:$F$64,5,FALSE),"")</f>
        <v/>
      </c>
      <c r="M45" s="455"/>
      <c r="N45" s="449"/>
      <c r="O45" s="450"/>
    </row>
    <row r="46" spans="1:25">
      <c r="A46" s="468"/>
      <c r="B46" s="474"/>
      <c r="C46" s="455"/>
      <c r="D46" s="288"/>
      <c r="E46" s="458"/>
      <c r="F46" s="458"/>
      <c r="G46" s="461"/>
      <c r="H46" s="455"/>
      <c r="I46" s="283"/>
      <c r="J46" s="285"/>
      <c r="K46" s="283" t="str">
        <f>IFERROR(CONCATENATE(INDEX('8- Políticas de Administración '!$B$16:$F$53,MATCH('5- Identificación de Riesgos'!J46,'8- Políticas de Administración '!$C$16:$C$54,0),1)," - ",L46),"")</f>
        <v/>
      </c>
      <c r="L46" s="286" t="str">
        <f>IFERROR(VLOOKUP(INDEX('8- Políticas de Administración '!$B$16:$F$63,MATCH('5- Identificación de Riesgos'!J46,'8- Políticas de Administración '!$C$16:$C$64,0),1),'8- Políticas de Administración '!$B$16:$F$64,5,FALSE),"")</f>
        <v/>
      </c>
      <c r="M46" s="455"/>
      <c r="N46" s="449"/>
      <c r="O46" s="450"/>
    </row>
    <row r="47" spans="1:25">
      <c r="A47" s="468"/>
      <c r="B47" s="474"/>
      <c r="C47" s="455"/>
      <c r="D47" s="288"/>
      <c r="E47" s="458"/>
      <c r="F47" s="458"/>
      <c r="G47" s="461"/>
      <c r="H47" s="455"/>
      <c r="I47" s="283"/>
      <c r="J47" s="285"/>
      <c r="K47" s="283" t="str">
        <f>IFERROR(CONCATENATE(INDEX('8- Políticas de Administración '!$B$16:$F$53,MATCH('5- Identificación de Riesgos'!J47,'8- Políticas de Administración '!$C$16:$C$54,0),1)," - ",L47),"")</f>
        <v/>
      </c>
      <c r="L47" s="286" t="str">
        <f>IFERROR(VLOOKUP(INDEX('8- Políticas de Administración '!$B$16:$F$63,MATCH('5- Identificación de Riesgos'!J47,'8- Políticas de Administración '!$C$16:$C$64,0),1),'8- Políticas de Administración '!$B$16:$F$64,5,FALSE),"")</f>
        <v/>
      </c>
      <c r="M47" s="455"/>
      <c r="N47" s="449"/>
      <c r="O47" s="450"/>
    </row>
    <row r="48" spans="1:25">
      <c r="A48" s="468"/>
      <c r="B48" s="474"/>
      <c r="C48" s="455"/>
      <c r="D48" s="288"/>
      <c r="E48" s="458"/>
      <c r="F48" s="458"/>
      <c r="G48" s="461"/>
      <c r="H48" s="455"/>
      <c r="I48" s="283"/>
      <c r="J48" s="285"/>
      <c r="K48" s="283" t="str">
        <f>IFERROR(CONCATENATE(INDEX('8- Políticas de Administración '!$B$16:$F$53,MATCH('5- Identificación de Riesgos'!J48,'8- Políticas de Administración '!$C$16:$C$54,0),1)," - ",L48),"")</f>
        <v/>
      </c>
      <c r="L48" s="286" t="str">
        <f>IFERROR(VLOOKUP(INDEX('8- Políticas de Administración '!$B$16:$F$63,MATCH('5- Identificación de Riesgos'!J48,'8- Políticas de Administración '!$C$16:$C$64,0),1),'8- Políticas de Administración '!$B$16:$F$64,5,FALSE),"")</f>
        <v/>
      </c>
      <c r="M48" s="455"/>
      <c r="N48" s="449"/>
      <c r="O48" s="450"/>
    </row>
    <row r="49" spans="1:25">
      <c r="A49" s="477"/>
      <c r="B49" s="475"/>
      <c r="C49" s="456"/>
      <c r="D49" s="290"/>
      <c r="E49" s="459"/>
      <c r="F49" s="459"/>
      <c r="G49" s="462"/>
      <c r="H49" s="456"/>
      <c r="I49" s="289"/>
      <c r="J49" s="291"/>
      <c r="K49" s="289" t="str">
        <f>IFERROR(CONCATENATE(INDEX('8- Políticas de Administración '!$B$16:$F$53,MATCH('5- Identificación de Riesgos'!J49,'8- Políticas de Administración '!$C$16:$C$54,0),1)," - ",L49),"")</f>
        <v/>
      </c>
      <c r="L49" s="292" t="str">
        <f>IFERROR(VLOOKUP(INDEX('8- Políticas de Administración '!$B$16:$F$63,MATCH('5- Identificación de Riesgos'!J49,'8- Políticas de Administración '!$C$16:$C$64,0),1),'8- Políticas de Administración '!$B$16:$F$64,5,FALSE),"")</f>
        <v/>
      </c>
      <c r="M49" s="456"/>
      <c r="N49" s="463"/>
      <c r="O49" s="450"/>
    </row>
    <row r="50" spans="1:25" ht="192.75" customHeight="1">
      <c r="A50" s="464">
        <v>6</v>
      </c>
      <c r="B50" s="481" t="s">
        <v>341</v>
      </c>
      <c r="C50" s="479" t="s">
        <v>342</v>
      </c>
      <c r="D50" s="323" t="s">
        <v>338</v>
      </c>
      <c r="E50" s="483">
        <v>56</v>
      </c>
      <c r="F50" s="483">
        <v>0</v>
      </c>
      <c r="G50" s="486">
        <f>F50/E50</f>
        <v>0</v>
      </c>
      <c r="H50" s="45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26" t="s">
        <v>295</v>
      </c>
      <c r="J50" s="327" t="s">
        <v>316</v>
      </c>
      <c r="K50" s="279" t="str">
        <f>IFERROR(CONCATENATE(INDEX('8- Políticas de Administración '!$B$16:$F$53,MATCH('5- Identificación de Riesgos'!J50,'8- Políticas de Administración '!$C$16:$C$54,0),1)," - ",L50),"")</f>
        <v>Mayor - 4</v>
      </c>
      <c r="L50" s="282">
        <f>IFERROR(VLOOKUP(INDEX('8- Políticas de Administración '!$B$16:$F$63,MATCH('5- Identificación de Riesgos'!J50,'8- Políticas de Administración '!$C$16:$C$64,0),1),'8- Políticas de Administración '!$B$16:$F$64,5,FALSE),"")</f>
        <v>4</v>
      </c>
      <c r="M50" s="538" t="str">
        <f>IFERROR(CONCATENATE(INDEX('8- Políticas de Administración '!$B$16:$F$53,MATCH(ROUND(AVERAGE(L50:L52),0),'8- Políticas de Administración '!$F$16:$F$53,0),1)," - ",ROUND(AVERAGE(L50:L52),0)),"")</f>
        <v>Moderado - 3</v>
      </c>
      <c r="N50" s="448" t="str">
        <f>IFERROR(CONCATENATE(VLOOKUP((LEFT(H50,LEN(H50)-4)&amp;LEFT(M50,LEN(M50)-4)),'9- Matriz de Calor '!$D$18:$E$42,2,0)," - ",RIGHT(H50,1)*RIGHT(M50,1)),"")</f>
        <v>Moderado - 3</v>
      </c>
      <c r="O50" s="293"/>
    </row>
    <row r="51" spans="1:25" ht="30.75" customHeight="1">
      <c r="A51" s="465"/>
      <c r="B51" s="482"/>
      <c r="C51" s="480"/>
      <c r="D51" s="328" t="s">
        <v>339</v>
      </c>
      <c r="E51" s="484"/>
      <c r="F51" s="485"/>
      <c r="G51" s="487"/>
      <c r="H51" s="455"/>
      <c r="I51" s="329" t="s">
        <v>306</v>
      </c>
      <c r="J51" s="330" t="s">
        <v>343</v>
      </c>
      <c r="K51" s="283" t="str">
        <f>IFERROR(CONCATENATE(INDEX('8- Políticas de Administración '!$B$16:$F$53,MATCH('5- Identificación de Riesgos'!J51,'8- Políticas de Administración '!$C$16:$C$54,0),1)," - ",L51),"")</f>
        <v>Moderado - 3</v>
      </c>
      <c r="L51" s="286">
        <f>IFERROR(VLOOKUP(INDEX('8- Políticas de Administración '!$B$16:$F$63,MATCH('5- Identificación de Riesgos'!J51,'8- Políticas de Administración '!$C$16:$C$64,0),1),'8- Políticas de Administración '!$B$16:$F$64,5,FALSE),"")</f>
        <v>3</v>
      </c>
      <c r="M51" s="539"/>
      <c r="N51" s="449"/>
      <c r="O51" s="293"/>
    </row>
    <row r="52" spans="1:25" ht="23.25" customHeight="1">
      <c r="A52" s="465"/>
      <c r="B52" s="482"/>
      <c r="C52" s="480"/>
      <c r="D52" s="328"/>
      <c r="E52" s="484"/>
      <c r="F52" s="485"/>
      <c r="G52" s="487"/>
      <c r="H52" s="455"/>
      <c r="I52" s="329" t="s">
        <v>298</v>
      </c>
      <c r="J52" s="330" t="s">
        <v>299</v>
      </c>
      <c r="K52" s="283" t="str">
        <f>IFERROR(CONCATENATE(INDEX('8- Políticas de Administración '!$B$16:$F$53,MATCH('5- Identificación de Riesgos'!J52,'8- Políticas de Administración '!$C$16:$C$54,0),1)," - ",L52),"")</f>
        <v>Leve - 1</v>
      </c>
      <c r="L52" s="286">
        <f>IFERROR(VLOOKUP(INDEX('8- Políticas de Administración '!$B$16:$F$63,MATCH('5- Identificación de Riesgos'!J52,'8- Políticas de Administración '!$C$16:$C$64,0),1),'8- Políticas de Administración '!$B$16:$F$64,5,FALSE),"")</f>
        <v>1</v>
      </c>
      <c r="M52" s="539"/>
      <c r="N52" s="449"/>
      <c r="O52" s="293"/>
    </row>
    <row r="53" spans="1:25" ht="71.25" customHeight="1">
      <c r="A53" s="464">
        <v>7</v>
      </c>
      <c r="B53" s="451" t="s">
        <v>344</v>
      </c>
      <c r="C53" s="454" t="s">
        <v>345</v>
      </c>
      <c r="D53" s="295" t="s">
        <v>338</v>
      </c>
      <c r="E53" s="457">
        <v>4875</v>
      </c>
      <c r="F53" s="457">
        <v>0</v>
      </c>
      <c r="G53" s="460">
        <f t="shared" ref="G53" si="3">F53/E53</f>
        <v>0</v>
      </c>
      <c r="H53" s="454" t="str">
        <f>CONCATENATE(IF(G53&lt;='8-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 - ",VLOOKUP(IF(G53&lt;='8-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valida"))))),'8- Políticas de Administración '!$B$6:$F$10,5,FALSE))</f>
        <v>Muy Baja - 1</v>
      </c>
      <c r="I53" s="279" t="s">
        <v>295</v>
      </c>
      <c r="J53" s="281" t="s">
        <v>316</v>
      </c>
      <c r="K53" s="279" t="str">
        <f>IFERROR(CONCATENATE(INDEX('8- Políticas de Administración '!$B$16:$F$53,MATCH('5- Identificación de Riesgos'!J53,'8- Políticas de Administración '!$C$16:$C$54,0),1)," - ",L53),"")</f>
        <v>Mayor - 4</v>
      </c>
      <c r="L53" s="282">
        <f>IFERROR(VLOOKUP(INDEX('8- Políticas de Administración '!$B$16:$F$63,MATCH('5- Identificación de Riesgos'!J53,'8- Políticas de Administración '!$C$16:$C$64,0),1),'8- Políticas de Administración '!$B$16:$F$64,5,FALSE),"")</f>
        <v>4</v>
      </c>
      <c r="M53" s="454" t="str">
        <f>IFERROR(CONCATENATE(INDEX('8- Políticas de Administración '!$B$16:$F$53,MATCH(ROUND(AVERAGE(L53:L62),0),'8- Políticas de Administración '!$F$16:$F$53,0),1)," - ",ROUND(AVERAGE(L53:L62),0)),"")</f>
        <v>Menor - 2</v>
      </c>
      <c r="N53" s="448" t="str">
        <f>IFERROR(CONCATENATE(VLOOKUP((LEFT(H53,LEN(H53)-4)&amp;LEFT(M53,LEN(M53)-4)),'9- Matriz de Calor '!$D$18:$E$42,2,0)," - ",RIGHT(H53,1)*RIGHT(M53,1)),"")</f>
        <v>Bajo - 2</v>
      </c>
      <c r="O53" s="450">
        <f>RIGHT(H53,1)*RIGHT(M53,1)</f>
        <v>2</v>
      </c>
      <c r="Q53" s="548" t="s">
        <v>330</v>
      </c>
      <c r="R53" s="549"/>
      <c r="S53" s="549"/>
      <c r="T53" s="549"/>
      <c r="U53" s="549"/>
      <c r="V53" s="549"/>
      <c r="W53" s="549"/>
      <c r="X53" s="549"/>
      <c r="Y53" s="550"/>
    </row>
    <row r="54" spans="1:25" ht="24">
      <c r="A54" s="465"/>
      <c r="B54" s="452"/>
      <c r="C54" s="455"/>
      <c r="D54" s="297" t="s">
        <v>339</v>
      </c>
      <c r="E54" s="458"/>
      <c r="F54" s="458"/>
      <c r="G54" s="461"/>
      <c r="H54" s="455"/>
      <c r="I54" s="283" t="s">
        <v>306</v>
      </c>
      <c r="J54" s="285" t="s">
        <v>307</v>
      </c>
      <c r="K54" s="283" t="str">
        <f>IFERROR(CONCATENATE(INDEX('8- Políticas de Administración '!$B$16:$F$53,MATCH('5- Identificación de Riesgos'!J54,'8- Políticas de Administración '!$C$16:$C$54,0),1)," - ",L54),"")</f>
        <v>Menor - 2</v>
      </c>
      <c r="L54" s="286">
        <f>IFERROR(VLOOKUP(INDEX('8- Políticas de Administración '!$B$16:$F$63,MATCH('5- Identificación de Riesgos'!J54,'8- Políticas de Administración '!$C$16:$C$64,0),1),'8- Políticas de Administración '!$B$16:$F$64,5,FALSE),"")</f>
        <v>2</v>
      </c>
      <c r="M54" s="455"/>
      <c r="N54" s="449"/>
      <c r="O54" s="450"/>
      <c r="Q54" s="551"/>
      <c r="R54" s="552"/>
      <c r="S54" s="552"/>
      <c r="T54" s="552"/>
      <c r="U54" s="552"/>
      <c r="V54" s="552"/>
      <c r="W54" s="552"/>
      <c r="X54" s="552"/>
      <c r="Y54" s="553"/>
    </row>
    <row r="55" spans="1:25" ht="24">
      <c r="A55" s="465"/>
      <c r="B55" s="452"/>
      <c r="C55" s="455"/>
      <c r="D55" s="288"/>
      <c r="E55" s="458"/>
      <c r="F55" s="458"/>
      <c r="G55" s="461"/>
      <c r="H55" s="455"/>
      <c r="I55" s="283" t="s">
        <v>298</v>
      </c>
      <c r="J55" s="285" t="s">
        <v>299</v>
      </c>
      <c r="K55" s="283" t="str">
        <f>IFERROR(CONCATENATE(INDEX('8- Políticas de Administración '!$B$16:$F$53,MATCH('5- Identificación de Riesgos'!J55,'8- Políticas de Administración '!$C$16:$C$54,0),1)," - ",L55),"")</f>
        <v>Leve - 1</v>
      </c>
      <c r="L55" s="286">
        <f>IFERROR(VLOOKUP(INDEX('8- Políticas de Administración '!$B$16:$F$63,MATCH('5- Identificación de Riesgos'!J55,'8- Políticas de Administración '!$C$16:$C$64,0),1),'8- Políticas de Administración '!$B$16:$F$64,5,FALSE),"")</f>
        <v>1</v>
      </c>
      <c r="M55" s="455"/>
      <c r="N55" s="449"/>
      <c r="O55" s="450"/>
      <c r="Q55" s="551"/>
      <c r="R55" s="552"/>
      <c r="S55" s="552"/>
      <c r="T55" s="552"/>
      <c r="U55" s="552"/>
      <c r="V55" s="552"/>
      <c r="W55" s="552"/>
      <c r="X55" s="552"/>
      <c r="Y55" s="553"/>
    </row>
    <row r="56" spans="1:25">
      <c r="A56" s="465"/>
      <c r="B56" s="452"/>
      <c r="C56" s="455"/>
      <c r="D56" s="288"/>
      <c r="E56" s="458"/>
      <c r="F56" s="458"/>
      <c r="G56" s="461"/>
      <c r="H56" s="455"/>
      <c r="I56" s="283"/>
      <c r="J56" s="285"/>
      <c r="K56" s="283" t="str">
        <f>IFERROR(CONCATENATE(INDEX('8- Políticas de Administración '!$B$16:$F$53,MATCH('5- Identificación de Riesgos'!J56,'8- Políticas de Administración '!$C$16:$C$54,0),1)," - ",L56),"")</f>
        <v/>
      </c>
      <c r="L56" s="286" t="str">
        <f>IFERROR(VLOOKUP(INDEX('8- Políticas de Administración '!$B$16:$F$63,MATCH('5- Identificación de Riesgos'!J56,'8- Políticas de Administración '!$C$16:$C$64,0),1),'8- Políticas de Administración '!$B$16:$F$64,5,FALSE),"")</f>
        <v/>
      </c>
      <c r="M56" s="455"/>
      <c r="N56" s="449"/>
      <c r="O56" s="450"/>
      <c r="Q56" s="551"/>
      <c r="R56" s="552"/>
      <c r="S56" s="552"/>
      <c r="T56" s="552"/>
      <c r="U56" s="552"/>
      <c r="V56" s="552"/>
      <c r="W56" s="552"/>
      <c r="X56" s="552"/>
      <c r="Y56" s="553"/>
    </row>
    <row r="57" spans="1:25">
      <c r="A57" s="465"/>
      <c r="B57" s="452"/>
      <c r="C57" s="455"/>
      <c r="D57" s="294"/>
      <c r="E57" s="458"/>
      <c r="F57" s="458"/>
      <c r="G57" s="461"/>
      <c r="H57" s="455"/>
      <c r="I57" s="283"/>
      <c r="J57" s="285"/>
      <c r="K57" s="283" t="str">
        <f>IFERROR(CONCATENATE(INDEX('8- Políticas de Administración '!$B$16:$F$53,MATCH('5- Identificación de Riesgos'!J57,'8- Políticas de Administración '!$C$16:$C$54,0),1)," - ",L57),"")</f>
        <v/>
      </c>
      <c r="L57" s="286" t="str">
        <f>IFERROR(VLOOKUP(INDEX('8- Políticas de Administración '!$B$16:$F$63,MATCH('5- Identificación de Riesgos'!J57,'8- Políticas de Administración '!$C$16:$C$64,0),1),'8- Políticas de Administración '!$B$16:$F$64,5,FALSE),"")</f>
        <v/>
      </c>
      <c r="M57" s="455"/>
      <c r="N57" s="449"/>
      <c r="O57" s="450"/>
      <c r="Q57" s="551"/>
      <c r="R57" s="552"/>
      <c r="S57" s="552"/>
      <c r="T57" s="552"/>
      <c r="U57" s="552"/>
      <c r="V57" s="552"/>
      <c r="W57" s="552"/>
      <c r="X57" s="552"/>
      <c r="Y57" s="553"/>
    </row>
    <row r="58" spans="1:25">
      <c r="A58" s="465"/>
      <c r="B58" s="452"/>
      <c r="C58" s="455"/>
      <c r="D58" s="284"/>
      <c r="E58" s="458"/>
      <c r="F58" s="458"/>
      <c r="G58" s="461"/>
      <c r="H58" s="455"/>
      <c r="I58" s="283"/>
      <c r="J58" s="285"/>
      <c r="K58" s="283" t="str">
        <f>IFERROR(CONCATENATE(INDEX('8- Políticas de Administración '!$B$16:$F$53,MATCH('5- Identificación de Riesgos'!J58,'8- Políticas de Administración '!$C$16:$C$54,0),1)," - ",L58),"")</f>
        <v/>
      </c>
      <c r="L58" s="286" t="str">
        <f>IFERROR(VLOOKUP(INDEX('8- Políticas de Administración '!$B$16:$F$63,MATCH('5- Identificación de Riesgos'!J58,'8- Políticas de Administración '!$C$16:$C$64,0),1),'8- Políticas de Administración '!$B$16:$F$64,5,FALSE),"")</f>
        <v/>
      </c>
      <c r="M58" s="455"/>
      <c r="N58" s="449"/>
      <c r="O58" s="450"/>
      <c r="Q58" s="551"/>
      <c r="R58" s="552"/>
      <c r="S58" s="552"/>
      <c r="T58" s="552"/>
      <c r="U58" s="552"/>
      <c r="V58" s="552"/>
      <c r="W58" s="552"/>
      <c r="X58" s="552"/>
      <c r="Y58" s="553"/>
    </row>
    <row r="59" spans="1:25">
      <c r="A59" s="465"/>
      <c r="B59" s="452"/>
      <c r="C59" s="455"/>
      <c r="D59" s="284"/>
      <c r="E59" s="458"/>
      <c r="F59" s="458"/>
      <c r="G59" s="461"/>
      <c r="H59" s="455"/>
      <c r="I59" s="283"/>
      <c r="J59" s="285"/>
      <c r="K59" s="283" t="str">
        <f>IFERROR(CONCATENATE(INDEX('8- Políticas de Administración '!$B$16:$F$53,MATCH('5- Identificación de Riesgos'!J59,'8- Políticas de Administración '!$C$16:$C$54,0),1)," - ",L59),"")</f>
        <v/>
      </c>
      <c r="L59" s="286" t="str">
        <f>IFERROR(VLOOKUP(INDEX('8- Políticas de Administración '!$B$16:$F$63,MATCH('5- Identificación de Riesgos'!J59,'8- Políticas de Administración '!$C$16:$C$64,0),1),'8- Políticas de Administración '!$B$16:$F$64,5,FALSE),"")</f>
        <v/>
      </c>
      <c r="M59" s="455"/>
      <c r="N59" s="449"/>
      <c r="O59" s="450"/>
      <c r="Q59" s="551"/>
      <c r="R59" s="552"/>
      <c r="S59" s="552"/>
      <c r="T59" s="552"/>
      <c r="U59" s="552"/>
      <c r="V59" s="552"/>
      <c r="W59" s="552"/>
      <c r="X59" s="552"/>
      <c r="Y59" s="553"/>
    </row>
    <row r="60" spans="1:25">
      <c r="A60" s="465"/>
      <c r="B60" s="452"/>
      <c r="C60" s="455"/>
      <c r="D60" s="284"/>
      <c r="E60" s="458"/>
      <c r="F60" s="458"/>
      <c r="G60" s="461"/>
      <c r="H60" s="455"/>
      <c r="I60" s="283"/>
      <c r="J60" s="285"/>
      <c r="K60" s="283" t="str">
        <f>IFERROR(CONCATENATE(INDEX('8- Políticas de Administración '!$B$16:$F$53,MATCH('5- Identificación de Riesgos'!J60,'8- Políticas de Administración '!$C$16:$C$54,0),1)," - ",L60),"")</f>
        <v/>
      </c>
      <c r="L60" s="286" t="str">
        <f>IFERROR(VLOOKUP(INDEX('8- Políticas de Administración '!$B$16:$F$63,MATCH('5- Identificación de Riesgos'!J60,'8- Políticas de Administración '!$C$16:$C$64,0),1),'8- Políticas de Administración '!$B$16:$F$64,5,FALSE),"")</f>
        <v/>
      </c>
      <c r="M60" s="455"/>
      <c r="N60" s="449"/>
      <c r="O60" s="450"/>
      <c r="Q60" s="551"/>
      <c r="R60" s="552"/>
      <c r="S60" s="552"/>
      <c r="T60" s="552"/>
      <c r="U60" s="552"/>
      <c r="V60" s="552"/>
      <c r="W60" s="552"/>
      <c r="X60" s="552"/>
      <c r="Y60" s="553"/>
    </row>
    <row r="61" spans="1:25">
      <c r="A61" s="465"/>
      <c r="B61" s="452"/>
      <c r="C61" s="455"/>
      <c r="D61" s="284"/>
      <c r="E61" s="458"/>
      <c r="F61" s="458"/>
      <c r="G61" s="461"/>
      <c r="H61" s="455"/>
      <c r="I61" s="283"/>
      <c r="J61" s="285"/>
      <c r="K61" s="283" t="str">
        <f>IFERROR(CONCATENATE(INDEX('8- Políticas de Administración '!$B$16:$F$53,MATCH('5- Identificación de Riesgos'!J61,'8- Políticas de Administración '!$C$16:$C$54,0),1)," - ",L61),"")</f>
        <v/>
      </c>
      <c r="L61" s="286" t="str">
        <f>IFERROR(VLOOKUP(INDEX('8- Políticas de Administración '!$B$16:$F$63,MATCH('5- Identificación de Riesgos'!J61,'8- Políticas de Administración '!$C$16:$C$64,0),1),'8- Políticas de Administración '!$B$16:$F$64,5,FALSE),"")</f>
        <v/>
      </c>
      <c r="M61" s="455"/>
      <c r="N61" s="449"/>
      <c r="O61" s="450"/>
      <c r="Q61" s="551"/>
      <c r="R61" s="552"/>
      <c r="S61" s="552"/>
      <c r="T61" s="552"/>
      <c r="U61" s="552"/>
      <c r="V61" s="552"/>
      <c r="W61" s="552"/>
      <c r="X61" s="552"/>
      <c r="Y61" s="553"/>
    </row>
    <row r="62" spans="1:25">
      <c r="A62" s="466"/>
      <c r="B62" s="453"/>
      <c r="C62" s="456"/>
      <c r="D62" s="290"/>
      <c r="E62" s="459"/>
      <c r="F62" s="459"/>
      <c r="G62" s="462"/>
      <c r="H62" s="456"/>
      <c r="I62" s="289"/>
      <c r="J62" s="291"/>
      <c r="K62" s="289" t="str">
        <f>IFERROR(CONCATENATE(INDEX('8- Políticas de Administración '!$B$16:$F$53,MATCH('5- Identificación de Riesgos'!J62,'8- Políticas de Administración '!$C$16:$C$54,0),1)," - ",L62),"")</f>
        <v/>
      </c>
      <c r="L62" s="292" t="str">
        <f>IFERROR(VLOOKUP(INDEX('8- Políticas de Administración '!$B$16:$F$63,MATCH('5- Identificación de Riesgos'!J62,'8- Políticas de Administración '!$C$16:$C$64,0),1),'8- Políticas de Administración '!$B$16:$F$64,5,FALSE),"")</f>
        <v/>
      </c>
      <c r="M62" s="456"/>
      <c r="N62" s="463"/>
      <c r="O62" s="450"/>
      <c r="Q62" s="551"/>
      <c r="R62" s="552"/>
      <c r="S62" s="552"/>
      <c r="T62" s="552"/>
      <c r="U62" s="552"/>
      <c r="V62" s="552"/>
      <c r="W62" s="552"/>
      <c r="X62" s="552"/>
      <c r="Y62" s="553"/>
    </row>
  </sheetData>
  <autoFilter ref="A8:JG62" xr:uid="{00000000-0001-0000-0500-000000000000}"/>
  <mergeCells count="94">
    <mergeCell ref="H35:H39"/>
    <mergeCell ref="M35:M39"/>
    <mergeCell ref="N35:N39"/>
    <mergeCell ref="O35:O39"/>
    <mergeCell ref="Q35:Y39"/>
    <mergeCell ref="Q53:Y62"/>
    <mergeCell ref="D4:N4"/>
    <mergeCell ref="D5:N5"/>
    <mergeCell ref="O10:O14"/>
    <mergeCell ref="O15:O24"/>
    <mergeCell ref="N10:N14"/>
    <mergeCell ref="M15:M24"/>
    <mergeCell ref="N15:N24"/>
    <mergeCell ref="M10:M14"/>
    <mergeCell ref="H8:H9"/>
    <mergeCell ref="E7:H7"/>
    <mergeCell ref="D7:D9"/>
    <mergeCell ref="L8:L9"/>
    <mergeCell ref="O40:O49"/>
    <mergeCell ref="O25:O34"/>
    <mergeCell ref="O8:O9"/>
    <mergeCell ref="B15:B24"/>
    <mergeCell ref="M53:M62"/>
    <mergeCell ref="G40:G49"/>
    <mergeCell ref="H40:H49"/>
    <mergeCell ref="E40:E49"/>
    <mergeCell ref="F40:F49"/>
    <mergeCell ref="E25:E34"/>
    <mergeCell ref="F53:F62"/>
    <mergeCell ref="M25:M34"/>
    <mergeCell ref="M40:M49"/>
    <mergeCell ref="H50:H52"/>
    <mergeCell ref="M50:M52"/>
    <mergeCell ref="B35:B39"/>
    <mergeCell ref="C35:C39"/>
    <mergeCell ref="E35:E39"/>
    <mergeCell ref="F35:F39"/>
    <mergeCell ref="H10:H14"/>
    <mergeCell ref="N8:N9"/>
    <mergeCell ref="N7:O7"/>
    <mergeCell ref="K8:K9"/>
    <mergeCell ref="M8:M9"/>
    <mergeCell ref="I7:M7"/>
    <mergeCell ref="A1:C2"/>
    <mergeCell ref="A4:C4"/>
    <mergeCell ref="A8:A9"/>
    <mergeCell ref="B8:B9"/>
    <mergeCell ref="E8:E9"/>
    <mergeCell ref="A5:C5"/>
    <mergeCell ref="A6:C6"/>
    <mergeCell ref="D6:N6"/>
    <mergeCell ref="I8:I9"/>
    <mergeCell ref="G8:G9"/>
    <mergeCell ref="F8:F9"/>
    <mergeCell ref="N40:N49"/>
    <mergeCell ref="N25:N34"/>
    <mergeCell ref="C15:C24"/>
    <mergeCell ref="A10:A14"/>
    <mergeCell ref="C10:C14"/>
    <mergeCell ref="B10:B14"/>
    <mergeCell ref="F15:F24"/>
    <mergeCell ref="C40:C49"/>
    <mergeCell ref="E15:E24"/>
    <mergeCell ref="G15:G24"/>
    <mergeCell ref="H15:H24"/>
    <mergeCell ref="E10:E14"/>
    <mergeCell ref="F10:F14"/>
    <mergeCell ref="G10:G14"/>
    <mergeCell ref="A15:A24"/>
    <mergeCell ref="H25:H34"/>
    <mergeCell ref="A53:A62"/>
    <mergeCell ref="A25:A34"/>
    <mergeCell ref="C25:C34"/>
    <mergeCell ref="F25:F34"/>
    <mergeCell ref="G25:G34"/>
    <mergeCell ref="B40:B49"/>
    <mergeCell ref="A40:A49"/>
    <mergeCell ref="B25:B34"/>
    <mergeCell ref="A50:A52"/>
    <mergeCell ref="C50:C52"/>
    <mergeCell ref="B50:B52"/>
    <mergeCell ref="E50:E52"/>
    <mergeCell ref="F50:F52"/>
    <mergeCell ref="G50:G52"/>
    <mergeCell ref="A35:A39"/>
    <mergeCell ref="G35:G39"/>
    <mergeCell ref="N50:N52"/>
    <mergeCell ref="O53:O62"/>
    <mergeCell ref="B53:B62"/>
    <mergeCell ref="C53:C62"/>
    <mergeCell ref="E53:E62"/>
    <mergeCell ref="G53:G62"/>
    <mergeCell ref="H53:H62"/>
    <mergeCell ref="N53:N62"/>
  </mergeCells>
  <conditionalFormatting sqref="D10:D13">
    <cfRule type="containsText" dxfId="304" priority="121" operator="containsText" text="3- Moderado">
      <formula>NOT(ISERROR(SEARCH("3- Moderado",D10)))</formula>
    </cfRule>
    <cfRule type="containsText" dxfId="303" priority="122" operator="containsText" text="6- Moderado">
      <formula>NOT(ISERROR(SEARCH("6- Moderado",D10)))</formula>
    </cfRule>
    <cfRule type="containsText" dxfId="302" priority="123" operator="containsText" text="4- Moderado">
      <formula>NOT(ISERROR(SEARCH("4- Moderado",D10)))</formula>
    </cfRule>
    <cfRule type="containsText" dxfId="301" priority="124" operator="containsText" text="3- Bajo">
      <formula>NOT(ISERROR(SEARCH("3- Bajo",D10)))</formula>
    </cfRule>
    <cfRule type="containsText" dxfId="300" priority="125" operator="containsText" text="4- Bajo">
      <formula>NOT(ISERROR(SEARCH("4- Bajo",D10)))</formula>
    </cfRule>
    <cfRule type="containsText" dxfId="299" priority="126" operator="containsText" text="1- Bajo">
      <formula>NOT(ISERROR(SEARCH("1- Bajo",D10)))</formula>
    </cfRule>
  </conditionalFormatting>
  <conditionalFormatting sqref="D25:D28">
    <cfRule type="containsText" dxfId="298" priority="97" operator="containsText" text="3- Moderado">
      <formula>NOT(ISERROR(SEARCH("3- Moderado",D25)))</formula>
    </cfRule>
    <cfRule type="containsText" dxfId="297" priority="98" operator="containsText" text="6- Moderado">
      <formula>NOT(ISERROR(SEARCH("6- Moderado",D25)))</formula>
    </cfRule>
    <cfRule type="containsText" dxfId="296" priority="99" operator="containsText" text="4- Moderado">
      <formula>NOT(ISERROR(SEARCH("4- Moderado",D25)))</formula>
    </cfRule>
    <cfRule type="containsText" dxfId="295" priority="100" operator="containsText" text="3- Bajo">
      <formula>NOT(ISERROR(SEARCH("3- Bajo",D25)))</formula>
    </cfRule>
    <cfRule type="containsText" dxfId="294" priority="101" operator="containsText" text="4- Bajo">
      <formula>NOT(ISERROR(SEARCH("4- Bajo",D25)))</formula>
    </cfRule>
    <cfRule type="containsText" dxfId="293" priority="102" operator="containsText" text="1- Bajo">
      <formula>NOT(ISERROR(SEARCH("1- Bajo",D25)))</formula>
    </cfRule>
  </conditionalFormatting>
  <conditionalFormatting sqref="D58:D61">
    <cfRule type="containsText" dxfId="292" priority="127" operator="containsText" text="3- Moderado">
      <formula>NOT(ISERROR(SEARCH("3- Moderado",D58)))</formula>
    </cfRule>
    <cfRule type="containsText" dxfId="291" priority="128" operator="containsText" text="6- Moderado">
      <formula>NOT(ISERROR(SEARCH("6- Moderado",D58)))</formula>
    </cfRule>
    <cfRule type="containsText" dxfId="290" priority="129" operator="containsText" text="4- Moderado">
      <formula>NOT(ISERROR(SEARCH("4- Moderado",D58)))</formula>
    </cfRule>
    <cfRule type="containsText" dxfId="289" priority="130" operator="containsText" text="3- Bajo">
      <formula>NOT(ISERROR(SEARCH("3- Bajo",D58)))</formula>
    </cfRule>
    <cfRule type="containsText" dxfId="288" priority="131" operator="containsText" text="4- Bajo">
      <formula>NOT(ISERROR(SEARCH("4- Bajo",D58)))</formula>
    </cfRule>
    <cfRule type="containsText" dxfId="287" priority="132" operator="containsText" text="1- Bajo">
      <formula>NOT(ISERROR(SEARCH("1- Bajo",D58)))</formula>
    </cfRule>
  </conditionalFormatting>
  <conditionalFormatting sqref="H10 H15">
    <cfRule type="containsText" dxfId="286" priority="792" operator="containsText" text="Muy Baja">
      <formula>NOT(ISERROR(SEARCH("Muy Baja",H10)))</formula>
    </cfRule>
    <cfRule type="containsText" dxfId="285" priority="793" operator="containsText" text="Baja">
      <formula>NOT(ISERROR(SEARCH("Baja",H10)))</formula>
    </cfRule>
    <cfRule type="containsText" dxfId="284" priority="794" operator="containsText" text="Muy Alta">
      <formula>NOT(ISERROR(SEARCH("Muy Alta",H10)))</formula>
    </cfRule>
    <cfRule type="containsText" dxfId="283" priority="796" operator="containsText" text="Alta">
      <formula>NOT(ISERROR(SEARCH("Alta",H10)))</formula>
    </cfRule>
    <cfRule type="containsText" dxfId="282" priority="797" operator="containsText" text="Media">
      <formula>NOT(ISERROR(SEARCH("Media",H10)))</formula>
    </cfRule>
    <cfRule type="containsText" dxfId="281" priority="798" operator="containsText" text="Media">
      <formula>NOT(ISERROR(SEARCH("Media",H10)))</formula>
    </cfRule>
    <cfRule type="containsText" dxfId="280" priority="799" operator="containsText" text="Media">
      <formula>NOT(ISERROR(SEARCH("Media",H10)))</formula>
    </cfRule>
    <cfRule type="containsText" dxfId="279" priority="800" operator="containsText" text="Muy Baja">
      <formula>NOT(ISERROR(SEARCH("Muy Baja",H10)))</formula>
    </cfRule>
    <cfRule type="containsText" dxfId="278" priority="801" operator="containsText" text="Baja">
      <formula>NOT(ISERROR(SEARCH("Baja",H10)))</formula>
    </cfRule>
    <cfRule type="containsText" dxfId="277" priority="802" operator="containsText" text="Muy Baja">
      <formula>NOT(ISERROR(SEARCH("Muy Baja",H10)))</formula>
    </cfRule>
    <cfRule type="containsText" dxfId="276" priority="803" operator="containsText" text="Muy Baja">
      <formula>NOT(ISERROR(SEARCH("Muy Baja",H10)))</formula>
    </cfRule>
    <cfRule type="containsText" dxfId="275" priority="804" operator="containsText" text="Muy Baja">
      <formula>NOT(ISERROR(SEARCH("Muy Baja",H10)))</formula>
    </cfRule>
    <cfRule type="containsText" dxfId="274" priority="805" operator="containsText" text="Muy Baja'Tabla probabilidad'!">
      <formula>NOT(ISERROR(SEARCH("Muy Baja'Tabla probabilidad'!",H10)))</formula>
    </cfRule>
    <cfRule type="containsText" dxfId="273" priority="806" operator="containsText" text="Muy bajo">
      <formula>NOT(ISERROR(SEARCH("Muy bajo",H10)))</formula>
    </cfRule>
    <cfRule type="containsText" dxfId="272" priority="807" operator="containsText" text="Alta">
      <formula>NOT(ISERROR(SEARCH("Alta",H10)))</formula>
    </cfRule>
    <cfRule type="containsText" dxfId="271" priority="808" operator="containsText" text="Media">
      <formula>NOT(ISERROR(SEARCH("Media",H10)))</formula>
    </cfRule>
    <cfRule type="containsText" dxfId="270" priority="809" operator="containsText" text="Baja">
      <formula>NOT(ISERROR(SEARCH("Baja",H10)))</formula>
    </cfRule>
    <cfRule type="containsText" dxfId="269" priority="810" operator="containsText" text="Muy baja">
      <formula>NOT(ISERROR(SEARCH("Muy baja",H10)))</formula>
    </cfRule>
    <cfRule type="cellIs" dxfId="268" priority="813" operator="between">
      <formula>1</formula>
      <formula>2</formula>
    </cfRule>
    <cfRule type="cellIs" dxfId="267" priority="814" operator="between">
      <formula>0</formula>
      <formula>2</formula>
    </cfRule>
  </conditionalFormatting>
  <conditionalFormatting sqref="H25 H40 H50">
    <cfRule type="containsText" dxfId="266" priority="506" operator="containsText" text="Muy Baja">
      <formula>NOT(ISERROR(SEARCH("Muy Baja",H25)))</formula>
    </cfRule>
    <cfRule type="containsText" dxfId="265" priority="507" operator="containsText" text="Baja">
      <formula>NOT(ISERROR(SEARCH("Baja",H25)))</formula>
    </cfRule>
    <cfRule type="containsText" dxfId="264" priority="508" operator="containsText" text="Muy Alta">
      <formula>NOT(ISERROR(SEARCH("Muy Alta",H25)))</formula>
    </cfRule>
    <cfRule type="containsText" dxfId="263" priority="510" operator="containsText" text="Alta">
      <formula>NOT(ISERROR(SEARCH("Alta",H25)))</formula>
    </cfRule>
    <cfRule type="containsText" dxfId="262" priority="511" operator="containsText" text="Media">
      <formula>NOT(ISERROR(SEARCH("Media",H25)))</formula>
    </cfRule>
    <cfRule type="containsText" dxfId="261" priority="512" operator="containsText" text="Media">
      <formula>NOT(ISERROR(SEARCH("Media",H25)))</formula>
    </cfRule>
    <cfRule type="containsText" dxfId="260" priority="513" operator="containsText" text="Media">
      <formula>NOT(ISERROR(SEARCH("Media",H25)))</formula>
    </cfRule>
    <cfRule type="containsText" dxfId="259" priority="514" operator="containsText" text="Muy Baja">
      <formula>NOT(ISERROR(SEARCH("Muy Baja",H25)))</formula>
    </cfRule>
    <cfRule type="containsText" dxfId="258" priority="515" operator="containsText" text="Baja">
      <formula>NOT(ISERROR(SEARCH("Baja",H25)))</formula>
    </cfRule>
    <cfRule type="containsText" dxfId="257" priority="516" operator="containsText" text="Muy Baja">
      <formula>NOT(ISERROR(SEARCH("Muy Baja",H25)))</formula>
    </cfRule>
    <cfRule type="containsText" dxfId="256" priority="517" operator="containsText" text="Muy Baja">
      <formula>NOT(ISERROR(SEARCH("Muy Baja",H25)))</formula>
    </cfRule>
    <cfRule type="containsText" dxfId="255" priority="518" operator="containsText" text="Muy Baja">
      <formula>NOT(ISERROR(SEARCH("Muy Baja",H25)))</formula>
    </cfRule>
    <cfRule type="containsText" dxfId="254" priority="519" operator="containsText" text="Muy Baja'Tabla probabilidad'!">
      <formula>NOT(ISERROR(SEARCH("Muy Baja'Tabla probabilidad'!",H25)))</formula>
    </cfRule>
    <cfRule type="containsText" dxfId="253" priority="520" operator="containsText" text="Muy bajo">
      <formula>NOT(ISERROR(SEARCH("Muy bajo",H25)))</formula>
    </cfRule>
    <cfRule type="containsText" dxfId="252" priority="521" operator="containsText" text="Alta">
      <formula>NOT(ISERROR(SEARCH("Alta",H25)))</formula>
    </cfRule>
    <cfRule type="containsText" dxfId="251" priority="522" operator="containsText" text="Media">
      <formula>NOT(ISERROR(SEARCH("Media",H25)))</formula>
    </cfRule>
    <cfRule type="containsText" dxfId="250" priority="523" operator="containsText" text="Baja">
      <formula>NOT(ISERROR(SEARCH("Baja",H25)))</formula>
    </cfRule>
    <cfRule type="containsText" dxfId="249" priority="524" operator="containsText" text="Muy baja">
      <formula>NOT(ISERROR(SEARCH("Muy baja",H25)))</formula>
    </cfRule>
    <cfRule type="cellIs" dxfId="248" priority="527" operator="between">
      <formula>1</formula>
      <formula>2</formula>
    </cfRule>
    <cfRule type="cellIs" dxfId="247" priority="528" operator="between">
      <formula>0</formula>
      <formula>2</formula>
    </cfRule>
  </conditionalFormatting>
  <conditionalFormatting sqref="H53">
    <cfRule type="containsText" dxfId="246" priority="251" operator="containsText" text="Muy Baja">
      <formula>NOT(ISERROR(SEARCH("Muy Baja",H53)))</formula>
    </cfRule>
    <cfRule type="containsText" dxfId="245" priority="252" operator="containsText" text="Baja">
      <formula>NOT(ISERROR(SEARCH("Baja",H53)))</formula>
    </cfRule>
    <cfRule type="containsText" dxfId="244" priority="253" operator="containsText" text="Muy Alta">
      <formula>NOT(ISERROR(SEARCH("Muy Alta",H53)))</formula>
    </cfRule>
    <cfRule type="containsText" dxfId="243" priority="255" operator="containsText" text="Alta">
      <formula>NOT(ISERROR(SEARCH("Alta",H53)))</formula>
    </cfRule>
    <cfRule type="containsText" dxfId="242" priority="256" operator="containsText" text="Media">
      <formula>NOT(ISERROR(SEARCH("Media",H53)))</formula>
    </cfRule>
    <cfRule type="containsText" dxfId="241" priority="257" operator="containsText" text="Media">
      <formula>NOT(ISERROR(SEARCH("Media",H53)))</formula>
    </cfRule>
    <cfRule type="containsText" dxfId="240" priority="258" operator="containsText" text="Media">
      <formula>NOT(ISERROR(SEARCH("Media",H53)))</formula>
    </cfRule>
    <cfRule type="containsText" dxfId="239" priority="259" operator="containsText" text="Muy Baja">
      <formula>NOT(ISERROR(SEARCH("Muy Baja",H53)))</formula>
    </cfRule>
    <cfRule type="containsText" dxfId="238" priority="260" operator="containsText" text="Baja">
      <formula>NOT(ISERROR(SEARCH("Baja",H53)))</formula>
    </cfRule>
    <cfRule type="containsText" dxfId="237" priority="261" operator="containsText" text="Muy Baja">
      <formula>NOT(ISERROR(SEARCH("Muy Baja",H53)))</formula>
    </cfRule>
    <cfRule type="containsText" dxfId="236" priority="262" operator="containsText" text="Muy Baja">
      <formula>NOT(ISERROR(SEARCH("Muy Baja",H53)))</formula>
    </cfRule>
    <cfRule type="containsText" dxfId="235" priority="263" operator="containsText" text="Muy Baja">
      <formula>NOT(ISERROR(SEARCH("Muy Baja",H53)))</formula>
    </cfRule>
    <cfRule type="containsText" dxfId="234" priority="264" operator="containsText" text="Muy Baja'Tabla probabilidad'!">
      <formula>NOT(ISERROR(SEARCH("Muy Baja'Tabla probabilidad'!",H53)))</formula>
    </cfRule>
    <cfRule type="containsText" dxfId="233" priority="265" operator="containsText" text="Muy bajo">
      <formula>NOT(ISERROR(SEARCH("Muy bajo",H53)))</formula>
    </cfRule>
    <cfRule type="containsText" dxfId="232" priority="266" operator="containsText" text="Alta">
      <formula>NOT(ISERROR(SEARCH("Alta",H53)))</formula>
    </cfRule>
    <cfRule type="containsText" dxfId="231" priority="267" operator="containsText" text="Media">
      <formula>NOT(ISERROR(SEARCH("Media",H53)))</formula>
    </cfRule>
    <cfRule type="containsText" dxfId="230" priority="268" operator="containsText" text="Baja">
      <formula>NOT(ISERROR(SEARCH("Baja",H53)))</formula>
    </cfRule>
    <cfRule type="containsText" dxfId="229" priority="269" operator="containsText" text="Muy baja">
      <formula>NOT(ISERROR(SEARCH("Muy baja",H53)))</formula>
    </cfRule>
    <cfRule type="cellIs" dxfId="228" priority="272" operator="between">
      <formula>1</formula>
      <formula>2</formula>
    </cfRule>
    <cfRule type="cellIs" dxfId="227" priority="273" operator="between">
      <formula>0</formula>
      <formula>2</formula>
    </cfRule>
  </conditionalFormatting>
  <conditionalFormatting sqref="M10 M15 K10:K35 K40:K62">
    <cfRule type="containsText" dxfId="226" priority="786" operator="containsText" text="Catastrófico">
      <formula>NOT(ISERROR(SEARCH("Catastrófico",K10)))</formula>
    </cfRule>
    <cfRule type="containsText" dxfId="225" priority="787" operator="containsText" text="Mayor">
      <formula>NOT(ISERROR(SEARCH("Mayor",K10)))</formula>
    </cfRule>
    <cfRule type="containsText" dxfId="224" priority="788" operator="containsText" text="Alta">
      <formula>NOT(ISERROR(SEARCH("Alta",K10)))</formula>
    </cfRule>
    <cfRule type="containsText" dxfId="223" priority="789" operator="containsText" text="Moderado">
      <formula>NOT(ISERROR(SEARCH("Moderado",K10)))</formula>
    </cfRule>
    <cfRule type="containsText" dxfId="222" priority="790" operator="containsText" text="Menor">
      <formula>NOT(ISERROR(SEARCH("Menor",K10)))</formula>
    </cfRule>
    <cfRule type="containsText" dxfId="221" priority="791" operator="containsText" text="Leve">
      <formula>NOT(ISERROR(SEARCH("Leve",K10)))</formula>
    </cfRule>
  </conditionalFormatting>
  <conditionalFormatting sqref="M25 M40">
    <cfRule type="containsText" dxfId="220" priority="500" operator="containsText" text="Catastrófico">
      <formula>NOT(ISERROR(SEARCH("Catastrófico",M25)))</formula>
    </cfRule>
    <cfRule type="containsText" dxfId="219" priority="501" operator="containsText" text="Mayor">
      <formula>NOT(ISERROR(SEARCH("Mayor",M25)))</formula>
    </cfRule>
    <cfRule type="containsText" dxfId="218" priority="502" operator="containsText" text="Alta">
      <formula>NOT(ISERROR(SEARCH("Alta",M25)))</formula>
    </cfRule>
    <cfRule type="containsText" dxfId="217" priority="503" operator="containsText" text="Moderado">
      <formula>NOT(ISERROR(SEARCH("Moderado",M25)))</formula>
    </cfRule>
    <cfRule type="containsText" dxfId="216" priority="504" operator="containsText" text="Menor">
      <formula>NOT(ISERROR(SEARCH("Menor",M25)))</formula>
    </cfRule>
    <cfRule type="containsText" dxfId="215" priority="505" operator="containsText" text="Leve">
      <formula>NOT(ISERROR(SEARCH("Leve",M25)))</formula>
    </cfRule>
  </conditionalFormatting>
  <conditionalFormatting sqref="M53 M50">
    <cfRule type="containsText" dxfId="214" priority="245" operator="containsText" text="Catastrófico">
      <formula>NOT(ISERROR(SEARCH("Catastrófico",M50)))</formula>
    </cfRule>
    <cfRule type="containsText" dxfId="213" priority="246" operator="containsText" text="Mayor">
      <formula>NOT(ISERROR(SEARCH("Mayor",M50)))</formula>
    </cfRule>
    <cfRule type="containsText" dxfId="212" priority="247" operator="containsText" text="Alta">
      <formula>NOT(ISERROR(SEARCH("Alta",M50)))</formula>
    </cfRule>
    <cfRule type="containsText" dxfId="211" priority="248" operator="containsText" text="Moderado">
      <formula>NOT(ISERROR(SEARCH("Moderado",M50)))</formula>
    </cfRule>
    <cfRule type="containsText" dxfId="210" priority="249" operator="containsText" text="Menor">
      <formula>NOT(ISERROR(SEARCH("Menor",M50)))</formula>
    </cfRule>
    <cfRule type="containsText" dxfId="209" priority="250" operator="containsText" text="Leve">
      <formula>NOT(ISERROR(SEARCH("Leve",M50)))</formula>
    </cfRule>
  </conditionalFormatting>
  <conditionalFormatting sqref="N53">
    <cfRule type="containsText" dxfId="208" priority="274" operator="containsText" text="Extremo">
      <formula>NOT(ISERROR(SEARCH("Extremo",N53)))</formula>
    </cfRule>
    <cfRule type="containsText" dxfId="207" priority="275" operator="containsText" text="Alto">
      <formula>NOT(ISERROR(SEARCH("Alto",N53)))</formula>
    </cfRule>
    <cfRule type="containsText" dxfId="206" priority="276" operator="containsText" text="Bajo">
      <formula>NOT(ISERROR(SEARCH("Bajo",N53)))</formula>
    </cfRule>
    <cfRule type="containsText" dxfId="205" priority="277" operator="containsText" text="Moderado">
      <formula>NOT(ISERROR(SEARCH("Moderado",N53)))</formula>
    </cfRule>
  </conditionalFormatting>
  <conditionalFormatting sqref="N8:O8">
    <cfRule type="containsText" dxfId="204" priority="61" operator="containsText" text="3- Moderado">
      <formula>NOT(ISERROR(SEARCH("3- Moderado",N8)))</formula>
    </cfRule>
    <cfRule type="containsText" dxfId="203" priority="62" operator="containsText" text="6- Moderado">
      <formula>NOT(ISERROR(SEARCH("6- Moderado",N8)))</formula>
    </cfRule>
    <cfRule type="containsText" dxfId="202" priority="63" operator="containsText" text="4- Moderado">
      <formula>NOT(ISERROR(SEARCH("4- Moderado",N8)))</formula>
    </cfRule>
    <cfRule type="containsText" dxfId="201" priority="64" operator="containsText" text="3- Bajo">
      <formula>NOT(ISERROR(SEARCH("3- Bajo",N8)))</formula>
    </cfRule>
    <cfRule type="containsText" dxfId="200" priority="65" operator="containsText" text="4- Bajo">
      <formula>NOT(ISERROR(SEARCH("4- Bajo",N8)))</formula>
    </cfRule>
    <cfRule type="containsText" dxfId="199" priority="66" operator="containsText" text="1- Bajo">
      <formula>NOT(ISERROR(SEARCH("1- Bajo",N8)))</formula>
    </cfRule>
  </conditionalFormatting>
  <conditionalFormatting sqref="N10:O10 N15:O15">
    <cfRule type="containsText" dxfId="198" priority="1373" operator="containsText" text="Extremo">
      <formula>NOT(ISERROR(SEARCH("Extremo",N10)))</formula>
    </cfRule>
    <cfRule type="containsText" dxfId="197" priority="1374" operator="containsText" text="Alto">
      <formula>NOT(ISERROR(SEARCH("Alto",N10)))</formula>
    </cfRule>
    <cfRule type="containsText" dxfId="196" priority="1375" operator="containsText" text="Bajo">
      <formula>NOT(ISERROR(SEARCH("Bajo",N10)))</formula>
    </cfRule>
    <cfRule type="containsText" dxfId="195" priority="1376" operator="containsText" text="Moderado">
      <formula>NOT(ISERROR(SEARCH("Moderado",N10)))</formula>
    </cfRule>
  </conditionalFormatting>
  <conditionalFormatting sqref="N25:O25 N40 N50">
    <cfRule type="containsText" dxfId="194" priority="529" operator="containsText" text="Extremo">
      <formula>NOT(ISERROR(SEARCH("Extremo",N25)))</formula>
    </cfRule>
    <cfRule type="containsText" dxfId="193" priority="530" operator="containsText" text="Alto">
      <formula>NOT(ISERROR(SEARCH("Alto",N25)))</formula>
    </cfRule>
    <cfRule type="containsText" dxfId="192" priority="531" operator="containsText" text="Bajo">
      <formula>NOT(ISERROR(SEARCH("Bajo",N25)))</formula>
    </cfRule>
    <cfRule type="containsText" dxfId="191" priority="532" operator="containsText" text="Moderado">
      <formula>NOT(ISERROR(SEARCH("Moderado",N25)))</formula>
    </cfRule>
  </conditionalFormatting>
  <conditionalFormatting sqref="H35">
    <cfRule type="containsText" dxfId="190" priority="23" operator="containsText" text="Muy Baja">
      <formula>NOT(ISERROR(SEARCH("Muy Baja",H35)))</formula>
    </cfRule>
    <cfRule type="containsText" dxfId="189" priority="24" operator="containsText" text="Baja">
      <formula>NOT(ISERROR(SEARCH("Baja",H35)))</formula>
    </cfRule>
    <cfRule type="containsText" dxfId="188" priority="25" operator="containsText" text="Muy Alta">
      <formula>NOT(ISERROR(SEARCH("Muy Alta",H35)))</formula>
    </cfRule>
    <cfRule type="containsText" dxfId="187" priority="26" operator="containsText" text="Alta">
      <formula>NOT(ISERROR(SEARCH("Alta",H35)))</formula>
    </cfRule>
    <cfRule type="containsText" dxfId="186" priority="27" operator="containsText" text="Media">
      <formula>NOT(ISERROR(SEARCH("Media",H35)))</formula>
    </cfRule>
    <cfRule type="containsText" dxfId="185" priority="28" operator="containsText" text="Media">
      <formula>NOT(ISERROR(SEARCH("Media",H35)))</formula>
    </cfRule>
    <cfRule type="containsText" dxfId="184" priority="29" operator="containsText" text="Media">
      <formula>NOT(ISERROR(SEARCH("Media",H35)))</formula>
    </cfRule>
    <cfRule type="containsText" dxfId="183" priority="30" operator="containsText" text="Muy Baja">
      <formula>NOT(ISERROR(SEARCH("Muy Baja",H35)))</formula>
    </cfRule>
    <cfRule type="containsText" dxfId="182" priority="31" operator="containsText" text="Baja">
      <formula>NOT(ISERROR(SEARCH("Baja",H35)))</formula>
    </cfRule>
    <cfRule type="containsText" dxfId="181" priority="32" operator="containsText" text="Muy Baja">
      <formula>NOT(ISERROR(SEARCH("Muy Baja",H35)))</formula>
    </cfRule>
    <cfRule type="containsText" dxfId="180" priority="33" operator="containsText" text="Muy Baja">
      <formula>NOT(ISERROR(SEARCH("Muy Baja",H35)))</formula>
    </cfRule>
    <cfRule type="containsText" dxfId="179" priority="34" operator="containsText" text="Muy Baja">
      <formula>NOT(ISERROR(SEARCH("Muy Baja",H35)))</formula>
    </cfRule>
    <cfRule type="containsText" dxfId="178" priority="35" operator="containsText" text="Muy Baja'Tabla probabilidad'!">
      <formula>NOT(ISERROR(SEARCH("Muy Baja'Tabla probabilidad'!",H35)))</formula>
    </cfRule>
    <cfRule type="containsText" dxfId="177" priority="36" operator="containsText" text="Muy bajo">
      <formula>NOT(ISERROR(SEARCH("Muy bajo",H35)))</formula>
    </cfRule>
    <cfRule type="containsText" dxfId="176" priority="37" operator="containsText" text="Alta">
      <formula>NOT(ISERROR(SEARCH("Alta",H35)))</formula>
    </cfRule>
    <cfRule type="containsText" dxfId="175" priority="38" operator="containsText" text="Media">
      <formula>NOT(ISERROR(SEARCH("Media",H35)))</formula>
    </cfRule>
    <cfRule type="containsText" dxfId="174" priority="39" operator="containsText" text="Baja">
      <formula>NOT(ISERROR(SEARCH("Baja",H35)))</formula>
    </cfRule>
    <cfRule type="containsText" dxfId="173" priority="40" operator="containsText" text="Muy baja">
      <formula>NOT(ISERROR(SEARCH("Muy baja",H35)))</formula>
    </cfRule>
    <cfRule type="cellIs" dxfId="172" priority="43" operator="between">
      <formula>1</formula>
      <formula>2</formula>
    </cfRule>
    <cfRule type="cellIs" dxfId="171" priority="44" operator="between">
      <formula>0</formula>
      <formula>2</formula>
    </cfRule>
  </conditionalFormatting>
  <conditionalFormatting sqref="K36:K39">
    <cfRule type="containsText" dxfId="170" priority="49" operator="containsText" text="Catastrófico">
      <formula>NOT(ISERROR(SEARCH("Catastrófico",K36)))</formula>
    </cfRule>
    <cfRule type="containsText" dxfId="169" priority="50" operator="containsText" text="Mayor">
      <formula>NOT(ISERROR(SEARCH("Mayor",K36)))</formula>
    </cfRule>
    <cfRule type="containsText" dxfId="168" priority="51" operator="containsText" text="Alta">
      <formula>NOT(ISERROR(SEARCH("Alta",K36)))</formula>
    </cfRule>
    <cfRule type="containsText" dxfId="167" priority="52" operator="containsText" text="Moderado">
      <formula>NOT(ISERROR(SEARCH("Moderado",K36)))</formula>
    </cfRule>
    <cfRule type="containsText" dxfId="166" priority="53" operator="containsText" text="Menor">
      <formula>NOT(ISERROR(SEARCH("Menor",K36)))</formula>
    </cfRule>
    <cfRule type="containsText" dxfId="165" priority="54" operator="containsText" text="Leve">
      <formula>NOT(ISERROR(SEARCH("Leve",K36)))</formula>
    </cfRule>
  </conditionalFormatting>
  <conditionalFormatting sqref="M35">
    <cfRule type="containsText" dxfId="164" priority="5" operator="containsText" text="Catastrófico">
      <formula>NOT(ISERROR(SEARCH("Catastrófico",M35)))</formula>
    </cfRule>
    <cfRule type="containsText" dxfId="163" priority="6" operator="containsText" text="Mayor">
      <formula>NOT(ISERROR(SEARCH("Mayor",M35)))</formula>
    </cfRule>
    <cfRule type="containsText" dxfId="162" priority="7" operator="containsText" text="Alta">
      <formula>NOT(ISERROR(SEARCH("Alta",M35)))</formula>
    </cfRule>
    <cfRule type="containsText" dxfId="161" priority="8" operator="containsText" text="Moderado">
      <formula>NOT(ISERROR(SEARCH("Moderado",M35)))</formula>
    </cfRule>
    <cfRule type="containsText" dxfId="160" priority="9" operator="containsText" text="Menor">
      <formula>NOT(ISERROR(SEARCH("Menor",M35)))</formula>
    </cfRule>
    <cfRule type="containsText" dxfId="159" priority="10" operator="containsText" text="Leve">
      <formula>NOT(ISERROR(SEARCH("Leve",M35)))</formula>
    </cfRule>
  </conditionalFormatting>
  <conditionalFormatting sqref="N35">
    <cfRule type="containsText" dxfId="158" priority="1" operator="containsText" text="Extremo">
      <formula>NOT(ISERROR(SEARCH("Extremo",N35)))</formula>
    </cfRule>
    <cfRule type="containsText" dxfId="157" priority="2" operator="containsText" text="Alto">
      <formula>NOT(ISERROR(SEARCH("Alto",N35)))</formula>
    </cfRule>
    <cfRule type="containsText" dxfId="156" priority="3" operator="containsText" text="Bajo">
      <formula>NOT(ISERROR(SEARCH("Bajo",N35)))</formula>
    </cfRule>
    <cfRule type="containsText" dxfId="155" priority="4" operator="containsText" text="Moderado">
      <formula>NOT(ISERROR(SEARCH("Moderado",N35)))</formula>
    </cfRule>
  </conditionalFormatting>
  <dataValidations count="1">
    <dataValidation type="list" allowBlank="1" showInputMessage="1" showErrorMessage="1" sqref="I36:J39" xr:uid="{00000000-0002-0000-0500-000000000000}"/>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1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12" operator="containsText" id="{009A1948-254C-4020-A26D-7181B4E8E5DF}">
            <xm:f>NOT(ISERROR(SEARCH('8- Políticas de Administración '!$B$5,H10)))</xm:f>
            <xm:f>'8- Políticas de Administración '!$B$5</xm:f>
            <x14:dxf>
              <font>
                <color rgb="FF9C0006"/>
              </font>
              <fill>
                <patternFill>
                  <bgColor rgb="FFFFC7CE"/>
                </patternFill>
              </fill>
            </x14:dxf>
          </x14:cfRule>
          <xm:sqref>H10 H15</xm:sqref>
        </x14:conditionalFormatting>
        <x14:conditionalFormatting xmlns:xm="http://schemas.microsoft.com/office/excel/2006/main">
          <x14:cfRule type="containsText" priority="525" operator="containsText" id="{3021BAA8-747A-4B80-B6A0-AF1A14F7983E}">
            <xm:f>NOT(ISERROR(SEARCH('8- Políticas de Administración '!$B$5,H25)))</xm:f>
            <xm:f>'8- Políticas de Administración '!$B$5</xm:f>
            <x14:dxf>
              <font>
                <color rgb="FF006100"/>
              </font>
              <fill>
                <patternFill>
                  <bgColor rgb="FFC6EFCE"/>
                </patternFill>
              </fill>
            </x14:dxf>
          </x14:cfRule>
          <x14:cfRule type="containsText" priority="526" operator="containsText" id="{EF2F67A8-8347-4F31-93F7-2BB1AF3C13A8}">
            <xm:f>NOT(ISERROR(SEARCH('8- Políticas de Administración '!$B$5,H25)))</xm:f>
            <xm:f>'8- Políticas de Administración '!$B$5</xm:f>
            <x14:dxf>
              <font>
                <color rgb="FF9C0006"/>
              </font>
              <fill>
                <patternFill>
                  <bgColor rgb="FFFFC7CE"/>
                </patternFill>
              </fill>
            </x14:dxf>
          </x14:cfRule>
          <xm:sqref>H25 H40 H50</xm:sqref>
        </x14:conditionalFormatting>
        <x14:conditionalFormatting xmlns:xm="http://schemas.microsoft.com/office/excel/2006/main">
          <x14:cfRule type="containsText" priority="270" operator="containsText" id="{D436F923-F977-49E8-A9BC-35019D59248C}">
            <xm:f>NOT(ISERROR(SEARCH('8- Políticas de Administración '!$B$5,H53)))</xm:f>
            <xm:f>'8- Políticas de Administración '!$B$5</xm:f>
            <x14:dxf>
              <font>
                <color rgb="FF006100"/>
              </font>
              <fill>
                <patternFill>
                  <bgColor rgb="FFC6EFCE"/>
                </patternFill>
              </fill>
            </x14:dxf>
          </x14:cfRule>
          <x14:cfRule type="containsText" priority="271" operator="containsText" id="{C05DEBD8-5F62-4C3A-932D-505A9ABAE6DF}">
            <xm:f>NOT(ISERROR(SEARCH('8- Políticas de Administración '!$B$5,H53)))</xm:f>
            <xm:f>'8- Políticas de Administración '!$B$5</xm:f>
            <x14:dxf>
              <font>
                <color rgb="FF9C0006"/>
              </font>
              <fill>
                <patternFill>
                  <bgColor rgb="FFFFC7CE"/>
                </patternFill>
              </fill>
            </x14:dxf>
          </x14:cfRule>
          <xm:sqref>H53</xm:sqref>
        </x14:conditionalFormatting>
        <x14:conditionalFormatting xmlns:xm="http://schemas.microsoft.com/office/excel/2006/main">
          <x14:cfRule type="containsText" priority="41" operator="containsText" id="{6D46DCDA-08BE-44EB-A1D4-D5461AB52909}">
            <xm:f>NOT(ISERROR(SEARCH(#REF!,H35)))</xm:f>
            <xm:f>#REF!</xm:f>
            <x14:dxf>
              <font>
                <color rgb="FF006100"/>
              </font>
              <fill>
                <patternFill>
                  <bgColor rgb="FFC6EFCE"/>
                </patternFill>
              </fill>
            </x14:dxf>
          </x14:cfRule>
          <x14:cfRule type="containsText" priority="42" operator="containsText" id="{A7DFA0A6-C07F-4F5E-A1FD-8DBC9B99F86A}">
            <xm:f>NOT(ISERROR(SEARCH(#REF!,H35)))</xm:f>
            <xm:f>#REF!</xm:f>
            <x14:dxf>
              <font>
                <color rgb="FF9C0006"/>
              </font>
              <fill>
                <patternFill>
                  <bgColor rgb="FFFFC7CE"/>
                </patternFill>
              </fill>
            </x14:dxf>
          </x14:cfRule>
          <xm:sqref>H35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'8- Políticas de Administración '!$I$17:$I$22</xm:f>
          </x14:formula1>
          <xm:sqref>I10:I35 I40:I62</xm:sqref>
        </x14:dataValidation>
        <x14:dataValidation type="list" allowBlank="1" showInputMessage="1" showErrorMessage="1" xr:uid="{00000000-0002-0000-0500-000003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J10:J35 J40:J62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zoomScale="55" zoomScaleNormal="55" zoomScalePageLayoutView="70" workbookViewId="0">
      <pane ySplit="9" topLeftCell="A55" activePane="bottomLeft" state="frozen"/>
      <selection activeCell="C1" sqref="C1"/>
      <selection pane="bottomLeft" activeCell="E70" sqref="E70"/>
    </sheetView>
  </sheetViews>
  <sheetFormatPr baseColWidth="10" defaultColWidth="11.42578125" defaultRowHeight="15"/>
  <cols>
    <col min="1" max="1" width="7" customWidth="1"/>
    <col min="2" max="2" width="35.85546875" customWidth="1"/>
    <col min="3" max="3" width="65" style="40" customWidth="1"/>
    <col min="4" max="4" width="5" hidden="1" customWidth="1"/>
    <col min="5" max="5" width="78.28515625" customWidth="1"/>
    <col min="6" max="6" width="19.5703125" customWidth="1"/>
    <col min="7" max="7" width="21.85546875" customWidth="1"/>
    <col min="8" max="8" width="21.140625" customWidth="1"/>
    <col min="9" max="9" width="23.42578125" customWidth="1"/>
    <col min="10" max="10" width="5" hidden="1" customWidth="1"/>
    <col min="11" max="11" width="11.7109375" customWidth="1"/>
    <col min="12" max="12" width="25" customWidth="1"/>
    <col min="13" max="13" width="49.7109375" customWidth="1"/>
    <col min="14" max="14" width="7.7109375" customWidth="1"/>
    <col min="15" max="15" width="15.7109375" customWidth="1"/>
    <col min="16" max="16" width="10.7109375" customWidth="1"/>
    <col min="17" max="17" width="10" customWidth="1"/>
    <col min="18" max="18" width="6.28515625" customWidth="1"/>
    <col min="19" max="19" width="11.42578125" customWidth="1"/>
    <col min="20" max="20" width="26.28515625" style="30" customWidth="1"/>
    <col min="21" max="21" width="18.5703125" style="29" customWidth="1"/>
    <col min="22" max="22" width="22.5703125" style="31" customWidth="1"/>
    <col min="23" max="278" width="11.42578125" style="16"/>
    <col min="279" max="16384" width="11.42578125" style="21"/>
  </cols>
  <sheetData>
    <row r="1" spans="1:278" s="18" customFormat="1" ht="13.5" customHeight="1" thickTop="1">
      <c r="A1" s="591"/>
      <c r="B1" s="592"/>
      <c r="C1" s="593"/>
      <c r="D1" s="33"/>
      <c r="E1" s="587" t="s">
        <v>346</v>
      </c>
      <c r="F1" s="588"/>
      <c r="G1" s="588"/>
      <c r="H1" s="588"/>
      <c r="I1" s="588"/>
      <c r="J1" s="588"/>
      <c r="K1" s="588"/>
      <c r="L1" s="588"/>
      <c r="M1" s="588"/>
      <c r="N1" s="588"/>
      <c r="O1" s="588"/>
      <c r="P1" s="588"/>
      <c r="Q1" s="588"/>
      <c r="R1" s="588"/>
      <c r="S1" s="588"/>
      <c r="T1" s="588"/>
      <c r="U1" s="588"/>
      <c r="V1" s="5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5.25" customHeight="1">
      <c r="A2" s="594"/>
      <c r="B2" s="595"/>
      <c r="C2" s="596"/>
      <c r="D2" s="33"/>
      <c r="E2" s="589"/>
      <c r="F2" s="590"/>
      <c r="G2" s="590"/>
      <c r="H2" s="590"/>
      <c r="I2" s="590"/>
      <c r="J2" s="590"/>
      <c r="K2" s="590"/>
      <c r="L2" s="590"/>
      <c r="M2" s="590"/>
      <c r="N2" s="590"/>
      <c r="O2" s="590"/>
      <c r="P2" s="590"/>
      <c r="Q2" s="590"/>
      <c r="R2" s="590"/>
      <c r="S2" s="590"/>
      <c r="T2" s="590"/>
      <c r="U2" s="590"/>
      <c r="V2" s="590"/>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hidden="1">
      <c r="A3" s="594"/>
      <c r="B3" s="595"/>
      <c r="C3" s="596"/>
      <c r="D3" s="132"/>
      <c r="E3" s="589"/>
      <c r="F3" s="590"/>
      <c r="G3" s="590"/>
      <c r="H3" s="590"/>
      <c r="I3" s="590"/>
      <c r="J3" s="590"/>
      <c r="K3" s="590"/>
      <c r="L3" s="590"/>
      <c r="M3" s="590"/>
      <c r="N3" s="590"/>
      <c r="O3" s="590"/>
      <c r="P3" s="590"/>
      <c r="Q3" s="590"/>
      <c r="R3" s="590"/>
      <c r="S3" s="590"/>
      <c r="T3" s="590"/>
      <c r="U3" s="590"/>
      <c r="V3" s="590"/>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614" t="s">
        <v>269</v>
      </c>
      <c r="B4" s="614"/>
      <c r="C4" s="615" t="s">
        <v>5</v>
      </c>
      <c r="D4" s="615"/>
      <c r="E4" s="615"/>
      <c r="F4" s="615"/>
      <c r="G4" s="615"/>
      <c r="H4" s="615"/>
      <c r="I4" s="615"/>
      <c r="J4" s="615"/>
      <c r="K4" s="615"/>
      <c r="L4" s="615"/>
      <c r="M4" s="615"/>
      <c r="N4" s="615"/>
      <c r="O4" s="615"/>
      <c r="P4" s="615"/>
      <c r="Q4" s="615"/>
      <c r="R4" s="615"/>
      <c r="S4" s="615"/>
      <c r="T4" s="615"/>
      <c r="U4" s="615"/>
      <c r="V4" s="61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38.450000000000003" customHeight="1">
      <c r="A5" s="614" t="s">
        <v>270</v>
      </c>
      <c r="B5" s="614"/>
      <c r="C5" s="616" t="s">
        <v>37</v>
      </c>
      <c r="D5" s="616"/>
      <c r="E5" s="616"/>
      <c r="F5" s="616"/>
      <c r="G5" s="616"/>
      <c r="H5" s="616"/>
      <c r="I5" s="616"/>
      <c r="J5" s="616"/>
      <c r="K5" s="616"/>
      <c r="L5" s="616"/>
      <c r="M5" s="616"/>
      <c r="N5" s="616"/>
      <c r="O5" s="616"/>
      <c r="P5" s="616"/>
      <c r="Q5" s="616"/>
      <c r="R5" s="616"/>
      <c r="S5" s="616"/>
      <c r="T5" s="616"/>
      <c r="U5" s="616"/>
      <c r="V5" s="61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614" t="s">
        <v>271</v>
      </c>
      <c r="B6" s="614"/>
      <c r="C6" s="615" t="s">
        <v>272</v>
      </c>
      <c r="D6" s="615"/>
      <c r="E6" s="615"/>
      <c r="F6" s="615"/>
      <c r="G6" s="615"/>
      <c r="H6" s="615"/>
      <c r="I6" s="615"/>
      <c r="J6" s="615"/>
      <c r="K6" s="615"/>
      <c r="L6" s="615"/>
      <c r="M6" s="615"/>
      <c r="N6" s="615"/>
      <c r="O6" s="615"/>
      <c r="P6" s="615"/>
      <c r="Q6" s="615"/>
      <c r="R6" s="615"/>
      <c r="S6" s="615"/>
      <c r="T6" s="615"/>
      <c r="U6" s="615"/>
      <c r="V6" s="61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97" t="s">
        <v>273</v>
      </c>
      <c r="B7" s="597"/>
      <c r="C7" s="597"/>
      <c r="D7" s="598" t="s">
        <v>347</v>
      </c>
      <c r="E7" s="599"/>
      <c r="F7" s="599"/>
      <c r="G7" s="599"/>
      <c r="H7" s="599"/>
      <c r="I7" s="599"/>
      <c r="J7" s="599"/>
      <c r="K7" s="599"/>
      <c r="L7" s="599"/>
      <c r="M7" s="599"/>
      <c r="N7" s="599"/>
      <c r="O7" s="599"/>
      <c r="P7" s="599"/>
      <c r="Q7" s="599"/>
      <c r="R7" s="600"/>
      <c r="S7" s="112"/>
      <c r="T7" s="597" t="s">
        <v>348</v>
      </c>
      <c r="U7" s="597"/>
      <c r="V7" s="59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c r="A8" s="601" t="s">
        <v>278</v>
      </c>
      <c r="B8" s="603" t="s">
        <v>349</v>
      </c>
      <c r="C8" s="605" t="s">
        <v>274</v>
      </c>
      <c r="D8" s="607" t="s">
        <v>350</v>
      </c>
      <c r="E8" s="609" t="s">
        <v>244</v>
      </c>
      <c r="F8" s="611" t="s">
        <v>351</v>
      </c>
      <c r="G8" s="612"/>
      <c r="H8" s="612"/>
      <c r="I8" s="612"/>
      <c r="J8" s="612"/>
      <c r="K8" s="613"/>
      <c r="L8" s="611" t="s">
        <v>352</v>
      </c>
      <c r="M8" s="612"/>
      <c r="N8" s="612"/>
      <c r="O8" s="612"/>
      <c r="P8" s="612"/>
      <c r="Q8" s="612"/>
      <c r="R8" s="612"/>
      <c r="S8" s="613"/>
      <c r="T8" s="47"/>
      <c r="U8" s="48"/>
      <c r="V8" s="76" t="s">
        <v>353</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36.75" customHeight="1" thickTop="1" thickBot="1">
      <c r="A9" s="602"/>
      <c r="B9" s="604"/>
      <c r="C9" s="606"/>
      <c r="D9" s="608"/>
      <c r="E9" s="610"/>
      <c r="F9" s="241" t="s">
        <v>246</v>
      </c>
      <c r="G9" s="241" t="s">
        <v>248</v>
      </c>
      <c r="H9" s="241" t="s">
        <v>354</v>
      </c>
      <c r="I9" s="241" t="s">
        <v>250</v>
      </c>
      <c r="J9" s="241" t="s">
        <v>355</v>
      </c>
      <c r="K9" s="241" t="s">
        <v>256</v>
      </c>
      <c r="L9" s="38" t="s">
        <v>356</v>
      </c>
      <c r="M9" s="108" t="s">
        <v>253</v>
      </c>
      <c r="N9" s="38" t="s">
        <v>357</v>
      </c>
      <c r="O9" s="38" t="s">
        <v>358</v>
      </c>
      <c r="P9" s="38" t="s">
        <v>359</v>
      </c>
      <c r="Q9" s="38" t="s">
        <v>360</v>
      </c>
      <c r="R9" s="109" t="s">
        <v>355</v>
      </c>
      <c r="S9" s="38" t="s">
        <v>361</v>
      </c>
      <c r="T9" s="41" t="s">
        <v>258</v>
      </c>
      <c r="U9" s="41" t="s">
        <v>260</v>
      </c>
      <c r="V9" s="42" t="s">
        <v>362</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32" customHeight="1" thickTop="1" thickBot="1">
      <c r="A10" s="569">
        <f>'5- Identificación de Riesgos'!A10</f>
        <v>1</v>
      </c>
      <c r="B10" s="581" t="str">
        <f>'5- Identificación de Riesgos'!B10</f>
        <v>Vencimiento del término para la contestación de las demandas interpuestas en contra de la Rama Judicial que conforman el pasivo contingente litigioso de la entidad</v>
      </c>
      <c r="C10" s="220" t="str">
        <f>'5- Identificación de Riesgos'!D10</f>
        <v>Alto volumen de demandas en contra de la rama judicial admitidas y notificadas</v>
      </c>
      <c r="D10" s="217"/>
      <c r="E10" s="141" t="s">
        <v>363</v>
      </c>
      <c r="F10" s="135" t="s">
        <v>364</v>
      </c>
      <c r="G10" s="135" t="s">
        <v>364</v>
      </c>
      <c r="H10" s="135" t="s">
        <v>364</v>
      </c>
      <c r="I10" s="135" t="s">
        <v>364</v>
      </c>
      <c r="J10" s="140">
        <f>COUNTIF(F10:I10,"SI")/4</f>
        <v>1</v>
      </c>
      <c r="K10" s="575">
        <f>AVERAGE(J10)</f>
        <v>1</v>
      </c>
      <c r="L10" s="335" t="str">
        <f>'5- Identificación de Riesgos'!I10</f>
        <v>Afectación de reputacion,imagén,  credibilidad, satisfacción de usuarios y PI</v>
      </c>
      <c r="M10" s="141" t="s">
        <v>523</v>
      </c>
      <c r="N10" s="135" t="s">
        <v>364</v>
      </c>
      <c r="O10" s="135" t="s">
        <v>364</v>
      </c>
      <c r="P10" s="135" t="s">
        <v>364</v>
      </c>
      <c r="Q10" s="135" t="s">
        <v>364</v>
      </c>
      <c r="R10" s="140">
        <f>SUM(COUNTIF(N10,"SI")*25%,COUNTIF(O10,"SI")*40%,COUNTIF(P10,"SI")*25%,COUNTIF(Q10,"SI")*10%)</f>
        <v>1</v>
      </c>
      <c r="S10" s="575">
        <f>AVERAGE(R10:R19)</f>
        <v>0.16</v>
      </c>
      <c r="T10" s="57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6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66" t="str">
        <f>CONCATENATE(VLOOKUP((LEFT(T10,LEN(T10)-4)&amp;LEFT(U10,LEN(U10)-4)),'9- Matriz de Calor '!$D$18:$E$42,2,0)," - ",RIGHT(T10,1)*RIGHT(U10,1))</f>
        <v>Bajo - 2</v>
      </c>
    </row>
    <row r="11" spans="1:278" ht="45.75" customHeight="1" thickBot="1">
      <c r="A11" s="570"/>
      <c r="B11" s="582"/>
      <c r="C11" s="221" t="str">
        <f>'5- Identificación de Riesgos'!D11</f>
        <v>Insuficiencia de personal para atender los procesos</v>
      </c>
      <c r="D11" s="218"/>
      <c r="E11" s="142"/>
      <c r="F11" s="136"/>
      <c r="G11" s="136"/>
      <c r="H11" s="136"/>
      <c r="I11" s="136"/>
      <c r="J11" s="138">
        <f t="shared" ref="J11:J29" si="0">COUNTIF(F11:I11,"SI")/4</f>
        <v>0</v>
      </c>
      <c r="K11" s="576"/>
      <c r="L11" s="339" t="str">
        <f>'5- Identificación de Riesgos'!I11</f>
        <v>Incumplimiento de las metas establecidas</v>
      </c>
      <c r="M11" s="142" t="s">
        <v>524</v>
      </c>
      <c r="N11" s="136" t="s">
        <v>364</v>
      </c>
      <c r="O11" s="136" t="s">
        <v>366</v>
      </c>
      <c r="P11" s="136" t="s">
        <v>364</v>
      </c>
      <c r="Q11" s="136" t="s">
        <v>364</v>
      </c>
      <c r="R11" s="334">
        <f>SUM(COUNTIF(N11,"SI")*25%,COUNTIF(O11,"SI")*40%,COUNTIF(P11,"SI")*25%,COUNTIF(Q11,"SI")*10%)</f>
        <v>0.6</v>
      </c>
      <c r="S11" s="576"/>
      <c r="T11" s="579"/>
      <c r="U11" s="564"/>
      <c r="V11" s="567"/>
    </row>
    <row r="12" spans="1:278" ht="30.75" thickBot="1">
      <c r="A12" s="570"/>
      <c r="B12" s="582"/>
      <c r="C12" s="221" t="str">
        <f>'5- Identificación de Riesgos'!D12</f>
        <v>Complejidad del caso que incrementa el término para el análisis y elaboración del escrito de contestación</v>
      </c>
      <c r="D12" s="218"/>
      <c r="E12" s="142"/>
      <c r="F12" s="136"/>
      <c r="G12" s="136"/>
      <c r="H12" s="136"/>
      <c r="I12" s="136"/>
      <c r="J12" s="138">
        <f t="shared" si="0"/>
        <v>0</v>
      </c>
      <c r="K12" s="576"/>
      <c r="L12" s="333"/>
      <c r="M12" s="142"/>
      <c r="N12" s="136"/>
      <c r="O12" s="136"/>
      <c r="P12" s="136"/>
      <c r="Q12" s="136"/>
      <c r="R12" s="334">
        <f t="shared" ref="R12:R20" si="1">SUM(COUNTIF(N12,"SI")*25%,COUNTIF(O12,"SI")*40%,COUNTIF(P12,"SI")*25%,COUNTIF(Q12,"SI")*10%)</f>
        <v>0</v>
      </c>
      <c r="S12" s="576"/>
      <c r="T12" s="579"/>
      <c r="U12" s="564"/>
      <c r="V12" s="567"/>
    </row>
    <row r="13" spans="1:278" ht="30.75" thickBot="1">
      <c r="A13" s="570"/>
      <c r="B13" s="582"/>
      <c r="C13" s="221" t="str">
        <f>'5- Identificación de Riesgos'!D13</f>
        <v>Falta de planeación del apoderado para el desarrollo de las tareas de manera priorizada</v>
      </c>
      <c r="D13" s="218"/>
      <c r="E13" s="142"/>
      <c r="F13" s="136"/>
      <c r="G13" s="136"/>
      <c r="H13" s="136"/>
      <c r="I13" s="136"/>
      <c r="J13" s="138">
        <f t="shared" si="0"/>
        <v>0</v>
      </c>
      <c r="K13" s="576"/>
      <c r="L13" s="136"/>
      <c r="M13" s="142"/>
      <c r="N13" s="136"/>
      <c r="O13" s="136"/>
      <c r="P13" s="136"/>
      <c r="Q13" s="136"/>
      <c r="R13" s="334">
        <f t="shared" si="1"/>
        <v>0</v>
      </c>
      <c r="S13" s="576"/>
      <c r="T13" s="579"/>
      <c r="U13" s="564"/>
      <c r="V13" s="567"/>
    </row>
    <row r="14" spans="1:278" ht="15.75" thickBot="1">
      <c r="A14" s="570"/>
      <c r="B14" s="582"/>
      <c r="C14" s="221" t="str">
        <f>'5- Identificación de Riesgos'!D14</f>
        <v>Fallas e insuficiencia de las herramientas tecnológicas</v>
      </c>
      <c r="D14" s="218"/>
      <c r="E14" s="142"/>
      <c r="F14" s="136"/>
      <c r="G14" s="136"/>
      <c r="H14" s="136"/>
      <c r="I14" s="136"/>
      <c r="J14" s="138">
        <f t="shared" si="0"/>
        <v>0</v>
      </c>
      <c r="K14" s="576"/>
      <c r="L14" s="136"/>
      <c r="M14" s="142"/>
      <c r="N14" s="136"/>
      <c r="O14" s="136"/>
      <c r="P14" s="136"/>
      <c r="Q14" s="136"/>
      <c r="R14" s="334">
        <f t="shared" si="1"/>
        <v>0</v>
      </c>
      <c r="S14" s="576"/>
      <c r="T14" s="579"/>
      <c r="U14" s="564"/>
      <c r="V14" s="567"/>
    </row>
    <row r="15" spans="1:278" ht="15.75" thickBot="1">
      <c r="A15" s="570"/>
      <c r="B15" s="582"/>
      <c r="C15" s="221"/>
      <c r="D15" s="218"/>
      <c r="E15" s="142"/>
      <c r="F15" s="136"/>
      <c r="G15" s="136"/>
      <c r="H15" s="136"/>
      <c r="I15" s="136"/>
      <c r="J15" s="138">
        <f t="shared" si="0"/>
        <v>0</v>
      </c>
      <c r="K15" s="576"/>
      <c r="L15" s="136"/>
      <c r="M15" s="146"/>
      <c r="N15" s="136"/>
      <c r="O15" s="136"/>
      <c r="P15" s="136"/>
      <c r="Q15" s="136"/>
      <c r="R15" s="334">
        <f t="shared" si="1"/>
        <v>0</v>
      </c>
      <c r="S15" s="576"/>
      <c r="T15" s="579"/>
      <c r="U15" s="564"/>
      <c r="V15" s="567"/>
    </row>
    <row r="16" spans="1:278" ht="15.75" thickBot="1">
      <c r="A16" s="570"/>
      <c r="B16" s="582"/>
      <c r="C16" s="221"/>
      <c r="D16" s="218"/>
      <c r="E16" s="142"/>
      <c r="F16" s="136"/>
      <c r="G16" s="136"/>
      <c r="H16" s="136"/>
      <c r="I16" s="136"/>
      <c r="J16" s="138">
        <f t="shared" si="0"/>
        <v>0</v>
      </c>
      <c r="K16" s="576"/>
      <c r="L16" s="136"/>
      <c r="M16" s="146"/>
      <c r="N16" s="136"/>
      <c r="O16" s="136"/>
      <c r="P16" s="136"/>
      <c r="Q16" s="136"/>
      <c r="R16" s="334">
        <f t="shared" si="1"/>
        <v>0</v>
      </c>
      <c r="S16" s="576"/>
      <c r="T16" s="579"/>
      <c r="U16" s="564"/>
      <c r="V16" s="567"/>
    </row>
    <row r="17" spans="1:22" ht="15.75" thickBot="1">
      <c r="A17" s="570"/>
      <c r="B17" s="582"/>
      <c r="C17" s="221"/>
      <c r="D17" s="218"/>
      <c r="E17" s="142"/>
      <c r="F17" s="136"/>
      <c r="G17" s="136"/>
      <c r="H17" s="136"/>
      <c r="I17" s="136"/>
      <c r="J17" s="138">
        <f t="shared" si="0"/>
        <v>0</v>
      </c>
      <c r="K17" s="576"/>
      <c r="L17" s="136"/>
      <c r="M17" s="146"/>
      <c r="N17" s="136"/>
      <c r="O17" s="136"/>
      <c r="P17" s="136"/>
      <c r="Q17" s="136"/>
      <c r="R17" s="334">
        <f t="shared" si="1"/>
        <v>0</v>
      </c>
      <c r="S17" s="576"/>
      <c r="T17" s="579"/>
      <c r="U17" s="564"/>
      <c r="V17" s="567"/>
    </row>
    <row r="18" spans="1:22" ht="15.75" thickBot="1">
      <c r="A18" s="570"/>
      <c r="B18" s="582"/>
      <c r="C18" s="221"/>
      <c r="D18" s="218"/>
      <c r="E18" s="142"/>
      <c r="F18" s="136"/>
      <c r="G18" s="136"/>
      <c r="H18" s="136"/>
      <c r="I18" s="136"/>
      <c r="J18" s="138">
        <f t="shared" si="0"/>
        <v>0</v>
      </c>
      <c r="K18" s="576"/>
      <c r="L18" s="136"/>
      <c r="M18" s="146"/>
      <c r="N18" s="136"/>
      <c r="O18" s="136"/>
      <c r="P18" s="136"/>
      <c r="Q18" s="136"/>
      <c r="R18" s="334">
        <f t="shared" si="1"/>
        <v>0</v>
      </c>
      <c r="S18" s="576"/>
      <c r="T18" s="579"/>
      <c r="U18" s="564"/>
      <c r="V18" s="567"/>
    </row>
    <row r="19" spans="1:22" ht="89.25" customHeight="1" thickBot="1">
      <c r="A19" s="571"/>
      <c r="B19" s="583"/>
      <c r="C19" s="223"/>
      <c r="D19" s="219"/>
      <c r="E19" s="144"/>
      <c r="F19" s="137"/>
      <c r="G19" s="137"/>
      <c r="H19" s="137"/>
      <c r="I19" s="137"/>
      <c r="J19" s="139">
        <f t="shared" si="0"/>
        <v>0</v>
      </c>
      <c r="K19" s="577"/>
      <c r="L19" s="137"/>
      <c r="M19" s="147"/>
      <c r="N19" s="137"/>
      <c r="O19" s="137"/>
      <c r="P19" s="137"/>
      <c r="Q19" s="137"/>
      <c r="R19" s="334">
        <f t="shared" si="1"/>
        <v>0</v>
      </c>
      <c r="S19" s="577"/>
      <c r="T19" s="580"/>
      <c r="U19" s="565"/>
      <c r="V19" s="568"/>
    </row>
    <row r="20" spans="1:22" ht="258.75" customHeight="1">
      <c r="A20" s="569">
        <f>'5- Identificación de Riesgos'!A15</f>
        <v>2</v>
      </c>
      <c r="B20" s="584" t="str">
        <f>'5- Identificación de Riesgos'!B15</f>
        <v>Insuficiente saneamiento de la cartera en condiciones desfavorables para la Rama Judicial</v>
      </c>
      <c r="C20" s="220" t="str">
        <f>'5- Identificación de Riesgos'!D15</f>
        <v>Insuficiencia de personal</v>
      </c>
      <c r="D20" s="217"/>
      <c r="E20" s="240" t="s">
        <v>365</v>
      </c>
      <c r="F20" s="135" t="s">
        <v>364</v>
      </c>
      <c r="G20" s="135" t="s">
        <v>364</v>
      </c>
      <c r="H20" s="135" t="s">
        <v>364</v>
      </c>
      <c r="I20" s="135" t="s">
        <v>364</v>
      </c>
      <c r="J20" s="140">
        <f t="shared" si="0"/>
        <v>1</v>
      </c>
      <c r="K20" s="575">
        <f>AVERAGE(J20:J29)</f>
        <v>0.1</v>
      </c>
      <c r="L20" s="135" t="str">
        <f>'5- Identificación de Riesgos'!I15</f>
        <v>Afectación Económica</v>
      </c>
      <c r="M20" s="345" t="s">
        <v>525</v>
      </c>
      <c r="N20" s="148" t="s">
        <v>364</v>
      </c>
      <c r="O20" s="135" t="s">
        <v>364</v>
      </c>
      <c r="P20" s="135" t="s">
        <v>364</v>
      </c>
      <c r="Q20" s="135" t="s">
        <v>364</v>
      </c>
      <c r="R20" s="334">
        <f t="shared" si="1"/>
        <v>1</v>
      </c>
      <c r="S20" s="575">
        <f t="shared" ref="S20" si="2">AVERAGE(R20:R29)</f>
        <v>0.2</v>
      </c>
      <c r="T20" s="578" t="str">
        <f>CONCATENATE(INDEX('8- Políticas de Administración '!$B$6:$F$10,MATCH(ROUND(IF((RIGHT('5- Identificación de Riesgos'!H15,1)-'6- Valoración Controles'!K20)&lt;1,1,(RIGHT('5- Identificación de Riesgos'!H15,1)-'6- Valoración Controles'!K20)),0),'8- Políticas de Administración '!$F$6:$F$10,0),1)," - ",ROUND(IF((RIGHT('5- Identificación de Riesgos'!H15,1)-'6- Valoración Controles'!K20)&lt;1,1,(RIGHT('5- Identificación de Riesgos'!H15,1)-'6- Valoración Controles'!K20)),0))</f>
        <v>Muy Baja - 1</v>
      </c>
      <c r="U20" s="563" t="str">
        <f>CONCATENATE(INDEX('8- Políticas de Administración '!$B$17:$F$21,MATCH(ROUND(IF((RIGHT('5- Identificación de Riesgos'!M15,1)-'6- Valoración Controles'!S20)&lt;1,1,(RIGHT('5- Identificación de Riesgos'!M15,1)-'6- Valoración Controles'!S20)),0),'8- Políticas de Administración '!$F$17:$F$21,0),1)," - ",ROUND(IF((RIGHT('5- Identificación de Riesgos'!M15,1)-'6- Valoración Controles'!S20)&lt;1,1,(RIGHT('5- Identificación de Riesgos'!M15,1)-'6- Valoración Controles'!S20)),0))</f>
        <v>Menor - 2</v>
      </c>
      <c r="V20" s="566" t="str">
        <f>CONCATENATE(VLOOKUP((LEFT(T20,LEN(T20)-4)&amp;LEFT(U20,LEN(U20)-4)),'9- Matriz de Calor '!$D$18:$E$42,2,0)," - ",RIGHT(T20,1)*RIGHT(U20,1))</f>
        <v>Bajo - 2</v>
      </c>
    </row>
    <row r="21" spans="1:22" ht="57" customHeight="1">
      <c r="A21" s="570"/>
      <c r="B21" s="585"/>
      <c r="C21" s="221" t="str">
        <f>'5- Identificación de Riesgos'!D16</f>
        <v>Falta de depuración y de actualización de la información</v>
      </c>
      <c r="D21" s="235"/>
      <c r="E21" s="236"/>
      <c r="F21" s="157"/>
      <c r="G21" s="136"/>
      <c r="H21" s="136"/>
      <c r="I21" s="136"/>
      <c r="J21" s="138">
        <f t="shared" si="0"/>
        <v>0</v>
      </c>
      <c r="K21" s="576"/>
      <c r="L21" s="136" t="str">
        <f>'5- Identificación de Riesgos'!I16</f>
        <v>Incumplimiento de las metas establecidas</v>
      </c>
      <c r="M21" s="340" t="s">
        <v>526</v>
      </c>
      <c r="N21" s="136" t="s">
        <v>364</v>
      </c>
      <c r="O21" s="136" t="s">
        <v>364</v>
      </c>
      <c r="P21" s="136" t="s">
        <v>364</v>
      </c>
      <c r="Q21" s="136" t="s">
        <v>364</v>
      </c>
      <c r="R21" s="138">
        <f t="shared" ref="R21:R29" si="3">SUM(COUNTIF(N21,"SI")*25%,COUNTIF(O21,"SI")*40%,COUNTIF(P21,"SI")*25%,COUNTIF(Q21,"SI")*10%)</f>
        <v>1</v>
      </c>
      <c r="S21" s="576"/>
      <c r="T21" s="579"/>
      <c r="U21" s="564"/>
      <c r="V21" s="567"/>
    </row>
    <row r="22" spans="1:22" ht="54.75" customHeight="1">
      <c r="A22" s="570"/>
      <c r="B22" s="585"/>
      <c r="C22" s="221" t="str">
        <f>'5- Identificación de Riesgos'!D17</f>
        <v>Inadecuada verificación de requisitos para la apertura de procesos de cobro coactivo</v>
      </c>
      <c r="D22" s="235"/>
      <c r="E22" s="234"/>
      <c r="F22" s="157"/>
      <c r="G22" s="136"/>
      <c r="H22" s="136"/>
      <c r="I22" s="136"/>
      <c r="J22" s="138">
        <f t="shared" si="0"/>
        <v>0</v>
      </c>
      <c r="K22" s="576"/>
      <c r="L22" s="136"/>
      <c r="M22" s="146"/>
      <c r="N22" s="136"/>
      <c r="O22" s="136"/>
      <c r="P22" s="136"/>
      <c r="Q22" s="136"/>
      <c r="R22" s="138">
        <f t="shared" si="3"/>
        <v>0</v>
      </c>
      <c r="S22" s="576"/>
      <c r="T22" s="579"/>
      <c r="U22" s="564"/>
      <c r="V22" s="567"/>
    </row>
    <row r="23" spans="1:22" ht="94.5" customHeight="1">
      <c r="A23" s="570"/>
      <c r="B23" s="585"/>
      <c r="C23" s="221" t="s">
        <v>310</v>
      </c>
      <c r="D23" s="235"/>
      <c r="E23" s="234"/>
      <c r="F23" s="157"/>
      <c r="G23" s="136"/>
      <c r="H23" s="136"/>
      <c r="I23" s="136"/>
      <c r="J23" s="138">
        <f t="shared" si="0"/>
        <v>0</v>
      </c>
      <c r="K23" s="576"/>
      <c r="L23" s="136"/>
      <c r="M23" s="146"/>
      <c r="N23" s="136"/>
      <c r="O23" s="136"/>
      <c r="P23" s="136"/>
      <c r="Q23" s="136"/>
      <c r="R23" s="138">
        <f t="shared" si="3"/>
        <v>0</v>
      </c>
      <c r="S23" s="576"/>
      <c r="T23" s="579"/>
      <c r="U23" s="564"/>
      <c r="V23" s="567"/>
    </row>
    <row r="24" spans="1:22" ht="72" customHeight="1" thickBot="1">
      <c r="A24" s="570"/>
      <c r="B24" s="585"/>
      <c r="C24" s="223" t="s">
        <v>311</v>
      </c>
      <c r="D24" s="235"/>
      <c r="E24" s="234"/>
      <c r="F24" s="157"/>
      <c r="G24" s="136"/>
      <c r="H24" s="136"/>
      <c r="I24" s="136"/>
      <c r="J24" s="138">
        <f t="shared" si="0"/>
        <v>0</v>
      </c>
      <c r="K24" s="576"/>
      <c r="L24" s="136"/>
      <c r="M24" s="146"/>
      <c r="N24" s="136"/>
      <c r="O24" s="136"/>
      <c r="P24" s="136"/>
      <c r="Q24" s="136"/>
      <c r="R24" s="138">
        <f t="shared" si="3"/>
        <v>0</v>
      </c>
      <c r="S24" s="576"/>
      <c r="T24" s="579"/>
      <c r="U24" s="564"/>
      <c r="V24" s="567"/>
    </row>
    <row r="25" spans="1:22" hidden="1">
      <c r="A25" s="570"/>
      <c r="B25" s="585"/>
      <c r="C25" s="238"/>
      <c r="D25" s="218"/>
      <c r="E25" s="237"/>
      <c r="F25" s="136"/>
      <c r="G25" s="136"/>
      <c r="H25" s="136"/>
      <c r="I25" s="136"/>
      <c r="J25" s="138">
        <f t="shared" si="0"/>
        <v>0</v>
      </c>
      <c r="K25" s="576"/>
      <c r="L25" s="136"/>
      <c r="M25" s="146"/>
      <c r="N25" s="136"/>
      <c r="O25" s="136"/>
      <c r="P25" s="136"/>
      <c r="Q25" s="136"/>
      <c r="R25" s="138">
        <f t="shared" si="3"/>
        <v>0</v>
      </c>
      <c r="S25" s="576"/>
      <c r="T25" s="579"/>
      <c r="U25" s="564"/>
      <c r="V25" s="567"/>
    </row>
    <row r="26" spans="1:22" hidden="1">
      <c r="A26" s="570"/>
      <c r="B26" s="585"/>
      <c r="C26" s="238"/>
      <c r="D26" s="218"/>
      <c r="E26" s="142"/>
      <c r="F26" s="136"/>
      <c r="G26" s="136"/>
      <c r="H26" s="136"/>
      <c r="I26" s="136"/>
      <c r="J26" s="138">
        <f t="shared" si="0"/>
        <v>0</v>
      </c>
      <c r="K26" s="576"/>
      <c r="L26" s="136"/>
      <c r="M26" s="146"/>
      <c r="N26" s="136"/>
      <c r="O26" s="136"/>
      <c r="P26" s="136"/>
      <c r="Q26" s="136"/>
      <c r="R26" s="138">
        <f t="shared" si="3"/>
        <v>0</v>
      </c>
      <c r="S26" s="576"/>
      <c r="T26" s="579"/>
      <c r="U26" s="564"/>
      <c r="V26" s="567"/>
    </row>
    <row r="27" spans="1:22" hidden="1">
      <c r="A27" s="570"/>
      <c r="B27" s="585"/>
      <c r="C27" s="239"/>
      <c r="D27" s="218"/>
      <c r="E27" s="142"/>
      <c r="F27" s="136"/>
      <c r="G27" s="136"/>
      <c r="H27" s="136"/>
      <c r="I27" s="136"/>
      <c r="J27" s="138">
        <f t="shared" si="0"/>
        <v>0</v>
      </c>
      <c r="K27" s="576"/>
      <c r="L27" s="136"/>
      <c r="M27" s="146"/>
      <c r="N27" s="136"/>
      <c r="O27" s="136"/>
      <c r="P27" s="136"/>
      <c r="Q27" s="136"/>
      <c r="R27" s="138">
        <f t="shared" si="3"/>
        <v>0</v>
      </c>
      <c r="S27" s="576"/>
      <c r="T27" s="579"/>
      <c r="U27" s="564"/>
      <c r="V27" s="567"/>
    </row>
    <row r="28" spans="1:22" hidden="1">
      <c r="A28" s="570"/>
      <c r="B28" s="585"/>
      <c r="C28" s="221"/>
      <c r="D28" s="218"/>
      <c r="E28" s="142"/>
      <c r="F28" s="136"/>
      <c r="G28" s="136"/>
      <c r="H28" s="136"/>
      <c r="I28" s="136"/>
      <c r="J28" s="138">
        <f t="shared" si="0"/>
        <v>0</v>
      </c>
      <c r="K28" s="576"/>
      <c r="L28" s="136"/>
      <c r="M28" s="146"/>
      <c r="N28" s="136"/>
      <c r="O28" s="136"/>
      <c r="P28" s="136"/>
      <c r="Q28" s="136"/>
      <c r="R28" s="138">
        <f t="shared" si="3"/>
        <v>0</v>
      </c>
      <c r="S28" s="576"/>
      <c r="T28" s="579"/>
      <c r="U28" s="564"/>
      <c r="V28" s="567"/>
    </row>
    <row r="29" spans="1:22" hidden="1">
      <c r="A29" s="571"/>
      <c r="B29" s="586"/>
      <c r="C29" s="223"/>
      <c r="D29" s="219"/>
      <c r="E29" s="145"/>
      <c r="F29" s="137"/>
      <c r="G29" s="137"/>
      <c r="H29" s="137"/>
      <c r="I29" s="137"/>
      <c r="J29" s="139">
        <f t="shared" si="0"/>
        <v>0</v>
      </c>
      <c r="K29" s="577"/>
      <c r="L29" s="137"/>
      <c r="M29" s="147"/>
      <c r="N29" s="137"/>
      <c r="O29" s="137"/>
      <c r="P29" s="137"/>
      <c r="Q29" s="137"/>
      <c r="R29" s="139">
        <f t="shared" si="3"/>
        <v>0</v>
      </c>
      <c r="S29" s="577"/>
      <c r="T29" s="580"/>
      <c r="U29" s="565"/>
      <c r="V29" s="568"/>
    </row>
    <row r="30" spans="1:22" ht="41.25" customHeight="1">
      <c r="A30" s="569">
        <f>'5- Identificación de Riesgos'!A25</f>
        <v>3</v>
      </c>
      <c r="B30" s="584" t="str">
        <f>'5- Identificación de Riesgos'!B25</f>
        <v xml:space="preserve">Liquidaciones erradas o fuera de términos  de sentencias   o acuerdos </v>
      </c>
      <c r="C30" s="220" t="str">
        <f>'5- Identificación de Riesgos'!D25</f>
        <v>Desactualización de la información de tarifas y costos</v>
      </c>
      <c r="D30" s="217"/>
      <c r="E30" s="141"/>
      <c r="F30" s="135" t="s">
        <v>366</v>
      </c>
      <c r="G30" s="135" t="s">
        <v>364</v>
      </c>
      <c r="H30" s="135" t="s">
        <v>366</v>
      </c>
      <c r="I30" s="135" t="s">
        <v>366</v>
      </c>
      <c r="J30" s="140">
        <f t="shared" ref="J30:J69" si="4">COUNTIF(F30:I30,"SI")/4</f>
        <v>0.25</v>
      </c>
      <c r="K30" s="575">
        <f>AVERAGE(J30:J39)</f>
        <v>0.125</v>
      </c>
      <c r="L30" s="135" t="str">
        <f>'5- Identificación de Riesgos'!I25</f>
        <v>Afectación Económica</v>
      </c>
      <c r="M30" s="341" t="s">
        <v>527</v>
      </c>
      <c r="N30" s="135" t="s">
        <v>364</v>
      </c>
      <c r="O30" s="135" t="s">
        <v>364</v>
      </c>
      <c r="P30" s="135" t="s">
        <v>364</v>
      </c>
      <c r="Q30" s="135" t="s">
        <v>364</v>
      </c>
      <c r="R30" s="140">
        <f t="shared" ref="R30:R62" si="5">SUM(COUNTIF(N30,"SI")*25%,COUNTIF(O30,"SI")*40%,COUNTIF(P30,"SI")*25%,COUNTIF(Q30,"SI")*10%)</f>
        <v>1</v>
      </c>
      <c r="S30" s="575">
        <f t="shared" ref="S30" si="6">AVERAGE(R30:R39)</f>
        <v>0.52777777777777779</v>
      </c>
      <c r="T30" s="578" t="str">
        <f>CONCATENATE(INDEX('8- Políticas de Administración '!$B$6:$F$10,MATCH(ROUND(IF((RIGHT('5- Identificación de Riesgos'!H25,1)-'6- Valoración Controles'!K30)&lt;1,1,(RIGHT('5- Identificación de Riesgos'!H25,1)-'6- Valoración Controles'!K30)),0),'8- Políticas de Administración '!$F$6:$F$10,0),1)," - ",ROUND(IF((RIGHT('5- Identificación de Riesgos'!H25,1)-'6- Valoración Controles'!K30)&lt;1,1,(RIGHT('5- Identificación de Riesgos'!H25,1)-'6- Valoración Controles'!K30)),0))</f>
        <v>Media - 3</v>
      </c>
      <c r="U30" s="563" t="str">
        <f>CONCATENATE(INDEX('8- Políticas de Administración '!$B$17:$F$21,MATCH(ROUND(IF((RIGHT('5- Identificación de Riesgos'!M25,1)-'6- Valoración Controles'!S30)&lt;1,1,(RIGHT('5- Identificación de Riesgos'!M25,1)-'6- Valoración Controles'!S30)),0),'8- Políticas de Administración '!$F$17:$F$21,0),1)," - ",ROUND(IF((RIGHT('5- Identificación de Riesgos'!M25,1)-'6- Valoración Controles'!S30)&lt;1,1,(RIGHT('5- Identificación de Riesgos'!M25,1)-'6- Valoración Controles'!S30)),0))</f>
        <v>Moderado - 3</v>
      </c>
      <c r="V30" s="566" t="str">
        <f>CONCATENATE(VLOOKUP((LEFT(T30,LEN(T30)-4)&amp;LEFT(U30,LEN(U30)-4)),'9- Matriz de Calor '!$D$18:$E$42,2,0)," - ",RIGHT(T30,1)*RIGHT(U30,1))</f>
        <v>Moderado - 9</v>
      </c>
    </row>
    <row r="31" spans="1:22" ht="60">
      <c r="A31" s="570"/>
      <c r="B31" s="585"/>
      <c r="C31" s="221" t="str">
        <f>'5- Identificación de Riesgos'!D26</f>
        <v>Errores en la información de los  procesos judiciales</v>
      </c>
      <c r="D31" s="218"/>
      <c r="E31" s="142"/>
      <c r="F31" s="136" t="s">
        <v>366</v>
      </c>
      <c r="G31" s="136" t="s">
        <v>366</v>
      </c>
      <c r="H31" s="136" t="s">
        <v>366</v>
      </c>
      <c r="I31" s="136" t="s">
        <v>366</v>
      </c>
      <c r="J31" s="138">
        <f t="shared" si="4"/>
        <v>0</v>
      </c>
      <c r="K31" s="576"/>
      <c r="L31" s="136" t="str">
        <f>'5- Identificación de Riesgos'!I26</f>
        <v>Afectación de reputacion,imagén,  credibilidad, satisfacción de usuarios y PI</v>
      </c>
      <c r="M31" s="340"/>
      <c r="N31" s="136" t="s">
        <v>366</v>
      </c>
      <c r="O31" s="136" t="s">
        <v>366</v>
      </c>
      <c r="P31" s="136" t="s">
        <v>366</v>
      </c>
      <c r="Q31" s="136" t="s">
        <v>366</v>
      </c>
      <c r="R31" s="138">
        <f t="shared" si="5"/>
        <v>0</v>
      </c>
      <c r="S31" s="576"/>
      <c r="T31" s="579"/>
      <c r="U31" s="564"/>
      <c r="V31" s="567"/>
    </row>
    <row r="32" spans="1:22" ht="45">
      <c r="A32" s="570"/>
      <c r="B32" s="585"/>
      <c r="C32" s="221" t="str">
        <f>'5- Identificación de Riesgos'!D27</f>
        <v xml:space="preserve">Desatención de los tiempos </v>
      </c>
      <c r="D32" s="218"/>
      <c r="E32" s="142"/>
      <c r="F32" s="136" t="s">
        <v>364</v>
      </c>
      <c r="G32" s="136" t="s">
        <v>364</v>
      </c>
      <c r="H32" s="136" t="s">
        <v>364</v>
      </c>
      <c r="I32" s="136" t="s">
        <v>364</v>
      </c>
      <c r="J32" s="138">
        <f t="shared" si="4"/>
        <v>1</v>
      </c>
      <c r="K32" s="576"/>
      <c r="L32" s="136" t="str">
        <f>'5- Identificación de Riesgos'!I27</f>
        <v>Interrupción o afectación en la prestación del servicio administrativo</v>
      </c>
      <c r="M32" s="340" t="s">
        <v>528</v>
      </c>
      <c r="N32" s="136" t="s">
        <v>364</v>
      </c>
      <c r="O32" s="136" t="s">
        <v>364</v>
      </c>
      <c r="P32" s="136" t="s">
        <v>364</v>
      </c>
      <c r="Q32" s="136" t="s">
        <v>364</v>
      </c>
      <c r="R32" s="138">
        <f t="shared" si="5"/>
        <v>1</v>
      </c>
      <c r="S32" s="576"/>
      <c r="T32" s="579"/>
      <c r="U32" s="564"/>
      <c r="V32" s="567"/>
    </row>
    <row r="33" spans="1:22" ht="30">
      <c r="A33" s="570"/>
      <c r="B33" s="585"/>
      <c r="C33" s="221" t="str">
        <f>'5- Identificación de Riesgos'!D28</f>
        <v>Insuficientes  recursos provisionados</v>
      </c>
      <c r="D33" s="218"/>
      <c r="E33" s="142"/>
      <c r="F33" s="136"/>
      <c r="G33" s="136"/>
      <c r="H33" s="136"/>
      <c r="I33" s="136"/>
      <c r="J33" s="138">
        <f t="shared" si="4"/>
        <v>0</v>
      </c>
      <c r="K33" s="576"/>
      <c r="L33" s="136" t="str">
        <f>'5- Identificación de Riesgos'!I28</f>
        <v>Incumplimiento de las metas establecidas</v>
      </c>
      <c r="M33" s="340" t="s">
        <v>529</v>
      </c>
      <c r="N33" s="136" t="s">
        <v>364</v>
      </c>
      <c r="O33" s="136" t="s">
        <v>364</v>
      </c>
      <c r="P33" s="136" t="s">
        <v>364</v>
      </c>
      <c r="Q33" s="136" t="s">
        <v>364</v>
      </c>
      <c r="R33" s="138">
        <f t="shared" si="5"/>
        <v>1</v>
      </c>
      <c r="S33" s="576"/>
      <c r="T33" s="579"/>
      <c r="U33" s="564"/>
      <c r="V33" s="567"/>
    </row>
    <row r="34" spans="1:22">
      <c r="A34" s="570"/>
      <c r="B34" s="585"/>
      <c r="C34" s="221" t="str">
        <f>'5- Identificación de Riesgos'!D29</f>
        <v>Desactualización d de informacion del estado de los procesos</v>
      </c>
      <c r="D34" s="218"/>
      <c r="E34" s="143"/>
      <c r="F34" s="136"/>
      <c r="G34" s="136"/>
      <c r="H34" s="136"/>
      <c r="I34" s="136"/>
      <c r="J34" s="138">
        <f t="shared" si="4"/>
        <v>0</v>
      </c>
      <c r="K34" s="576"/>
      <c r="L34" s="136"/>
      <c r="M34" s="340"/>
      <c r="N34" s="136"/>
      <c r="O34" s="136" t="s">
        <v>364</v>
      </c>
      <c r="P34" s="136" t="s">
        <v>364</v>
      </c>
      <c r="Q34" s="136" t="s">
        <v>364</v>
      </c>
      <c r="R34" s="138">
        <f t="shared" si="5"/>
        <v>0.75</v>
      </c>
      <c r="S34" s="576"/>
      <c r="T34" s="579"/>
      <c r="U34" s="564"/>
      <c r="V34" s="567"/>
    </row>
    <row r="35" spans="1:22" ht="45" customHeight="1" thickBot="1">
      <c r="A35" s="570"/>
      <c r="B35" s="585"/>
      <c r="C35" s="221" t="str">
        <f>'5- Identificación de Riesgos'!D30</f>
        <v>Clasificación errada del riesgo y sus previsiones</v>
      </c>
      <c r="D35" s="218"/>
      <c r="E35" s="142"/>
      <c r="F35" s="136"/>
      <c r="G35" s="136"/>
      <c r="H35" s="136"/>
      <c r="I35" s="136"/>
      <c r="J35" s="138">
        <f t="shared" si="4"/>
        <v>0</v>
      </c>
      <c r="K35" s="576"/>
      <c r="L35" s="136"/>
      <c r="M35" s="146"/>
      <c r="N35" s="136"/>
      <c r="O35" s="136"/>
      <c r="P35" s="136"/>
      <c r="Q35" s="136"/>
      <c r="R35" s="138"/>
      <c r="S35" s="576"/>
      <c r="T35" s="579"/>
      <c r="U35" s="564"/>
      <c r="V35" s="567"/>
    </row>
    <row r="36" spans="1:22" hidden="1">
      <c r="A36" s="570"/>
      <c r="B36" s="585"/>
      <c r="C36" s="221">
        <f>'5- Identificación de Riesgos'!D31</f>
        <v>0</v>
      </c>
      <c r="D36" s="218"/>
      <c r="E36" s="142"/>
      <c r="F36" s="136"/>
      <c r="G36" s="136"/>
      <c r="H36" s="136"/>
      <c r="I36" s="136"/>
      <c r="J36" s="138">
        <f t="shared" si="4"/>
        <v>0</v>
      </c>
      <c r="K36" s="576"/>
      <c r="L36" s="136">
        <f>'5- Identificación de Riesgos'!I31</f>
        <v>0</v>
      </c>
      <c r="M36" s="146"/>
      <c r="N36" s="136"/>
      <c r="O36" s="136"/>
      <c r="P36" s="136"/>
      <c r="Q36" s="136"/>
      <c r="R36" s="138">
        <f t="shared" si="5"/>
        <v>0</v>
      </c>
      <c r="S36" s="576"/>
      <c r="T36" s="579"/>
      <c r="U36" s="564"/>
      <c r="V36" s="567"/>
    </row>
    <row r="37" spans="1:22" hidden="1">
      <c r="A37" s="570"/>
      <c r="B37" s="585"/>
      <c r="C37" s="221">
        <f>'5- Identificación de Riesgos'!D32</f>
        <v>0</v>
      </c>
      <c r="D37" s="218"/>
      <c r="E37" s="142"/>
      <c r="F37" s="136"/>
      <c r="G37" s="136"/>
      <c r="H37" s="136"/>
      <c r="I37" s="136"/>
      <c r="J37" s="138">
        <f t="shared" si="4"/>
        <v>0</v>
      </c>
      <c r="K37" s="576"/>
      <c r="L37" s="136">
        <f>'5- Identificación de Riesgos'!I32</f>
        <v>0</v>
      </c>
      <c r="M37" s="146"/>
      <c r="N37" s="136" t="s">
        <v>366</v>
      </c>
      <c r="O37" s="136" t="s">
        <v>366</v>
      </c>
      <c r="P37" s="136" t="s">
        <v>366</v>
      </c>
      <c r="Q37" s="136" t="s">
        <v>366</v>
      </c>
      <c r="R37" s="138">
        <f t="shared" si="5"/>
        <v>0</v>
      </c>
      <c r="S37" s="576"/>
      <c r="T37" s="579"/>
      <c r="U37" s="564"/>
      <c r="V37" s="567"/>
    </row>
    <row r="38" spans="1:22" hidden="1">
      <c r="A38" s="570"/>
      <c r="B38" s="585"/>
      <c r="C38" s="221">
        <f>'5- Identificación de Riesgos'!D33</f>
        <v>0</v>
      </c>
      <c r="D38" s="218"/>
      <c r="E38" s="142"/>
      <c r="F38" s="136"/>
      <c r="G38" s="136"/>
      <c r="H38" s="136"/>
      <c r="I38" s="136"/>
      <c r="J38" s="138">
        <f t="shared" si="4"/>
        <v>0</v>
      </c>
      <c r="K38" s="576"/>
      <c r="L38" s="136">
        <f>'5- Identificación de Riesgos'!I33</f>
        <v>0</v>
      </c>
      <c r="M38" s="146"/>
      <c r="N38" s="136" t="s">
        <v>364</v>
      </c>
      <c r="O38" s="136" t="s">
        <v>364</v>
      </c>
      <c r="P38" s="136" t="s">
        <v>364</v>
      </c>
      <c r="Q38" s="136" t="s">
        <v>364</v>
      </c>
      <c r="R38" s="138">
        <f t="shared" si="5"/>
        <v>1</v>
      </c>
      <c r="S38" s="576"/>
      <c r="T38" s="579"/>
      <c r="U38" s="564"/>
      <c r="V38" s="567"/>
    </row>
    <row r="39" spans="1:22" ht="15.75" hidden="1" thickBot="1">
      <c r="A39" s="571"/>
      <c r="B39" s="586"/>
      <c r="C39" s="223">
        <f>'5- Identificación de Riesgos'!D34</f>
        <v>0</v>
      </c>
      <c r="D39" s="219"/>
      <c r="E39" s="145"/>
      <c r="F39" s="137"/>
      <c r="G39" s="137"/>
      <c r="H39" s="137"/>
      <c r="I39" s="137"/>
      <c r="J39" s="139">
        <f t="shared" si="4"/>
        <v>0</v>
      </c>
      <c r="K39" s="577"/>
      <c r="L39" s="137">
        <f>'5- Identificación de Riesgos'!I34</f>
        <v>0</v>
      </c>
      <c r="M39" s="147"/>
      <c r="N39" s="137" t="s">
        <v>366</v>
      </c>
      <c r="O39" s="137" t="s">
        <v>366</v>
      </c>
      <c r="P39" s="137" t="s">
        <v>366</v>
      </c>
      <c r="Q39" s="137" t="s">
        <v>366</v>
      </c>
      <c r="R39" s="139">
        <f t="shared" si="5"/>
        <v>0</v>
      </c>
      <c r="S39" s="577"/>
      <c r="T39" s="580"/>
      <c r="U39" s="565"/>
      <c r="V39" s="568"/>
    </row>
    <row r="40" spans="1:22" ht="60" customHeight="1">
      <c r="A40" s="569">
        <f>'5- Identificación de Riesgos'!A35</f>
        <v>4</v>
      </c>
      <c r="B40" s="581" t="str">
        <f>'5- Identificación de Riesgos'!B35</f>
        <v xml:space="preserve">Recibir dádivas o beneficios a nombre propio o de terceros para  no actuar con la debida diligencia en los procesos en  contra la entidad  o divulgar información privilegiada </v>
      </c>
      <c r="C40" s="220" t="str">
        <f>'5- Identificación de Riesgos'!D35</f>
        <v>1.Insuficientes programas de capacitación para la toma de conciencia debido al desconocimiento de la ley antisoborno (ISO 37001:2016), Plan Anticorrupción y  de los  valores y principios propios de la entidad.</v>
      </c>
      <c r="D40" s="217"/>
      <c r="E40" s="161" t="s">
        <v>367</v>
      </c>
      <c r="F40" s="162" t="s">
        <v>364</v>
      </c>
      <c r="G40" s="135" t="s">
        <v>364</v>
      </c>
      <c r="H40" s="135" t="s">
        <v>364</v>
      </c>
      <c r="I40" s="135" t="s">
        <v>364</v>
      </c>
      <c r="J40" s="140">
        <f t="shared" si="4"/>
        <v>1</v>
      </c>
      <c r="K40" s="575">
        <f>AVERAGE(J40:J42)</f>
        <v>0.66666666666666663</v>
      </c>
      <c r="L40" s="135" t="str">
        <f>'5- Identificación de Riesgos'!I40</f>
        <v>Afectación de reputacion,imagén,  credibilidad, satisfacción de usuarios y PI</v>
      </c>
      <c r="M40" s="148" t="s">
        <v>368</v>
      </c>
      <c r="N40" s="135" t="s">
        <v>366</v>
      </c>
      <c r="O40" s="135" t="s">
        <v>366</v>
      </c>
      <c r="P40" s="135" t="s">
        <v>364</v>
      </c>
      <c r="Q40" s="135" t="s">
        <v>364</v>
      </c>
      <c r="R40" s="140">
        <f t="shared" si="5"/>
        <v>0.35</v>
      </c>
      <c r="S40" s="575">
        <f>AVERAGE(R40:R42)</f>
        <v>0.78333333333333333</v>
      </c>
      <c r="T40" s="578" t="str">
        <f>CONCATENATE(INDEX('8- Políticas de Administración '!$B$6:$F$10,MATCH(ROUND(IF((RIGHT('5- Identificación de Riesgos'!H35,1)-'6- Valoración Controles'!K40)&lt;1,1,(RIGHT('5- Identificación de Riesgos'!H35,1)-'6- Valoración Controles'!K40)),0),'8- Políticas de Administración '!$F$6:$F$10,0),1)," - ",ROUND(IF((RIGHT('5- Identificación de Riesgos'!H35,1)-'6- Valoración Controles'!K40)&lt;1,1,(RIGHT('5- Identificación de Riesgos'!H35,1)-'6- Valoración Controles'!K40)),0))</f>
        <v>Muy Baja - 1</v>
      </c>
      <c r="U40" s="563" t="str">
        <f>CONCATENATE(INDEX('8- Políticas de Administración '!$B$17:$F$21,MATCH(ROUND(IF((RIGHT('5- Identificación de Riesgos'!M35,1)-'6- Valoración Controles'!S40)&lt;1,1,(RIGHT('5- Identificación de Riesgos'!M35,1)-'6- Valoración Controles'!S40)),0),'8- Políticas de Administración '!$F$17:$F$21,0),1)," - ",ROUND(IF((RIGHT('5- Identificación de Riesgos'!M35,1)-'6- Valoración Controles'!S40)&lt;1,1,(RIGHT('5- Identificación de Riesgos'!M35,1)-'6- Valoración Controles'!S40)),0))</f>
        <v>Moderado - 3</v>
      </c>
      <c r="V40" s="566" t="str">
        <f>CONCATENATE(VLOOKUP((LEFT(T40,LEN(T40)-4)&amp;LEFT(U40,LEN(U40)-4)),'9- Matriz de Calor '!$D$18:$E$42,2,0)," - ",RIGHT(T40,1)*RIGHT(U40,1))</f>
        <v>Moderado - 3</v>
      </c>
    </row>
    <row r="41" spans="1:22" ht="30">
      <c r="A41" s="570"/>
      <c r="B41" s="582"/>
      <c r="C41" s="221" t="str">
        <f>'5- Identificación de Riesgos'!D36</f>
        <v xml:space="preserve">2. Desconocimiento y no aplicación del Código de Ética y Buen Gobierno. </v>
      </c>
      <c r="D41" s="218"/>
      <c r="E41" s="160" t="s">
        <v>369</v>
      </c>
      <c r="F41" s="159" t="s">
        <v>364</v>
      </c>
      <c r="G41" s="159" t="s">
        <v>364</v>
      </c>
      <c r="H41" s="136" t="s">
        <v>364</v>
      </c>
      <c r="I41" s="136" t="s">
        <v>364</v>
      </c>
      <c r="J41" s="138">
        <f t="shared" si="4"/>
        <v>1</v>
      </c>
      <c r="K41" s="576"/>
      <c r="L41" s="136" t="str">
        <f>'5- Identificación de Riesgos'!I41</f>
        <v>Afectación Económica</v>
      </c>
      <c r="M41" s="146" t="s">
        <v>370</v>
      </c>
      <c r="N41" s="136" t="s">
        <v>364</v>
      </c>
      <c r="O41" s="136" t="s">
        <v>364</v>
      </c>
      <c r="P41" s="136" t="s">
        <v>364</v>
      </c>
      <c r="Q41" s="136" t="s">
        <v>364</v>
      </c>
      <c r="R41" s="138">
        <f t="shared" si="5"/>
        <v>1</v>
      </c>
      <c r="S41" s="576"/>
      <c r="T41" s="579"/>
      <c r="U41" s="564"/>
      <c r="V41" s="567"/>
    </row>
    <row r="42" spans="1:22" ht="100.5" customHeight="1">
      <c r="A42" s="570"/>
      <c r="B42" s="582"/>
      <c r="C42" s="221" t="str">
        <f>'5- Identificación de Riesgos'!D37</f>
        <v>3.Carencia de compromiso  y transparencia de los servidores judiciales.</v>
      </c>
      <c r="D42" s="218"/>
      <c r="E42" s="161"/>
      <c r="F42" s="136"/>
      <c r="G42" s="136"/>
      <c r="H42" s="136"/>
      <c r="I42" s="136"/>
      <c r="J42" s="138">
        <f t="shared" si="4"/>
        <v>0</v>
      </c>
      <c r="K42" s="576"/>
      <c r="L42" s="136" t="str">
        <f>'5- Identificación de Riesgos'!I42</f>
        <v>Incumplimiento de las metas establecidas</v>
      </c>
      <c r="M42" s="146" t="s">
        <v>374</v>
      </c>
      <c r="N42" s="343" t="s">
        <v>364</v>
      </c>
      <c r="O42" s="343" t="s">
        <v>364</v>
      </c>
      <c r="P42" s="343" t="s">
        <v>364</v>
      </c>
      <c r="Q42" s="343" t="s">
        <v>364</v>
      </c>
      <c r="R42" s="138">
        <f t="shared" si="5"/>
        <v>1</v>
      </c>
      <c r="S42" s="576"/>
      <c r="T42" s="579"/>
      <c r="U42" s="564"/>
      <c r="V42" s="567"/>
    </row>
    <row r="43" spans="1:22">
      <c r="A43" s="570"/>
      <c r="B43" s="582"/>
      <c r="C43" s="221" t="str">
        <f>'5- Identificación de Riesgos'!D38</f>
        <v>4.Deficiencia de  controles en el trámite  de los documentos</v>
      </c>
      <c r="D43" s="218"/>
      <c r="E43" s="142"/>
      <c r="F43" s="136"/>
      <c r="G43" s="136"/>
      <c r="H43" s="136"/>
      <c r="I43" s="136"/>
      <c r="J43" s="138">
        <f t="shared" si="4"/>
        <v>0</v>
      </c>
      <c r="K43" s="576"/>
      <c r="L43" s="136">
        <f>'5- Identificación de Riesgos'!I43</f>
        <v>0</v>
      </c>
      <c r="M43" s="146"/>
      <c r="N43" s="136"/>
      <c r="O43" s="136"/>
      <c r="P43" s="136"/>
      <c r="Q43" s="136"/>
      <c r="R43" s="138">
        <f t="shared" si="5"/>
        <v>0</v>
      </c>
      <c r="S43" s="576"/>
      <c r="T43" s="579"/>
      <c r="U43" s="564"/>
      <c r="V43" s="567"/>
    </row>
    <row r="44" spans="1:22">
      <c r="A44" s="570"/>
      <c r="B44" s="582"/>
      <c r="C44" s="221" t="str">
        <f>'5- Identificación de Riesgos'!D39</f>
        <v xml:space="preserve">5. Aplicación no adecuada  de los procedimientos de control </v>
      </c>
      <c r="D44" s="218"/>
      <c r="E44" s="143"/>
      <c r="F44" s="136"/>
      <c r="G44" s="136"/>
      <c r="H44" s="136"/>
      <c r="I44" s="136"/>
      <c r="J44" s="138">
        <f t="shared" si="4"/>
        <v>0</v>
      </c>
      <c r="K44" s="576"/>
      <c r="L44" s="136">
        <f>'5- Identificación de Riesgos'!I44</f>
        <v>0</v>
      </c>
      <c r="M44" s="146"/>
      <c r="N44" s="136"/>
      <c r="O44" s="136"/>
      <c r="P44" s="136"/>
      <c r="Q44" s="136"/>
      <c r="R44" s="138">
        <f t="shared" si="5"/>
        <v>0</v>
      </c>
      <c r="S44" s="576"/>
      <c r="T44" s="579"/>
      <c r="U44" s="564"/>
      <c r="V44" s="567"/>
    </row>
    <row r="45" spans="1:22">
      <c r="A45" s="570"/>
      <c r="B45" s="582"/>
      <c r="C45" s="221"/>
      <c r="D45" s="218"/>
      <c r="E45" s="142"/>
      <c r="F45" s="136"/>
      <c r="G45" s="136"/>
      <c r="H45" s="136"/>
      <c r="I45" s="136"/>
      <c r="J45" s="138">
        <f t="shared" si="4"/>
        <v>0</v>
      </c>
      <c r="K45" s="576"/>
      <c r="L45" s="136">
        <f>'5- Identificación de Riesgos'!I45</f>
        <v>0</v>
      </c>
      <c r="M45" s="146"/>
      <c r="N45" s="136"/>
      <c r="O45" s="136"/>
      <c r="P45" s="136"/>
      <c r="Q45" s="136"/>
      <c r="R45" s="138">
        <f t="shared" si="5"/>
        <v>0</v>
      </c>
      <c r="S45" s="576"/>
      <c r="T45" s="579"/>
      <c r="U45" s="564"/>
      <c r="V45" s="567"/>
    </row>
    <row r="46" spans="1:22">
      <c r="A46" s="570"/>
      <c r="B46" s="582"/>
      <c r="C46" s="221"/>
      <c r="D46" s="218"/>
      <c r="E46" s="142"/>
      <c r="F46" s="136"/>
      <c r="G46" s="136"/>
      <c r="H46" s="136"/>
      <c r="I46" s="136"/>
      <c r="J46" s="138">
        <f t="shared" si="4"/>
        <v>0</v>
      </c>
      <c r="K46" s="576"/>
      <c r="L46" s="136">
        <f>'5- Identificación de Riesgos'!I46</f>
        <v>0</v>
      </c>
      <c r="M46" s="146"/>
      <c r="N46" s="136"/>
      <c r="O46" s="136"/>
      <c r="P46" s="136"/>
      <c r="Q46" s="136"/>
      <c r="R46" s="138">
        <f t="shared" si="5"/>
        <v>0</v>
      </c>
      <c r="S46" s="576"/>
      <c r="T46" s="579"/>
      <c r="U46" s="564"/>
      <c r="V46" s="567"/>
    </row>
    <row r="47" spans="1:22">
      <c r="A47" s="570"/>
      <c r="B47" s="582"/>
      <c r="C47" s="221"/>
      <c r="D47" s="218"/>
      <c r="E47" s="142"/>
      <c r="F47" s="136"/>
      <c r="G47" s="136"/>
      <c r="H47" s="136"/>
      <c r="I47" s="136"/>
      <c r="J47" s="138">
        <f t="shared" si="4"/>
        <v>0</v>
      </c>
      <c r="K47" s="576"/>
      <c r="L47" s="136">
        <f>'5- Identificación de Riesgos'!I47</f>
        <v>0</v>
      </c>
      <c r="M47" s="146"/>
      <c r="N47" s="136"/>
      <c r="O47" s="136"/>
      <c r="P47" s="136"/>
      <c r="Q47" s="136"/>
      <c r="R47" s="138">
        <f t="shared" si="5"/>
        <v>0</v>
      </c>
      <c r="S47" s="576"/>
      <c r="T47" s="579"/>
      <c r="U47" s="564"/>
      <c r="V47" s="567"/>
    </row>
    <row r="48" spans="1:22">
      <c r="A48" s="570"/>
      <c r="B48" s="582"/>
      <c r="C48" s="221"/>
      <c r="D48" s="218"/>
      <c r="E48" s="142"/>
      <c r="F48" s="136"/>
      <c r="G48" s="136"/>
      <c r="H48" s="136"/>
      <c r="I48" s="136"/>
      <c r="J48" s="138">
        <f t="shared" si="4"/>
        <v>0</v>
      </c>
      <c r="K48" s="576"/>
      <c r="L48" s="136">
        <f>'5- Identificación de Riesgos'!I48</f>
        <v>0</v>
      </c>
      <c r="M48" s="146"/>
      <c r="N48" s="136"/>
      <c r="O48" s="136"/>
      <c r="P48" s="136"/>
      <c r="Q48" s="136"/>
      <c r="R48" s="138">
        <f t="shared" si="5"/>
        <v>0</v>
      </c>
      <c r="S48" s="576"/>
      <c r="T48" s="579"/>
      <c r="U48" s="564"/>
      <c r="V48" s="567"/>
    </row>
    <row r="49" spans="1:22">
      <c r="A49" s="571"/>
      <c r="B49" s="583"/>
      <c r="C49" s="223"/>
      <c r="D49" s="219"/>
      <c r="E49" s="145"/>
      <c r="F49" s="137"/>
      <c r="G49" s="137"/>
      <c r="H49" s="137"/>
      <c r="I49" s="137"/>
      <c r="J49" s="139">
        <f t="shared" si="4"/>
        <v>0</v>
      </c>
      <c r="K49" s="577"/>
      <c r="L49" s="137">
        <f>'5- Identificación de Riesgos'!I49</f>
        <v>0</v>
      </c>
      <c r="M49" s="147"/>
      <c r="N49" s="137"/>
      <c r="O49" s="137"/>
      <c r="P49" s="137"/>
      <c r="Q49" s="137"/>
      <c r="R49" s="139">
        <f t="shared" si="5"/>
        <v>0</v>
      </c>
      <c r="S49" s="577"/>
      <c r="T49" s="580"/>
      <c r="U49" s="565"/>
      <c r="V49" s="568"/>
    </row>
    <row r="50" spans="1:22" ht="103.5" customHeight="1">
      <c r="A50" s="569">
        <f>'5- Identificación de Riesgos'!A40</f>
        <v>5</v>
      </c>
      <c r="B50" s="572" t="s">
        <v>336</v>
      </c>
      <c r="C50" s="220" t="str">
        <f>'5- Identificación de Riesgos'!D40</f>
        <v>1. Falta de ética de los servidores públicos (Debilidades en principios y valores)</v>
      </c>
      <c r="D50" s="224"/>
      <c r="E50" s="141" t="s">
        <v>371</v>
      </c>
      <c r="F50" s="162" t="s">
        <v>364</v>
      </c>
      <c r="G50" s="135" t="s">
        <v>364</v>
      </c>
      <c r="H50" s="135" t="s">
        <v>364</v>
      </c>
      <c r="I50" s="135" t="s">
        <v>364</v>
      </c>
      <c r="J50" s="140">
        <f t="shared" ref="J50:J59" si="7">COUNTIF(F50:I50,"SI")/4</f>
        <v>1</v>
      </c>
      <c r="K50" s="575">
        <f>AVERAGE(J50:J52)</f>
        <v>0.66666666666666663</v>
      </c>
      <c r="L50" s="342" t="str">
        <f>'5- Identificación de Riesgos'!I40</f>
        <v>Afectación de reputacion,imagén,  credibilidad, satisfacción de usuarios y PI</v>
      </c>
      <c r="M50" s="148" t="s">
        <v>372</v>
      </c>
      <c r="N50" s="135" t="s">
        <v>364</v>
      </c>
      <c r="O50" s="135" t="s">
        <v>364</v>
      </c>
      <c r="P50" s="135" t="s">
        <v>364</v>
      </c>
      <c r="Q50" s="135" t="s">
        <v>364</v>
      </c>
      <c r="R50" s="140">
        <f t="shared" ref="R50:R52" si="8">SUM(COUNTIF(N50,"SI")*25%,COUNTIF(O50,"SI")*40%,COUNTIF(P50,"SI")*25%,COUNTIF(Q50,"SI")*10%)</f>
        <v>1</v>
      </c>
      <c r="S50" s="575">
        <f>AVERAGE(R50:R52)</f>
        <v>1</v>
      </c>
      <c r="T50" s="578" t="str">
        <f>CONCATENATE(INDEX('8- Políticas de Administración '!$B$6:$F$10,MATCH(ROUND(IF((RIGHT('5- Identificación de Riesgos'!H40,1)-'6- Valoración Controles'!K50)&lt;1,1,(RIGHT('5- Identificación de Riesgos'!H40,1)-'6- Valoración Controles'!K50)),0),'8- Políticas de Administración '!$F$6:$F$10,0),1)," - ",ROUND(IF((RIGHT('5- Identificación de Riesgos'!H40,1)-'6- Valoración Controles'!K50)&lt;1,1,(RIGHT('5- Identificación de Riesgos'!H40,1)-'6- Valoración Controles'!K50)),0))</f>
        <v>Muy Baja - 1</v>
      </c>
      <c r="U50" s="563" t="str">
        <f>CONCATENATE(INDEX('8- Políticas de Administración '!$B$17:$F$21,MATCH(ROUND(IF((RIGHT('5- Identificación de Riesgos'!M40,1)-'6- Valoración Controles'!S50)&lt;1,1,(RIGHT('5- Identificación de Riesgos'!M40,1)-'6- Valoración Controles'!S50)),0),'8- Políticas de Administración '!$F$17:$F$21,0),1)," - ",ROUND(IF((RIGHT('5- Identificación de Riesgos'!M40,1)-'6- Valoración Controles'!S50)&lt;1,1,(RIGHT('5- Identificación de Riesgos'!M40,1)-'6- Valoración Controles'!S50)),0))</f>
        <v>Leve - 1</v>
      </c>
      <c r="V50" s="566" t="str">
        <f>CONCATENATE(VLOOKUP((LEFT(T50,LEN(T50)-4)&amp;LEFT(U50,LEN(U50)-4)),'9- Matriz de Calor '!$D$18:$E$42,2,0)," - ",RIGHT(T50,1)*RIGHT(U50,1))</f>
        <v>Bajo - 1</v>
      </c>
    </row>
    <row r="51" spans="1:22" ht="89.25">
      <c r="A51" s="570"/>
      <c r="B51" s="573"/>
      <c r="C51" s="221" t="str">
        <f>'5- Identificación de Riesgos'!D41</f>
        <v>2. Falta de ética de terceros interesados  (Debilidades principios y valores)</v>
      </c>
      <c r="D51" s="224"/>
      <c r="E51" s="142" t="s">
        <v>522</v>
      </c>
      <c r="F51" s="159" t="s">
        <v>364</v>
      </c>
      <c r="G51" s="159" t="s">
        <v>364</v>
      </c>
      <c r="H51" s="136" t="s">
        <v>364</v>
      </c>
      <c r="I51" s="136" t="s">
        <v>364</v>
      </c>
      <c r="J51" s="138">
        <f t="shared" si="7"/>
        <v>1</v>
      </c>
      <c r="K51" s="576"/>
      <c r="L51" s="343" t="str">
        <f>'5- Identificación de Riesgos'!I41</f>
        <v>Afectación Económica</v>
      </c>
      <c r="M51" s="146" t="s">
        <v>375</v>
      </c>
      <c r="N51" s="343" t="s">
        <v>364</v>
      </c>
      <c r="O51" s="343" t="s">
        <v>364</v>
      </c>
      <c r="P51" s="343" t="s">
        <v>364</v>
      </c>
      <c r="Q51" s="343" t="s">
        <v>364</v>
      </c>
      <c r="R51" s="138">
        <f t="shared" si="8"/>
        <v>1</v>
      </c>
      <c r="S51" s="576"/>
      <c r="T51" s="579"/>
      <c r="U51" s="564"/>
      <c r="V51" s="567"/>
    </row>
    <row r="52" spans="1:22" ht="30">
      <c r="A52" s="570"/>
      <c r="B52" s="573"/>
      <c r="C52" s="221">
        <f>'5- Identificación de Riesgos'!D42</f>
        <v>0</v>
      </c>
      <c r="D52" s="224"/>
      <c r="E52" s="142"/>
      <c r="F52" s="136"/>
      <c r="G52" s="136"/>
      <c r="H52" s="136"/>
      <c r="I52" s="136"/>
      <c r="J52" s="138">
        <f t="shared" si="7"/>
        <v>0</v>
      </c>
      <c r="K52" s="576"/>
      <c r="L52" s="344" t="str">
        <f>'5- Identificación de Riesgos'!I42</f>
        <v>Incumplimiento de las metas establecidas</v>
      </c>
      <c r="M52" s="146" t="s">
        <v>374</v>
      </c>
      <c r="N52" s="343" t="s">
        <v>364</v>
      </c>
      <c r="O52" s="343" t="s">
        <v>364</v>
      </c>
      <c r="P52" s="343" t="s">
        <v>364</v>
      </c>
      <c r="Q52" s="343" t="s">
        <v>364</v>
      </c>
      <c r="R52" s="138">
        <f t="shared" si="8"/>
        <v>1</v>
      </c>
      <c r="S52" s="576"/>
      <c r="T52" s="579"/>
      <c r="U52" s="564"/>
      <c r="V52" s="567"/>
    </row>
    <row r="53" spans="1:22">
      <c r="A53" s="570"/>
      <c r="B53" s="573"/>
      <c r="C53" s="221"/>
      <c r="D53" s="224"/>
      <c r="E53" s="142"/>
      <c r="F53" s="136"/>
      <c r="G53" s="136"/>
      <c r="H53" s="136"/>
      <c r="I53" s="136"/>
      <c r="J53" s="138">
        <f t="shared" si="7"/>
        <v>0</v>
      </c>
      <c r="K53" s="576"/>
      <c r="L53" s="136"/>
      <c r="M53" s="146"/>
      <c r="N53" s="136"/>
      <c r="O53" s="136"/>
      <c r="P53" s="136"/>
      <c r="Q53" s="136"/>
      <c r="R53" s="138"/>
      <c r="S53" s="576"/>
      <c r="T53" s="579"/>
      <c r="U53" s="564"/>
      <c r="V53" s="567"/>
    </row>
    <row r="54" spans="1:22">
      <c r="A54" s="570"/>
      <c r="B54" s="573"/>
      <c r="C54" s="221"/>
      <c r="D54" s="224"/>
      <c r="E54" s="143"/>
      <c r="F54" s="136"/>
      <c r="G54" s="136"/>
      <c r="H54" s="136"/>
      <c r="I54" s="136"/>
      <c r="J54" s="138">
        <f t="shared" si="7"/>
        <v>0</v>
      </c>
      <c r="K54" s="576"/>
      <c r="L54" s="136"/>
      <c r="M54" s="146"/>
      <c r="N54" s="136"/>
      <c r="O54" s="136"/>
      <c r="P54" s="136"/>
      <c r="Q54" s="136"/>
      <c r="R54" s="138"/>
      <c r="S54" s="576"/>
      <c r="T54" s="579"/>
      <c r="U54" s="564"/>
      <c r="V54" s="567"/>
    </row>
    <row r="55" spans="1:22">
      <c r="A55" s="570"/>
      <c r="B55" s="573"/>
      <c r="C55" s="221"/>
      <c r="D55" s="224"/>
      <c r="E55" s="142"/>
      <c r="F55" s="136"/>
      <c r="G55" s="136"/>
      <c r="H55" s="136"/>
      <c r="I55" s="136"/>
      <c r="J55" s="138">
        <f t="shared" si="7"/>
        <v>0</v>
      </c>
      <c r="K55" s="576"/>
      <c r="L55" s="136"/>
      <c r="M55" s="146"/>
      <c r="N55" s="136"/>
      <c r="O55" s="136"/>
      <c r="P55" s="136"/>
      <c r="Q55" s="136"/>
      <c r="R55" s="138"/>
      <c r="S55" s="576"/>
      <c r="T55" s="579"/>
      <c r="U55" s="564"/>
      <c r="V55" s="567"/>
    </row>
    <row r="56" spans="1:22">
      <c r="A56" s="570"/>
      <c r="B56" s="573"/>
      <c r="C56" s="221"/>
      <c r="D56" s="224"/>
      <c r="E56" s="142"/>
      <c r="F56" s="136"/>
      <c r="G56" s="136"/>
      <c r="H56" s="136"/>
      <c r="I56" s="136"/>
      <c r="J56" s="138">
        <f t="shared" si="7"/>
        <v>0</v>
      </c>
      <c r="K56" s="576"/>
      <c r="L56" s="136"/>
      <c r="M56" s="146"/>
      <c r="N56" s="136"/>
      <c r="O56" s="136"/>
      <c r="P56" s="136"/>
      <c r="Q56" s="136"/>
      <c r="R56" s="138"/>
      <c r="S56" s="576"/>
      <c r="T56" s="579"/>
      <c r="U56" s="564"/>
      <c r="V56" s="567"/>
    </row>
    <row r="57" spans="1:22">
      <c r="A57" s="570"/>
      <c r="B57" s="573"/>
      <c r="C57" s="221"/>
      <c r="D57" s="224"/>
      <c r="E57" s="142"/>
      <c r="F57" s="136"/>
      <c r="G57" s="136"/>
      <c r="H57" s="136"/>
      <c r="I57" s="136"/>
      <c r="J57" s="138">
        <f t="shared" si="7"/>
        <v>0</v>
      </c>
      <c r="K57" s="576"/>
      <c r="L57" s="136"/>
      <c r="M57" s="146"/>
      <c r="N57" s="136"/>
      <c r="O57" s="136"/>
      <c r="P57" s="136"/>
      <c r="Q57" s="136"/>
      <c r="R57" s="138"/>
      <c r="S57" s="576"/>
      <c r="T57" s="579"/>
      <c r="U57" s="564"/>
      <c r="V57" s="567"/>
    </row>
    <row r="58" spans="1:22">
      <c r="A58" s="570"/>
      <c r="B58" s="573"/>
      <c r="C58" s="221"/>
      <c r="D58" s="224"/>
      <c r="E58" s="142"/>
      <c r="F58" s="136"/>
      <c r="G58" s="136"/>
      <c r="H58" s="136"/>
      <c r="I58" s="136"/>
      <c r="J58" s="138">
        <f t="shared" si="7"/>
        <v>0</v>
      </c>
      <c r="K58" s="576"/>
      <c r="L58" s="136"/>
      <c r="M58" s="146"/>
      <c r="N58" s="136"/>
      <c r="O58" s="136"/>
      <c r="P58" s="136"/>
      <c r="Q58" s="136"/>
      <c r="R58" s="138"/>
      <c r="S58" s="576"/>
      <c r="T58" s="579"/>
      <c r="U58" s="564"/>
      <c r="V58" s="567"/>
    </row>
    <row r="59" spans="1:22">
      <c r="A59" s="571"/>
      <c r="B59" s="574"/>
      <c r="C59" s="223"/>
      <c r="D59" s="224"/>
      <c r="E59" s="145"/>
      <c r="F59" s="137"/>
      <c r="G59" s="137"/>
      <c r="H59" s="137"/>
      <c r="I59" s="137"/>
      <c r="J59" s="139">
        <f t="shared" si="7"/>
        <v>0</v>
      </c>
      <c r="K59" s="577"/>
      <c r="L59" s="158"/>
      <c r="M59" s="147"/>
      <c r="N59" s="137"/>
      <c r="O59" s="137"/>
      <c r="P59" s="137"/>
      <c r="Q59" s="137"/>
      <c r="R59" s="139"/>
      <c r="S59" s="577"/>
      <c r="T59" s="580"/>
      <c r="U59" s="565"/>
      <c r="V59" s="568"/>
    </row>
    <row r="60" spans="1:22" ht="60" customHeight="1">
      <c r="A60" s="569">
        <f>'5- Identificación de Riesgos'!A50</f>
        <v>6</v>
      </c>
      <c r="B60" s="581" t="str">
        <f>'5- Identificación de Riesgos'!B50</f>
        <v>Ofrecer, prometer, entregar, aceptar o solicitar una ventaja indebida para provocar  actuaciones jurídicas de los procesos de repetición por fuera del marco legal atendiendo intereses propios o de terceros.</v>
      </c>
      <c r="C60" s="220" t="str">
        <f>'5- Identificación de Riesgos'!D50</f>
        <v>1. Falta de ética de los servidores públicos (Debilidades en principios y valores)</v>
      </c>
      <c r="D60" s="217"/>
      <c r="E60" s="141" t="s">
        <v>373</v>
      </c>
      <c r="F60" s="135" t="s">
        <v>364</v>
      </c>
      <c r="G60" s="135" t="s">
        <v>364</v>
      </c>
      <c r="H60" s="135" t="s">
        <v>366</v>
      </c>
      <c r="I60" s="135" t="s">
        <v>366</v>
      </c>
      <c r="J60" s="140">
        <f t="shared" si="4"/>
        <v>0.5</v>
      </c>
      <c r="K60" s="575">
        <f>AVERAGE(J60:J62)</f>
        <v>0.16666666666666666</v>
      </c>
      <c r="L60" s="335" t="str">
        <f>'5- Identificación de Riesgos'!I50</f>
        <v>Afectación de reputacion,imagén,  credibilidad, satisfacción de usuarios y PI</v>
      </c>
      <c r="M60" s="148" t="s">
        <v>372</v>
      </c>
      <c r="N60" s="135" t="s">
        <v>364</v>
      </c>
      <c r="O60" s="135" t="s">
        <v>364</v>
      </c>
      <c r="P60" s="135" t="s">
        <v>364</v>
      </c>
      <c r="Q60" s="135" t="s">
        <v>364</v>
      </c>
      <c r="R60" s="140">
        <f t="shared" si="5"/>
        <v>1</v>
      </c>
      <c r="S60" s="575">
        <f t="shared" ref="S60" si="9">AVERAGE(R60:R69)</f>
        <v>1</v>
      </c>
      <c r="T60" s="578" t="str">
        <f>CONCATENATE(INDEX('8- Políticas de Administración '!$B$6:$F$10,MATCH(ROUND(IF((RIGHT('5- Identificación de Riesgos'!H50,1)-'6- Valoración Controles'!K60)&lt;1,1,(RIGHT('5- Identificación de Riesgos'!H50,1)-'6- Valoración Controles'!K60)),0),'8- Políticas de Administración '!$F$6:$F$10,0),1)," - ",ROUND(IF((RIGHT('5- Identificación de Riesgos'!H50,1)-'6- Valoración Controles'!K60)&lt;1,1,(RIGHT('5- Identificación de Riesgos'!H50,1)-'6- Valoración Controles'!K60)),0))</f>
        <v>Muy Baja - 1</v>
      </c>
      <c r="U60" s="563" t="str">
        <f>CONCATENATE(INDEX('8- Políticas de Administración '!$B$17:$F$21,MATCH(ROUND(IF((RIGHT('5- Identificación de Riesgos'!M50,1)-'6- Valoración Controles'!S60)&lt;1,1,(RIGHT('5- Identificación de Riesgos'!M50,1)-'6- Valoración Controles'!S60)),0),'8- Políticas de Administración '!$F$17:$F$21,0),1)," - ",ROUND(IF((RIGHT('5- Identificación de Riesgos'!M50,1)-'6- Valoración Controles'!S60)&lt;1,1,(RIGHT('5- Identificación de Riesgos'!M50,1)-'6- Valoración Controles'!S60)),0))</f>
        <v>Menor - 2</v>
      </c>
      <c r="V60" s="566" t="str">
        <f>CONCATENATE(VLOOKUP((LEFT(T60,LEN(T60)-4)&amp;LEFT(U60,LEN(U60)-4)),'9- Matriz de Calor '!$D$18:$E$42,2,0)," - ",RIGHT(T60,1)*RIGHT(U60,1))</f>
        <v>Bajo - 2</v>
      </c>
    </row>
    <row r="61" spans="1:22" ht="45" customHeight="1">
      <c r="A61" s="570"/>
      <c r="B61" s="582"/>
      <c r="C61" s="221" t="str">
        <f>'5- Identificación de Riesgos'!D51</f>
        <v>2. Falta de ética de terceros interesados  (Debilidades principios y valores)</v>
      </c>
      <c r="D61" s="218"/>
      <c r="E61" s="142"/>
      <c r="F61" s="136"/>
      <c r="G61" s="136"/>
      <c r="H61" s="136"/>
      <c r="I61" s="136"/>
      <c r="J61" s="138">
        <f t="shared" si="4"/>
        <v>0</v>
      </c>
      <c r="K61" s="576"/>
      <c r="L61" s="336" t="str">
        <f>'5- Identificación de Riesgos'!I51</f>
        <v>Afectación Económica</v>
      </c>
      <c r="M61" s="146" t="s">
        <v>375</v>
      </c>
      <c r="N61" s="136" t="s">
        <v>364</v>
      </c>
      <c r="O61" s="136" t="s">
        <v>364</v>
      </c>
      <c r="P61" s="136" t="s">
        <v>364</v>
      </c>
      <c r="Q61" s="136" t="s">
        <v>364</v>
      </c>
      <c r="R61" s="138">
        <f t="shared" si="5"/>
        <v>1</v>
      </c>
      <c r="S61" s="576"/>
      <c r="T61" s="579"/>
      <c r="U61" s="564"/>
      <c r="V61" s="567"/>
    </row>
    <row r="62" spans="1:22" ht="111.75" customHeight="1" thickBot="1">
      <c r="A62" s="570"/>
      <c r="B62" s="582"/>
      <c r="C62" s="221"/>
      <c r="D62" s="218"/>
      <c r="E62" s="142"/>
      <c r="F62" s="136"/>
      <c r="G62" s="136"/>
      <c r="H62" s="136"/>
      <c r="I62" s="136"/>
      <c r="J62" s="138">
        <f t="shared" si="4"/>
        <v>0</v>
      </c>
      <c r="K62" s="576"/>
      <c r="L62" s="339" t="str">
        <f>'5- Identificación de Riesgos'!I52</f>
        <v>Incumplimiento de las metas establecidas</v>
      </c>
      <c r="M62" s="146" t="s">
        <v>374</v>
      </c>
      <c r="N62" s="136" t="s">
        <v>364</v>
      </c>
      <c r="O62" s="136" t="s">
        <v>364</v>
      </c>
      <c r="P62" s="136" t="s">
        <v>364</v>
      </c>
      <c r="Q62" s="136" t="s">
        <v>364</v>
      </c>
      <c r="R62" s="138">
        <f t="shared" si="5"/>
        <v>1</v>
      </c>
      <c r="S62" s="576"/>
      <c r="T62" s="579"/>
      <c r="U62" s="564"/>
      <c r="V62" s="567"/>
    </row>
    <row r="63" spans="1:22" ht="110.25" customHeight="1">
      <c r="A63" s="570"/>
      <c r="B63" s="582"/>
      <c r="C63" s="221"/>
      <c r="D63" s="218"/>
      <c r="E63" s="141"/>
      <c r="F63" s="136"/>
      <c r="G63" s="136"/>
      <c r="H63" s="136"/>
      <c r="I63" s="136"/>
      <c r="J63" s="138">
        <f t="shared" si="4"/>
        <v>0</v>
      </c>
      <c r="K63" s="576"/>
      <c r="L63" s="136"/>
      <c r="N63" s="136"/>
      <c r="O63" s="136"/>
      <c r="P63" s="136"/>
      <c r="Q63" s="136"/>
      <c r="R63" s="138"/>
      <c r="S63" s="576"/>
      <c r="T63" s="579"/>
      <c r="U63" s="564"/>
      <c r="V63" s="567"/>
    </row>
    <row r="64" spans="1:22" ht="30" customHeight="1">
      <c r="A64" s="570"/>
      <c r="B64" s="582"/>
      <c r="C64" s="221"/>
      <c r="D64" s="218"/>
      <c r="E64" s="143"/>
      <c r="F64" s="136"/>
      <c r="G64" s="136"/>
      <c r="H64" s="136"/>
      <c r="I64" s="136"/>
      <c r="J64" s="138">
        <f t="shared" si="4"/>
        <v>0</v>
      </c>
      <c r="K64" s="576"/>
      <c r="L64" s="136"/>
      <c r="M64" s="146"/>
      <c r="N64" s="136"/>
      <c r="O64" s="136"/>
      <c r="P64" s="136"/>
      <c r="Q64" s="136"/>
      <c r="R64" s="138"/>
      <c r="S64" s="576"/>
      <c r="T64" s="579"/>
      <c r="U64" s="564"/>
      <c r="V64" s="567"/>
    </row>
    <row r="65" spans="1:22">
      <c r="A65" s="570"/>
      <c r="B65" s="582"/>
      <c r="C65" s="221"/>
      <c r="D65" s="218"/>
      <c r="E65" s="142"/>
      <c r="F65" s="136"/>
      <c r="G65" s="136"/>
      <c r="H65" s="136"/>
      <c r="I65" s="136"/>
      <c r="J65" s="138">
        <f t="shared" si="4"/>
        <v>0</v>
      </c>
      <c r="K65" s="576"/>
      <c r="L65" s="136"/>
      <c r="M65" s="146"/>
      <c r="N65" s="136"/>
      <c r="O65" s="136"/>
      <c r="P65" s="136"/>
      <c r="Q65" s="136"/>
      <c r="R65" s="138"/>
      <c r="S65" s="576"/>
      <c r="T65" s="579"/>
      <c r="U65" s="564"/>
      <c r="V65" s="567"/>
    </row>
    <row r="66" spans="1:22">
      <c r="A66" s="570"/>
      <c r="B66" s="582"/>
      <c r="C66" s="221"/>
      <c r="D66" s="218"/>
      <c r="E66" s="142"/>
      <c r="F66" s="136"/>
      <c r="G66" s="136"/>
      <c r="H66" s="136"/>
      <c r="I66" s="136"/>
      <c r="J66" s="138">
        <f t="shared" si="4"/>
        <v>0</v>
      </c>
      <c r="K66" s="576"/>
      <c r="L66" s="136"/>
      <c r="M66" s="146"/>
      <c r="N66" s="136"/>
      <c r="O66" s="136"/>
      <c r="P66" s="136"/>
      <c r="Q66" s="136"/>
      <c r="R66" s="138"/>
      <c r="S66" s="576"/>
      <c r="T66" s="579"/>
      <c r="U66" s="564"/>
      <c r="V66" s="567"/>
    </row>
    <row r="67" spans="1:22">
      <c r="A67" s="570"/>
      <c r="B67" s="582"/>
      <c r="C67" s="221"/>
      <c r="D67" s="218"/>
      <c r="E67" s="142"/>
      <c r="F67" s="136"/>
      <c r="G67" s="136"/>
      <c r="H67" s="136"/>
      <c r="I67" s="136"/>
      <c r="J67" s="138">
        <f t="shared" si="4"/>
        <v>0</v>
      </c>
      <c r="K67" s="576"/>
      <c r="L67" s="136"/>
      <c r="M67" s="146"/>
      <c r="N67" s="136"/>
      <c r="O67" s="136"/>
      <c r="P67" s="136"/>
      <c r="Q67" s="136"/>
      <c r="R67" s="138"/>
      <c r="S67" s="576"/>
      <c r="T67" s="579"/>
      <c r="U67" s="564"/>
      <c r="V67" s="567"/>
    </row>
    <row r="68" spans="1:22">
      <c r="A68" s="570"/>
      <c r="B68" s="582"/>
      <c r="C68" s="221"/>
      <c r="D68" s="218"/>
      <c r="E68" s="142"/>
      <c r="F68" s="136"/>
      <c r="G68" s="136"/>
      <c r="H68" s="136"/>
      <c r="I68" s="136"/>
      <c r="J68" s="138">
        <f t="shared" si="4"/>
        <v>0</v>
      </c>
      <c r="K68" s="576"/>
      <c r="L68" s="136"/>
      <c r="M68" s="146"/>
      <c r="N68" s="136"/>
      <c r="O68" s="136"/>
      <c r="P68" s="136"/>
      <c r="Q68" s="136"/>
      <c r="R68" s="138"/>
      <c r="S68" s="576"/>
      <c r="T68" s="579"/>
      <c r="U68" s="564"/>
      <c r="V68" s="567"/>
    </row>
    <row r="69" spans="1:22" ht="15.75" thickBot="1">
      <c r="A69" s="571"/>
      <c r="B69" s="583"/>
      <c r="C69" s="223"/>
      <c r="D69" s="219"/>
      <c r="E69" s="145"/>
      <c r="F69" s="137"/>
      <c r="G69" s="137"/>
      <c r="H69" s="137"/>
      <c r="I69" s="137"/>
      <c r="J69" s="139">
        <f t="shared" si="4"/>
        <v>0</v>
      </c>
      <c r="K69" s="577"/>
      <c r="L69" s="137"/>
      <c r="M69" s="147"/>
      <c r="N69" s="137"/>
      <c r="O69" s="137"/>
      <c r="P69" s="137"/>
      <c r="Q69" s="137"/>
      <c r="R69" s="139"/>
      <c r="S69" s="577"/>
      <c r="T69" s="580"/>
      <c r="U69" s="565"/>
      <c r="V69" s="568"/>
    </row>
    <row r="70" spans="1:22" ht="60">
      <c r="A70" s="569">
        <f>'5- Identificación de Riesgos'!A53</f>
        <v>7</v>
      </c>
      <c r="B70" s="584" t="str">
        <f>'5- Identificación de Riesgos'!B53</f>
        <v>Ofrecer, prometer, entregar, aceptar o solicitar una ventaja a cambio de una indebida gestión en el tramite de la liquidación de las cuentas de cobro por concepto de Sentencias en contra de la Rama Judicial.</v>
      </c>
      <c r="C70" s="220" t="str">
        <f>'5- Identificación de Riesgos'!D53</f>
        <v>1. Falta de ética de los servidores públicos (Debilidades en principios y valores)</v>
      </c>
      <c r="D70" s="217"/>
      <c r="E70" s="141" t="s">
        <v>367</v>
      </c>
      <c r="F70" s="135" t="s">
        <v>364</v>
      </c>
      <c r="G70" s="135" t="s">
        <v>364</v>
      </c>
      <c r="H70" s="135" t="s">
        <v>364</v>
      </c>
      <c r="I70" s="135" t="s">
        <v>364</v>
      </c>
      <c r="J70" s="140">
        <f t="shared" ref="J70:J79" si="10">COUNTIF(F70:I70,"SI")/4</f>
        <v>1</v>
      </c>
      <c r="K70" s="575">
        <f>AVERAGE(J70:J72)</f>
        <v>1</v>
      </c>
      <c r="L70" s="338" t="str">
        <f>'5- Identificación de Riesgos'!I53</f>
        <v>Afectación de reputacion,imagén,  credibilidad, satisfacción de usuarios y PI</v>
      </c>
      <c r="M70" s="148" t="s">
        <v>376</v>
      </c>
      <c r="N70" s="135" t="s">
        <v>366</v>
      </c>
      <c r="O70" s="135" t="s">
        <v>366</v>
      </c>
      <c r="P70" s="135" t="s">
        <v>364</v>
      </c>
      <c r="Q70" s="135" t="s">
        <v>364</v>
      </c>
      <c r="R70" s="140">
        <f t="shared" ref="R70:R72" si="11">SUM(COUNTIF(N70,"SI")*25%,COUNTIF(O70,"SI")*40%,COUNTIF(P70,"SI")*25%,COUNTIF(Q70,"SI")*10%)</f>
        <v>0.35</v>
      </c>
      <c r="S70" s="575">
        <f t="shared" ref="S70" si="12">AVERAGE(R70:R79)</f>
        <v>0.78333333333333333</v>
      </c>
      <c r="T70" s="578" t="str">
        <f>CONCATENATE(INDEX('8- Políticas de Administración '!$B$6:$F$10,MATCH(ROUND(IF((RIGHT('5- Identificación de Riesgos'!H53,1)-'6- Valoración Controles'!K70)&lt;1,1,(RIGHT('5- Identificación de Riesgos'!H53,1)-'6- Valoración Controles'!K70)),0),'8- Políticas de Administración '!$F$6:$F$10,0),1)," - ",ROUND(IF((RIGHT('5- Identificación de Riesgos'!H53,1)-'6- Valoración Controles'!K70)&lt;1,1,(RIGHT('5- Identificación de Riesgos'!H53,1)-'6- Valoración Controles'!K70)),0))</f>
        <v>Muy Baja - 1</v>
      </c>
      <c r="U70" s="563" t="str">
        <f>CONCATENATE(INDEX('8- Políticas de Administración '!$B$17:$F$21,MATCH(ROUND(IF((RIGHT('5- Identificación de Riesgos'!M53,1)-'6- Valoración Controles'!S70)&lt;1,1,(RIGHT('5- Identificación de Riesgos'!M53,1)-'6- Valoración Controles'!S70)),0),'8- Políticas de Administración '!$F$17:$F$21,0),1)," - ",ROUND(IF((RIGHT('5- Identificación de Riesgos'!M53,1)-'6- Valoración Controles'!S70)&lt;1,1,(RIGHT('5- Identificación de Riesgos'!M53,1)-'6- Valoración Controles'!S70)),0))</f>
        <v>Leve - 1</v>
      </c>
      <c r="V70" s="566" t="str">
        <f>CONCATENATE(VLOOKUP((LEFT(T70,LEN(T70)-4)&amp;LEFT(U70,LEN(U70)-4)),'9- Matriz de Calor '!$D$18:$E$42,2,0)," - ",RIGHT(T70,1)*RIGHT(U70,1))</f>
        <v>Bajo - 1</v>
      </c>
    </row>
    <row r="71" spans="1:22" ht="30">
      <c r="A71" s="570"/>
      <c r="B71" s="585"/>
      <c r="C71" s="221" t="str">
        <f>'5- Identificación de Riesgos'!D54</f>
        <v>2. Falta de ética de terceros interesados  (Debilidades principios y valores)</v>
      </c>
      <c r="D71" s="218"/>
      <c r="E71" s="142" t="s">
        <v>369</v>
      </c>
      <c r="F71" s="136" t="s">
        <v>364</v>
      </c>
      <c r="G71" s="136" t="s">
        <v>364</v>
      </c>
      <c r="H71" s="136" t="s">
        <v>364</v>
      </c>
      <c r="I71" s="136" t="s">
        <v>364</v>
      </c>
      <c r="J71" s="138">
        <f t="shared" si="10"/>
        <v>1</v>
      </c>
      <c r="K71" s="576"/>
      <c r="L71" s="336" t="str">
        <f>'5- Identificación de Riesgos'!I54</f>
        <v>Afectación Económica</v>
      </c>
      <c r="M71" s="146" t="s">
        <v>374</v>
      </c>
      <c r="N71" s="136" t="s">
        <v>364</v>
      </c>
      <c r="O71" s="136" t="s">
        <v>364</v>
      </c>
      <c r="P71" s="136" t="s">
        <v>364</v>
      </c>
      <c r="Q71" s="136" t="s">
        <v>364</v>
      </c>
      <c r="R71" s="138">
        <f t="shared" si="11"/>
        <v>1</v>
      </c>
      <c r="S71" s="576"/>
      <c r="T71" s="579"/>
      <c r="U71" s="564"/>
      <c r="V71" s="567"/>
    </row>
    <row r="72" spans="1:22" ht="60">
      <c r="A72" s="570"/>
      <c r="B72" s="585"/>
      <c r="C72" s="221">
        <f>'5- Identificación de Riesgos'!D55</f>
        <v>0</v>
      </c>
      <c r="D72" s="218"/>
      <c r="E72" s="142" t="s">
        <v>377</v>
      </c>
      <c r="F72" s="136" t="s">
        <v>364</v>
      </c>
      <c r="G72" s="136" t="s">
        <v>364</v>
      </c>
      <c r="H72" s="136" t="s">
        <v>364</v>
      </c>
      <c r="I72" s="136" t="s">
        <v>364</v>
      </c>
      <c r="J72" s="138">
        <f t="shared" si="10"/>
        <v>1</v>
      </c>
      <c r="K72" s="576"/>
      <c r="L72" s="336" t="str">
        <f>'5- Identificación de Riesgos'!I55</f>
        <v>Incumplimiento de las metas establecidas</v>
      </c>
      <c r="M72" s="146" t="s">
        <v>375</v>
      </c>
      <c r="N72" s="136" t="s">
        <v>364</v>
      </c>
      <c r="O72" s="136" t="s">
        <v>364</v>
      </c>
      <c r="P72" s="136" t="s">
        <v>364</v>
      </c>
      <c r="Q72" s="136" t="s">
        <v>364</v>
      </c>
      <c r="R72" s="138">
        <f t="shared" si="11"/>
        <v>1</v>
      </c>
      <c r="S72" s="576"/>
      <c r="T72" s="579"/>
      <c r="U72" s="564"/>
      <c r="V72" s="567"/>
    </row>
    <row r="73" spans="1:22">
      <c r="A73" s="570"/>
      <c r="B73" s="585"/>
      <c r="C73" s="221">
        <f>'5- Identificación de Riesgos'!D56</f>
        <v>0</v>
      </c>
      <c r="D73" s="218"/>
      <c r="E73" s="142"/>
      <c r="F73" s="136"/>
      <c r="G73" s="136"/>
      <c r="H73" s="136"/>
      <c r="I73" s="136"/>
      <c r="J73" s="138">
        <f t="shared" si="10"/>
        <v>0</v>
      </c>
      <c r="K73" s="576"/>
      <c r="L73" s="336">
        <f>'5- Identificación de Riesgos'!I56</f>
        <v>0</v>
      </c>
      <c r="M73" s="146"/>
      <c r="N73" s="136"/>
      <c r="O73" s="136"/>
      <c r="P73" s="136"/>
      <c r="Q73" s="136"/>
      <c r="R73" s="138"/>
      <c r="S73" s="576"/>
      <c r="T73" s="579"/>
      <c r="U73" s="564"/>
      <c r="V73" s="567"/>
    </row>
    <row r="74" spans="1:22">
      <c r="A74" s="570"/>
      <c r="B74" s="585"/>
      <c r="C74" s="221">
        <f>'5- Identificación de Riesgos'!D57</f>
        <v>0</v>
      </c>
      <c r="D74" s="218"/>
      <c r="E74" s="143"/>
      <c r="F74" s="136"/>
      <c r="G74" s="136"/>
      <c r="H74" s="136"/>
      <c r="I74" s="136"/>
      <c r="J74" s="138">
        <f t="shared" si="10"/>
        <v>0</v>
      </c>
      <c r="K74" s="576"/>
      <c r="L74" s="336">
        <f>'5- Identificación de Riesgos'!I57</f>
        <v>0</v>
      </c>
      <c r="M74" s="146"/>
      <c r="N74" s="136"/>
      <c r="O74" s="136"/>
      <c r="P74" s="136"/>
      <c r="Q74" s="136"/>
      <c r="R74" s="138"/>
      <c r="S74" s="576"/>
      <c r="T74" s="579"/>
      <c r="U74" s="564"/>
      <c r="V74" s="567"/>
    </row>
    <row r="75" spans="1:22">
      <c r="A75" s="570"/>
      <c r="B75" s="585"/>
      <c r="C75" s="221">
        <f>'5- Identificación de Riesgos'!D58</f>
        <v>0</v>
      </c>
      <c r="D75" s="218"/>
      <c r="E75" s="142"/>
      <c r="F75" s="136"/>
      <c r="G75" s="136"/>
      <c r="H75" s="136"/>
      <c r="I75" s="136"/>
      <c r="J75" s="138">
        <f t="shared" si="10"/>
        <v>0</v>
      </c>
      <c r="K75" s="576"/>
      <c r="L75" s="336">
        <f>'5- Identificación de Riesgos'!I58</f>
        <v>0</v>
      </c>
      <c r="M75" s="146"/>
      <c r="N75" s="136"/>
      <c r="O75" s="136"/>
      <c r="P75" s="136"/>
      <c r="Q75" s="136"/>
      <c r="R75" s="138"/>
      <c r="S75" s="576"/>
      <c r="T75" s="579"/>
      <c r="U75" s="564"/>
      <c r="V75" s="567"/>
    </row>
    <row r="76" spans="1:22">
      <c r="A76" s="570"/>
      <c r="B76" s="585"/>
      <c r="C76" s="221">
        <f>'5- Identificación de Riesgos'!D59</f>
        <v>0</v>
      </c>
      <c r="D76" s="218"/>
      <c r="E76" s="142"/>
      <c r="F76" s="136"/>
      <c r="G76" s="136"/>
      <c r="H76" s="136"/>
      <c r="I76" s="136"/>
      <c r="J76" s="138">
        <f t="shared" si="10"/>
        <v>0</v>
      </c>
      <c r="K76" s="576"/>
      <c r="L76" s="336">
        <f>'5- Identificación de Riesgos'!I59</f>
        <v>0</v>
      </c>
      <c r="M76" s="146"/>
      <c r="N76" s="136"/>
      <c r="O76" s="136"/>
      <c r="P76" s="136"/>
      <c r="Q76" s="136"/>
      <c r="R76" s="138"/>
      <c r="S76" s="576"/>
      <c r="T76" s="579"/>
      <c r="U76" s="564"/>
      <c r="V76" s="567"/>
    </row>
    <row r="77" spans="1:22">
      <c r="A77" s="570"/>
      <c r="B77" s="585"/>
      <c r="C77" s="221">
        <f>'5- Identificación de Riesgos'!D60</f>
        <v>0</v>
      </c>
      <c r="D77" s="218"/>
      <c r="E77" s="142"/>
      <c r="F77" s="136"/>
      <c r="G77" s="136"/>
      <c r="H77" s="136"/>
      <c r="I77" s="136"/>
      <c r="J77" s="138">
        <f t="shared" si="10"/>
        <v>0</v>
      </c>
      <c r="K77" s="576"/>
      <c r="L77" s="336">
        <f>'5- Identificación de Riesgos'!I60</f>
        <v>0</v>
      </c>
      <c r="M77" s="146"/>
      <c r="N77" s="136"/>
      <c r="O77" s="136"/>
      <c r="P77" s="136"/>
      <c r="Q77" s="136"/>
      <c r="R77" s="138"/>
      <c r="S77" s="576"/>
      <c r="T77" s="579"/>
      <c r="U77" s="564"/>
      <c r="V77" s="567"/>
    </row>
    <row r="78" spans="1:22">
      <c r="A78" s="570"/>
      <c r="B78" s="585"/>
      <c r="C78" s="221">
        <f>'5- Identificación de Riesgos'!D61</f>
        <v>0</v>
      </c>
      <c r="D78" s="218"/>
      <c r="E78" s="142"/>
      <c r="F78" s="136"/>
      <c r="G78" s="136"/>
      <c r="H78" s="136"/>
      <c r="I78" s="136"/>
      <c r="J78" s="138">
        <f t="shared" si="10"/>
        <v>0</v>
      </c>
      <c r="K78" s="576"/>
      <c r="L78" s="336">
        <f>'5- Identificación de Riesgos'!I61</f>
        <v>0</v>
      </c>
      <c r="M78" s="146"/>
      <c r="N78" s="136"/>
      <c r="O78" s="136"/>
      <c r="P78" s="136"/>
      <c r="Q78" s="136"/>
      <c r="R78" s="138"/>
      <c r="S78" s="576"/>
      <c r="T78" s="579"/>
      <c r="U78" s="564"/>
      <c r="V78" s="567"/>
    </row>
    <row r="79" spans="1:22" ht="15.75" thickBot="1">
      <c r="A79" s="571"/>
      <c r="B79" s="586"/>
      <c r="C79" s="222">
        <f>'5- Identificación de Riesgos'!D62</f>
        <v>0</v>
      </c>
      <c r="D79" s="219"/>
      <c r="E79" s="145"/>
      <c r="F79" s="137"/>
      <c r="G79" s="137"/>
      <c r="H79" s="137"/>
      <c r="I79" s="137"/>
      <c r="J79" s="139">
        <f t="shared" si="10"/>
        <v>0</v>
      </c>
      <c r="K79" s="577"/>
      <c r="L79" s="337">
        <f>'5- Identificación de Riesgos'!I62</f>
        <v>0</v>
      </c>
      <c r="M79" s="147"/>
      <c r="N79" s="137"/>
      <c r="O79" s="137"/>
      <c r="P79" s="137"/>
      <c r="Q79" s="137"/>
      <c r="R79" s="139"/>
      <c r="S79" s="577"/>
      <c r="T79" s="580"/>
      <c r="U79" s="565"/>
      <c r="V79" s="568"/>
    </row>
  </sheetData>
  <mergeCells count="67">
    <mergeCell ref="U70:U79"/>
    <mergeCell ref="V70:V79"/>
    <mergeCell ref="A70:A79"/>
    <mergeCell ref="B70:B79"/>
    <mergeCell ref="K70:K79"/>
    <mergeCell ref="S70:S79"/>
    <mergeCell ref="T70:T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60:T69"/>
    <mergeCell ref="U60:U69"/>
    <mergeCell ref="V60:V69"/>
    <mergeCell ref="A60:A69"/>
    <mergeCell ref="B60:B69"/>
    <mergeCell ref="K60:K69"/>
    <mergeCell ref="S60:S69"/>
    <mergeCell ref="U50:U59"/>
    <mergeCell ref="V50:V59"/>
    <mergeCell ref="A50:A59"/>
    <mergeCell ref="B50:B59"/>
    <mergeCell ref="K50:K59"/>
    <mergeCell ref="S50:S59"/>
    <mergeCell ref="T50:T59"/>
  </mergeCells>
  <conditionalFormatting sqref="T10 T20 T30 T40 T50 T60 T70">
    <cfRule type="containsText" dxfId="146" priority="373" operator="containsText" text="Muy Baja">
      <formula>NOT(ISERROR(SEARCH("Muy Baja",T10)))</formula>
    </cfRule>
    <cfRule type="containsText" dxfId="145" priority="374" operator="containsText" text="Baja">
      <formula>NOT(ISERROR(SEARCH("Baja",T10)))</formula>
    </cfRule>
    <cfRule type="containsText" dxfId="144" priority="375" operator="containsText" text="Muy Alta">
      <formula>NOT(ISERROR(SEARCH("Muy Alta",T10)))</formula>
    </cfRule>
    <cfRule type="containsText" dxfId="143" priority="377" operator="containsText" text="Alta">
      <formula>NOT(ISERROR(SEARCH("Alta",T10)))</formula>
    </cfRule>
    <cfRule type="containsText" dxfId="142" priority="378" operator="containsText" text="Media">
      <formula>NOT(ISERROR(SEARCH("Media",T10)))</formula>
    </cfRule>
    <cfRule type="containsText" dxfId="141" priority="379" operator="containsText" text="Media">
      <formula>NOT(ISERROR(SEARCH("Media",T10)))</formula>
    </cfRule>
    <cfRule type="containsText" dxfId="140" priority="380" operator="containsText" text="Media">
      <formula>NOT(ISERROR(SEARCH("Media",T10)))</formula>
    </cfRule>
    <cfRule type="containsText" dxfId="139" priority="381" operator="containsText" text="Muy Baja">
      <formula>NOT(ISERROR(SEARCH("Muy Baja",T10)))</formula>
    </cfRule>
    <cfRule type="containsText" dxfId="138" priority="382" operator="containsText" text="Baja">
      <formula>NOT(ISERROR(SEARCH("Baja",T10)))</formula>
    </cfRule>
    <cfRule type="containsText" dxfId="137" priority="383" operator="containsText" text="Muy Baja">
      <formula>NOT(ISERROR(SEARCH("Muy Baja",T10)))</formula>
    </cfRule>
    <cfRule type="containsText" dxfId="136" priority="384" operator="containsText" text="Muy Baja">
      <formula>NOT(ISERROR(SEARCH("Muy Baja",T10)))</formula>
    </cfRule>
    <cfRule type="containsText" dxfId="135" priority="385" operator="containsText" text="Muy Baja">
      <formula>NOT(ISERROR(SEARCH("Muy Baja",T10)))</formula>
    </cfRule>
    <cfRule type="containsText" dxfId="134" priority="386" operator="containsText" text="Muy Baja'Tabla probabilidad'!">
      <formula>NOT(ISERROR(SEARCH("Muy Baja'Tabla probabilidad'!",T10)))</formula>
    </cfRule>
    <cfRule type="containsText" dxfId="133" priority="387" operator="containsText" text="Muy bajo">
      <formula>NOT(ISERROR(SEARCH("Muy bajo",T10)))</formula>
    </cfRule>
    <cfRule type="containsText" dxfId="132" priority="388" operator="containsText" text="Alta">
      <formula>NOT(ISERROR(SEARCH("Alta",T10)))</formula>
    </cfRule>
    <cfRule type="containsText" dxfId="131" priority="389" operator="containsText" text="Media">
      <formula>NOT(ISERROR(SEARCH("Media",T10)))</formula>
    </cfRule>
    <cfRule type="containsText" dxfId="130" priority="390" operator="containsText" text="Baja">
      <formula>NOT(ISERROR(SEARCH("Baja",T10)))</formula>
    </cfRule>
    <cfRule type="containsText" dxfId="129" priority="391" operator="containsText" text="Muy baja">
      <formula>NOT(ISERROR(SEARCH("Muy baja",T10)))</formula>
    </cfRule>
    <cfRule type="cellIs" dxfId="128" priority="394" operator="between">
      <formula>1</formula>
      <formula>2</formula>
    </cfRule>
    <cfRule type="cellIs" dxfId="127" priority="395" operator="between">
      <formula>0</formula>
      <formula>2</formula>
    </cfRule>
  </conditionalFormatting>
  <conditionalFormatting sqref="U10 U20 U30 U40 U50 U60 U70">
    <cfRule type="containsText" dxfId="126" priority="367" operator="containsText" text="Catastrófico">
      <formula>NOT(ISERROR(SEARCH("Catastrófico",U10)))</formula>
    </cfRule>
    <cfRule type="containsText" dxfId="125" priority="368" operator="containsText" text="Mayor">
      <formula>NOT(ISERROR(SEARCH("Mayor",U10)))</formula>
    </cfRule>
    <cfRule type="containsText" dxfId="124" priority="369" operator="containsText" text="Alta">
      <formula>NOT(ISERROR(SEARCH("Alta",U10)))</formula>
    </cfRule>
    <cfRule type="containsText" dxfId="123" priority="370" operator="containsText" text="Moderado">
      <formula>NOT(ISERROR(SEARCH("Moderado",U10)))</formula>
    </cfRule>
    <cfRule type="containsText" dxfId="122" priority="371" operator="containsText" text="Menor">
      <formula>NOT(ISERROR(SEARCH("Menor",U10)))</formula>
    </cfRule>
    <cfRule type="containsText" dxfId="121" priority="372" operator="containsText" text="Leve">
      <formula>NOT(ISERROR(SEARCH("Leve",U10)))</formula>
    </cfRule>
  </conditionalFormatting>
  <conditionalFormatting sqref="V10 V20 V30 V40 V50 V60 V70">
    <cfRule type="containsText" dxfId="120" priority="331" operator="containsText" text="Extremo">
      <formula>NOT(ISERROR(SEARCH("Extremo",V10)))</formula>
    </cfRule>
    <cfRule type="containsText" dxfId="119" priority="332" operator="containsText" text="Alto">
      <formula>NOT(ISERROR(SEARCH("Alto",V10)))</formula>
    </cfRule>
    <cfRule type="containsText" dxfId="118" priority="333" operator="containsText" text="Bajo">
      <formula>NOT(ISERROR(SEARCH("Bajo",V10)))</formula>
    </cfRule>
    <cfRule type="containsText" dxfId="117" priority="334" operator="containsText" text="Moderado">
      <formula>NOT(ISERROR(SEARCH("Moderado",V10)))</formula>
    </cfRule>
  </conditionalFormatting>
  <dataValidations count="2">
    <dataValidation allowBlank="1" showInputMessage="1" showErrorMessage="1" prompt="Enunciar cuál es el control" sqref="E10:E20 E25:E28 M10:M14 E33 E35:E38 E30:E31 E40:E43 E45:E48 E60:E61 E75:E78 E65:E68 E63 E70:E71 E55:E58 E73 E50:E53" xr:uid="{00000000-0002-0000-0600-000000000000}"/>
    <dataValidation type="list" allowBlank="1" showInputMessage="1" showErrorMessage="1" sqref="F10:I79 N10:Q7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abSelected="1" topLeftCell="A49" zoomScale="70" zoomScaleNormal="70" zoomScalePageLayoutView="70" workbookViewId="0">
      <selection activeCell="O61" sqref="O61"/>
    </sheetView>
  </sheetViews>
  <sheetFormatPr baseColWidth="10" defaultColWidth="11.42578125" defaultRowHeight="15"/>
  <cols>
    <col min="1" max="1" width="5.42578125" customWidth="1"/>
    <col min="2" max="2" width="25.28515625" customWidth="1"/>
    <col min="3" max="3" width="48.5703125" customWidth="1"/>
    <col min="4" max="4" width="17.42578125" customWidth="1"/>
    <col min="5" max="5" width="22.85546875"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2" hidden="1" customWidth="1"/>
    <col min="13" max="13" width="16.7109375" customWidth="1"/>
    <col min="14" max="14" width="17.42578125" customWidth="1"/>
    <col min="15" max="15" width="21.5703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41"/>
      <c r="B1" s="641"/>
      <c r="C1" s="641"/>
      <c r="D1" s="641"/>
      <c r="E1" s="641"/>
      <c r="F1" s="640" t="s">
        <v>378</v>
      </c>
      <c r="G1" s="640"/>
      <c r="H1" s="640"/>
      <c r="I1" s="640"/>
      <c r="J1" s="640"/>
      <c r="K1" s="640"/>
      <c r="L1" s="640"/>
      <c r="M1" s="640"/>
      <c r="N1" s="640"/>
      <c r="O1" s="640"/>
      <c r="P1" s="640"/>
      <c r="Q1" s="64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41"/>
      <c r="B2" s="641"/>
      <c r="C2" s="641"/>
      <c r="D2" s="641"/>
      <c r="E2" s="641"/>
      <c r="F2" s="640"/>
      <c r="G2" s="640"/>
      <c r="H2" s="640"/>
      <c r="I2" s="640"/>
      <c r="J2" s="640"/>
      <c r="K2" s="640"/>
      <c r="L2" s="640"/>
      <c r="M2" s="640"/>
      <c r="N2" s="640"/>
      <c r="O2" s="640"/>
      <c r="P2" s="640"/>
      <c r="Q2" s="64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41"/>
      <c r="B3" s="641"/>
      <c r="C3" s="641"/>
      <c r="D3" s="641"/>
      <c r="E3" s="641"/>
      <c r="F3" s="640"/>
      <c r="G3" s="640"/>
      <c r="H3" s="640"/>
      <c r="I3" s="640"/>
      <c r="J3" s="640"/>
      <c r="K3" s="640"/>
      <c r="L3" s="640"/>
      <c r="M3" s="640"/>
      <c r="N3" s="640"/>
      <c r="O3" s="640"/>
      <c r="P3" s="640"/>
      <c r="Q3" s="64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614" t="s">
        <v>269</v>
      </c>
      <c r="B4" s="614"/>
      <c r="C4" s="616" t="s">
        <v>5</v>
      </c>
      <c r="D4" s="616"/>
      <c r="E4" s="616"/>
      <c r="F4" s="616"/>
      <c r="G4" s="616"/>
      <c r="H4" s="616"/>
      <c r="I4" s="616"/>
      <c r="J4" s="616"/>
      <c r="K4" s="616"/>
      <c r="L4" s="616"/>
      <c r="M4" s="616"/>
      <c r="N4" s="616"/>
      <c r="O4" s="616"/>
      <c r="P4" s="616"/>
      <c r="Q4" s="61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614" t="s">
        <v>270</v>
      </c>
      <c r="B5" s="614"/>
      <c r="C5" s="616" t="s">
        <v>37</v>
      </c>
      <c r="D5" s="616"/>
      <c r="E5" s="616"/>
      <c r="F5" s="616"/>
      <c r="G5" s="616"/>
      <c r="H5" s="616"/>
      <c r="I5" s="616"/>
      <c r="J5" s="616"/>
      <c r="K5" s="616"/>
      <c r="L5" s="616"/>
      <c r="M5" s="616"/>
      <c r="N5" s="616"/>
      <c r="O5" s="616"/>
      <c r="P5" s="616"/>
      <c r="Q5" s="61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614" t="s">
        <v>271</v>
      </c>
      <c r="B6" s="614"/>
      <c r="C6" s="615" t="s">
        <v>272</v>
      </c>
      <c r="D6" s="615"/>
      <c r="E6" s="615"/>
      <c r="F6" s="615"/>
      <c r="G6" s="615"/>
      <c r="H6" s="615"/>
      <c r="I6" s="615"/>
      <c r="J6" s="615"/>
      <c r="K6" s="615"/>
      <c r="L6" s="615"/>
      <c r="M6" s="615"/>
      <c r="N6" s="615"/>
      <c r="O6" s="615"/>
      <c r="P6" s="615"/>
      <c r="Q6" s="615"/>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97" t="s">
        <v>379</v>
      </c>
      <c r="B7" s="597"/>
      <c r="C7" s="597"/>
      <c r="D7" s="597"/>
      <c r="E7" s="597"/>
      <c r="F7" s="597" t="s">
        <v>288</v>
      </c>
      <c r="G7" s="597"/>
      <c r="H7" s="597"/>
      <c r="I7" s="77"/>
      <c r="J7" s="599" t="s">
        <v>380</v>
      </c>
      <c r="K7" s="599"/>
      <c r="L7" s="599"/>
      <c r="M7" s="599"/>
      <c r="N7" s="600"/>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01" t="s">
        <v>278</v>
      </c>
      <c r="B8" s="603" t="s">
        <v>349</v>
      </c>
      <c r="C8" s="636" t="s">
        <v>280</v>
      </c>
      <c r="D8" s="646" t="s">
        <v>290</v>
      </c>
      <c r="E8" s="603" t="s">
        <v>274</v>
      </c>
      <c r="F8" s="634" t="s">
        <v>381</v>
      </c>
      <c r="G8" s="634" t="s">
        <v>382</v>
      </c>
      <c r="H8" s="634" t="s">
        <v>383</v>
      </c>
      <c r="I8" s="638"/>
      <c r="J8" s="634" t="s">
        <v>384</v>
      </c>
      <c r="K8" s="634" t="s">
        <v>385</v>
      </c>
      <c r="L8" s="634" t="s">
        <v>386</v>
      </c>
      <c r="M8" s="634" t="s">
        <v>387</v>
      </c>
      <c r="N8" s="634" t="s">
        <v>388</v>
      </c>
      <c r="O8" s="634" t="s">
        <v>389</v>
      </c>
      <c r="P8" s="634" t="s">
        <v>390</v>
      </c>
      <c r="Q8" s="634" t="s">
        <v>391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602"/>
      <c r="B9" s="604"/>
      <c r="C9" s="637"/>
      <c r="D9" s="647"/>
      <c r="E9" s="604"/>
      <c r="F9" s="635"/>
      <c r="G9" s="635"/>
      <c r="H9" s="635"/>
      <c r="I9" s="639"/>
      <c r="J9" s="635"/>
      <c r="K9" s="635"/>
      <c r="L9" s="635"/>
      <c r="M9" s="635"/>
      <c r="N9" s="635"/>
      <c r="O9" s="635"/>
      <c r="P9" s="635"/>
      <c r="Q9" s="63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72" customHeight="1">
      <c r="A10" s="569">
        <f>'5- Identificación de Riesgos'!A10</f>
        <v>1</v>
      </c>
      <c r="B10" s="621" t="str">
        <f>'5- Identificación de Riesgos'!B10</f>
        <v>Vencimiento del término para la contestación de las demandas interpuestas en contra de la Rama Judicial que conforman el pasivo contingente litigioso de la entidad</v>
      </c>
      <c r="C10" s="563" t="str">
        <f>'5- Identificación de Riesgos'!C10</f>
        <v>Cuando el apoderado a quien se le reparte la demanda instaurada en contra de la entidad, admitida y notificada personalmente, omite contestarla dentro del término legalmente establecido</v>
      </c>
      <c r="D10" s="584" t="s">
        <v>298</v>
      </c>
      <c r="E10" s="730" t="str">
        <f>'5- Identificación de Riesgos'!D10</f>
        <v>Alto volumen de demandas en contra de la rama judicial admitidas y notificadas</v>
      </c>
      <c r="F10" s="728" t="str">
        <f>'5- Identificación de Riesgos'!H10</f>
        <v>Muy Baja - 1</v>
      </c>
      <c r="G10" s="563" t="str">
        <f>'5- Identificación de Riesgos'!M10</f>
        <v>Menor - 2</v>
      </c>
      <c r="H10" s="563" t="str">
        <f>'5- Identificación de Riesgos'!N10</f>
        <v>Bajo - 2</v>
      </c>
      <c r="I10" s="133"/>
      <c r="J10" s="629" t="str">
        <f>'6- Valoración Controles'!T10</f>
        <v>Muy Baja - 1</v>
      </c>
      <c r="K10" s="629" t="str">
        <f>'6- Valoración Controles'!U10</f>
        <v>Menor - 2</v>
      </c>
      <c r="L10" s="619" t="e">
        <f>AVERAGE(#REF!)</f>
        <v>#REF!</v>
      </c>
      <c r="M10" s="621" t="str">
        <f>'6- Valoración Controles'!V10</f>
        <v>Bajo - 2</v>
      </c>
      <c r="N10" s="621" t="s">
        <v>392</v>
      </c>
      <c r="O10" s="150"/>
      <c r="P10" s="150"/>
      <c r="Q10" s="151"/>
    </row>
    <row r="11" spans="1:269" ht="46.5" customHeight="1">
      <c r="A11" s="570"/>
      <c r="B11" s="622"/>
      <c r="C11" s="564"/>
      <c r="D11" s="585"/>
      <c r="E11" s="731" t="str">
        <f>'5- Identificación de Riesgos'!D11</f>
        <v>Insuficiencia de personal para atender los procesos</v>
      </c>
      <c r="F11" s="729"/>
      <c r="G11" s="626"/>
      <c r="H11" s="564"/>
      <c r="I11" s="78"/>
      <c r="J11" s="630"/>
      <c r="K11" s="630"/>
      <c r="L11" s="620"/>
      <c r="M11" s="622"/>
      <c r="N11" s="622"/>
      <c r="O11" s="153"/>
      <c r="P11" s="153">
        <v>5</v>
      </c>
      <c r="Q11" s="154"/>
    </row>
    <row r="12" spans="1:269" ht="82.5" customHeight="1">
      <c r="A12" s="570"/>
      <c r="B12" s="622"/>
      <c r="C12" s="564"/>
      <c r="D12" s="585"/>
      <c r="E12" s="731" t="str">
        <f>'5- Identificación de Riesgos'!D12</f>
        <v>Complejidad del caso que incrementa el término para el análisis y elaboración del escrito de contestación</v>
      </c>
      <c r="F12" s="729"/>
      <c r="G12" s="626"/>
      <c r="H12" s="564"/>
      <c r="I12" s="78"/>
      <c r="J12" s="630"/>
      <c r="K12" s="630"/>
      <c r="L12" s="620"/>
      <c r="M12" s="622"/>
      <c r="N12" s="622"/>
      <c r="O12" s="153"/>
      <c r="P12" s="153"/>
      <c r="Q12" s="154"/>
    </row>
    <row r="13" spans="1:269" ht="65.25" customHeight="1">
      <c r="A13" s="570"/>
      <c r="B13" s="622"/>
      <c r="C13" s="564"/>
      <c r="D13" s="585"/>
      <c r="E13" s="731" t="str">
        <f>'5- Identificación de Riesgos'!D13</f>
        <v>Falta de planeación del apoderado para el desarrollo de las tareas de manera priorizada</v>
      </c>
      <c r="F13" s="729"/>
      <c r="G13" s="626"/>
      <c r="H13" s="564"/>
      <c r="I13" s="78"/>
      <c r="J13" s="630"/>
      <c r="K13" s="630"/>
      <c r="L13" s="620"/>
      <c r="M13" s="622"/>
      <c r="N13" s="622"/>
      <c r="O13" s="153"/>
      <c r="P13" s="153"/>
      <c r="Q13" s="154"/>
    </row>
    <row r="14" spans="1:269" ht="13.5" customHeight="1">
      <c r="A14" s="570"/>
      <c r="B14" s="622"/>
      <c r="C14" s="564"/>
      <c r="D14" s="585"/>
      <c r="E14" s="731" t="str">
        <f>'5- Identificación de Riesgos'!D14</f>
        <v>Fallas e insuficiencia de las herramientas tecnológicas</v>
      </c>
      <c r="F14" s="729"/>
      <c r="G14" s="626"/>
      <c r="H14" s="564"/>
      <c r="I14" s="78"/>
      <c r="J14" s="630"/>
      <c r="K14" s="630"/>
      <c r="L14" s="620"/>
      <c r="M14" s="622"/>
      <c r="N14" s="622"/>
      <c r="O14" s="153"/>
      <c r="P14" s="153"/>
      <c r="Q14" s="154"/>
    </row>
    <row r="15" spans="1:269" ht="13.5" customHeight="1">
      <c r="A15" s="570"/>
      <c r="B15" s="622"/>
      <c r="C15" s="564"/>
      <c r="D15" s="585"/>
      <c r="E15" s="731"/>
      <c r="F15" s="729"/>
      <c r="G15" s="626"/>
      <c r="H15" s="564"/>
      <c r="I15" s="78"/>
      <c r="J15" s="630"/>
      <c r="K15" s="630"/>
      <c r="L15" s="620"/>
      <c r="M15" s="622"/>
      <c r="N15" s="622"/>
      <c r="O15" s="153"/>
      <c r="P15" s="153"/>
      <c r="Q15" s="154"/>
    </row>
    <row r="16" spans="1:269" ht="13.5" customHeight="1">
      <c r="A16" s="570"/>
      <c r="B16" s="622"/>
      <c r="C16" s="564"/>
      <c r="D16" s="585"/>
      <c r="E16" s="731"/>
      <c r="F16" s="729"/>
      <c r="G16" s="626"/>
      <c r="H16" s="564"/>
      <c r="I16" s="78"/>
      <c r="J16" s="630"/>
      <c r="K16" s="630"/>
      <c r="L16" s="620"/>
      <c r="M16" s="622"/>
      <c r="N16" s="622"/>
      <c r="O16" s="153"/>
      <c r="P16" s="153"/>
      <c r="Q16" s="154"/>
    </row>
    <row r="17" spans="1:17" ht="13.5" customHeight="1">
      <c r="A17" s="570"/>
      <c r="B17" s="622"/>
      <c r="C17" s="564"/>
      <c r="D17" s="585"/>
      <c r="E17" s="731"/>
      <c r="F17" s="729"/>
      <c r="G17" s="626"/>
      <c r="H17" s="564"/>
      <c r="I17" s="78"/>
      <c r="J17" s="630"/>
      <c r="K17" s="630"/>
      <c r="L17" s="620"/>
      <c r="M17" s="622"/>
      <c r="N17" s="622"/>
      <c r="O17" s="153"/>
      <c r="P17" s="153"/>
      <c r="Q17" s="154"/>
    </row>
    <row r="18" spans="1:17" ht="13.5" customHeight="1">
      <c r="A18" s="570"/>
      <c r="B18" s="622"/>
      <c r="C18" s="564"/>
      <c r="D18" s="585"/>
      <c r="E18" s="731"/>
      <c r="F18" s="729"/>
      <c r="G18" s="626"/>
      <c r="H18" s="564"/>
      <c r="I18" s="78"/>
      <c r="J18" s="630"/>
      <c r="K18" s="630"/>
      <c r="L18" s="620"/>
      <c r="M18" s="622"/>
      <c r="N18" s="622"/>
      <c r="O18" s="153"/>
      <c r="P18" s="153"/>
      <c r="Q18" s="154"/>
    </row>
    <row r="19" spans="1:17" ht="13.5" customHeight="1" thickBot="1">
      <c r="A19" s="632"/>
      <c r="B19" s="622"/>
      <c r="C19" s="633"/>
      <c r="D19" s="743"/>
      <c r="E19" s="749"/>
      <c r="F19" s="750"/>
      <c r="G19" s="734"/>
      <c r="H19" s="633"/>
      <c r="I19" s="78"/>
      <c r="J19" s="630"/>
      <c r="K19" s="630"/>
      <c r="L19" s="620"/>
      <c r="M19" s="622"/>
      <c r="N19" s="622"/>
      <c r="O19" s="231"/>
      <c r="P19" s="231"/>
      <c r="Q19" s="735"/>
    </row>
    <row r="20" spans="1:17" ht="18" customHeight="1">
      <c r="A20" s="569">
        <f>'5- Identificación de Riesgos'!A15</f>
        <v>2</v>
      </c>
      <c r="B20" s="621" t="str">
        <f>'5- Identificación de Riesgos'!B15</f>
        <v>Insuficiente saneamiento de la cartera en condiciones desfavorables para la Rama Judicial</v>
      </c>
      <c r="C20" s="563" t="str">
        <f>'5- Identificación de Riesgos'!C15</f>
        <v>Posibilidad de incumplimiento de las metas establecidas por la falta de personal para la actualización de la información y cumplimiento oportuno de los términos de duración de las etapas de los procesos</v>
      </c>
      <c r="D20" s="563" t="s">
        <v>298</v>
      </c>
      <c r="E20" s="149" t="str">
        <f>'5- Identificación de Riesgos'!D15</f>
        <v>Insuficiencia de personal</v>
      </c>
      <c r="F20" s="578" t="str">
        <f>'5- Identificación de Riesgos'!H15</f>
        <v>Muy Baja - 1</v>
      </c>
      <c r="G20" s="563" t="str">
        <f>'5- Identificación de Riesgos'!M15</f>
        <v>Menor - 2</v>
      </c>
      <c r="H20" s="563" t="str">
        <f>'5- Identificación de Riesgos'!N15</f>
        <v>Bajo - 2</v>
      </c>
      <c r="I20" s="133"/>
      <c r="J20" s="629" t="str">
        <f>'6- Valoración Controles'!T20</f>
        <v>Muy Baja - 1</v>
      </c>
      <c r="K20" s="629" t="str">
        <f>'6- Valoración Controles'!U20</f>
        <v>Menor - 2</v>
      </c>
      <c r="L20" s="619" t="e">
        <f>AVERAGE(#REF!)</f>
        <v>#REF!</v>
      </c>
      <c r="M20" s="621" t="str">
        <f>'6- Valoración Controles'!V20</f>
        <v>Bajo - 2</v>
      </c>
      <c r="N20" s="621" t="s">
        <v>392</v>
      </c>
      <c r="O20" s="150"/>
      <c r="P20" s="150"/>
      <c r="Q20" s="151"/>
    </row>
    <row r="21" spans="1:17" ht="43.5" customHeight="1">
      <c r="A21" s="570"/>
      <c r="B21" s="622"/>
      <c r="C21" s="564"/>
      <c r="D21" s="564"/>
      <c r="E21" s="152" t="str">
        <f>'5- Identificación de Riesgos'!D16</f>
        <v>Falta de depuración y de actualización de la información</v>
      </c>
      <c r="F21" s="579"/>
      <c r="G21" s="626"/>
      <c r="H21" s="564"/>
      <c r="I21" s="78"/>
      <c r="J21" s="630"/>
      <c r="K21" s="630"/>
      <c r="L21" s="620"/>
      <c r="M21" s="622"/>
      <c r="N21" s="622"/>
      <c r="O21" s="153"/>
      <c r="P21" s="153"/>
      <c r="Q21" s="154"/>
    </row>
    <row r="22" spans="1:17" ht="57" customHeight="1">
      <c r="A22" s="570"/>
      <c r="B22" s="622"/>
      <c r="C22" s="564"/>
      <c r="D22" s="564"/>
      <c r="E22" s="152" t="str">
        <f>'5- Identificación de Riesgos'!D17</f>
        <v>Inadecuada verificación de requisitos para la apertura de procesos de cobro coactivo</v>
      </c>
      <c r="F22" s="579"/>
      <c r="G22" s="626"/>
      <c r="H22" s="564"/>
      <c r="I22" s="78"/>
      <c r="J22" s="630"/>
      <c r="K22" s="630"/>
      <c r="L22" s="620"/>
      <c r="M22" s="622"/>
      <c r="N22" s="622"/>
      <c r="O22" s="153"/>
      <c r="P22" s="153"/>
      <c r="Q22" s="154"/>
    </row>
    <row r="23" spans="1:17" ht="18.75" customHeight="1">
      <c r="A23" s="570"/>
      <c r="B23" s="622"/>
      <c r="C23" s="564"/>
      <c r="D23" s="564"/>
      <c r="E23" s="152" t="str">
        <f>'5- Identificación de Riesgos'!D18</f>
        <v>Falta de datos del deudor</v>
      </c>
      <c r="F23" s="579"/>
      <c r="G23" s="626"/>
      <c r="H23" s="564"/>
      <c r="I23" s="78"/>
      <c r="J23" s="630"/>
      <c r="K23" s="630"/>
      <c r="L23" s="620"/>
      <c r="M23" s="622"/>
      <c r="N23" s="622"/>
      <c r="O23" s="153"/>
      <c r="P23" s="153"/>
      <c r="Q23" s="154"/>
    </row>
    <row r="24" spans="1:17" ht="29.25" customHeight="1">
      <c r="A24" s="570"/>
      <c r="B24" s="622"/>
      <c r="C24" s="564"/>
      <c r="D24" s="564"/>
      <c r="E24" s="152" t="str">
        <f>'5- Identificación de Riesgos'!D19</f>
        <v>Incumplimiento de términos</v>
      </c>
      <c r="F24" s="579"/>
      <c r="G24" s="626"/>
      <c r="H24" s="564"/>
      <c r="I24" s="78"/>
      <c r="J24" s="630"/>
      <c r="K24" s="630"/>
      <c r="L24" s="620"/>
      <c r="M24" s="622"/>
      <c r="N24" s="622"/>
      <c r="O24" s="153"/>
      <c r="P24" s="153"/>
      <c r="Q24" s="154"/>
    </row>
    <row r="25" spans="1:17" ht="13.5" customHeight="1">
      <c r="A25" s="570"/>
      <c r="B25" s="622"/>
      <c r="C25" s="564"/>
      <c r="D25" s="564"/>
      <c r="E25" s="152"/>
      <c r="F25" s="579"/>
      <c r="G25" s="626"/>
      <c r="H25" s="564"/>
      <c r="I25" s="78"/>
      <c r="J25" s="630"/>
      <c r="K25" s="630"/>
      <c r="L25" s="620"/>
      <c r="M25" s="622"/>
      <c r="N25" s="622"/>
      <c r="O25" s="153"/>
      <c r="P25" s="153"/>
      <c r="Q25" s="154"/>
    </row>
    <row r="26" spans="1:17" ht="13.5" customHeight="1">
      <c r="A26" s="570"/>
      <c r="B26" s="622"/>
      <c r="C26" s="564"/>
      <c r="D26" s="564"/>
      <c r="E26" s="152"/>
      <c r="F26" s="579"/>
      <c r="G26" s="626"/>
      <c r="H26" s="564"/>
      <c r="I26" s="78"/>
      <c r="J26" s="630"/>
      <c r="K26" s="630"/>
      <c r="L26" s="620"/>
      <c r="M26" s="622"/>
      <c r="N26" s="622"/>
      <c r="O26" s="153"/>
      <c r="P26" s="153"/>
      <c r="Q26" s="154"/>
    </row>
    <row r="27" spans="1:17" ht="13.5" customHeight="1">
      <c r="A27" s="570"/>
      <c r="B27" s="622"/>
      <c r="C27" s="564"/>
      <c r="D27" s="564"/>
      <c r="E27" s="152"/>
      <c r="F27" s="579"/>
      <c r="G27" s="626"/>
      <c r="H27" s="564"/>
      <c r="I27" s="78"/>
      <c r="J27" s="630"/>
      <c r="K27" s="630"/>
      <c r="L27" s="620"/>
      <c r="M27" s="622"/>
      <c r="N27" s="622"/>
      <c r="O27" s="153"/>
      <c r="P27" s="153"/>
      <c r="Q27" s="154"/>
    </row>
    <row r="28" spans="1:17" ht="13.5" customHeight="1">
      <c r="A28" s="570"/>
      <c r="B28" s="622"/>
      <c r="C28" s="564"/>
      <c r="D28" s="564"/>
      <c r="E28" s="152"/>
      <c r="F28" s="579"/>
      <c r="G28" s="626"/>
      <c r="H28" s="564"/>
      <c r="I28" s="78"/>
      <c r="J28" s="630"/>
      <c r="K28" s="630"/>
      <c r="L28" s="620"/>
      <c r="M28" s="622"/>
      <c r="N28" s="622"/>
      <c r="O28" s="153"/>
      <c r="P28" s="153"/>
      <c r="Q28" s="154"/>
    </row>
    <row r="29" spans="1:17" ht="13.5" customHeight="1" thickBot="1">
      <c r="A29" s="571"/>
      <c r="B29" s="736"/>
      <c r="C29" s="565"/>
      <c r="D29" s="565"/>
      <c r="E29" s="156"/>
      <c r="F29" s="580"/>
      <c r="G29" s="737"/>
      <c r="H29" s="565"/>
      <c r="I29" s="134"/>
      <c r="J29" s="738"/>
      <c r="K29" s="738"/>
      <c r="L29" s="739"/>
      <c r="M29" s="736"/>
      <c r="N29" s="736"/>
      <c r="O29" s="740"/>
      <c r="P29" s="740"/>
      <c r="Q29" s="741"/>
    </row>
    <row r="30" spans="1:17" ht="30" customHeight="1">
      <c r="A30" s="631">
        <f>'5- Identificación de Riesgos'!A25</f>
        <v>3</v>
      </c>
      <c r="B30" s="622" t="str">
        <f>'5- Identificación de Riesgos'!B25</f>
        <v xml:space="preserve">Liquidaciones erradas o fuera de términos  de sentencias   o acuerdos </v>
      </c>
      <c r="C30" s="623" t="str">
        <f>'5- Identificación de Riesgos'!C25</f>
        <v xml:space="preserve">Falta de oportunidad o menores o mayores valores  establecidos como obligación de la Entidad </v>
      </c>
      <c r="D30" s="623" t="s">
        <v>298</v>
      </c>
      <c r="E30" s="152" t="str">
        <f>'5- Identificación de Riesgos'!D25</f>
        <v>Desactualización de la información de tarifas y costos</v>
      </c>
      <c r="F30" s="747" t="str">
        <f>'5- Identificación de Riesgos'!H25</f>
        <v>Media - 3</v>
      </c>
      <c r="G30" s="623" t="str">
        <f>'5- Identificación de Riesgos'!M25</f>
        <v>Mayor - 4</v>
      </c>
      <c r="H30" s="623" t="str">
        <f>'5- Identificación de Riesgos'!N25</f>
        <v>Alto - 12</v>
      </c>
      <c r="I30" s="78"/>
      <c r="J30" s="630" t="str">
        <f>'6- Valoración Controles'!T30</f>
        <v>Media - 3</v>
      </c>
      <c r="K30" s="630" t="str">
        <f>'6- Valoración Controles'!U30</f>
        <v>Moderado - 3</v>
      </c>
      <c r="L30" s="620" t="e">
        <f>AVERAGE(#REF!)</f>
        <v>#REF!</v>
      </c>
      <c r="M30" s="622" t="str">
        <f>'6- Valoración Controles'!V30</f>
        <v>Moderado - 9</v>
      </c>
      <c r="N30" s="622" t="s">
        <v>392</v>
      </c>
      <c r="O30" s="232"/>
      <c r="P30" s="232"/>
      <c r="Q30" s="751"/>
    </row>
    <row r="31" spans="1:17" ht="45">
      <c r="A31" s="570"/>
      <c r="B31" s="622"/>
      <c r="C31" s="564"/>
      <c r="D31" s="564"/>
      <c r="E31" s="152" t="str">
        <f>'5- Identificación de Riesgos'!D26</f>
        <v>Errores en la información de los  procesos judiciales</v>
      </c>
      <c r="F31" s="579"/>
      <c r="G31" s="626"/>
      <c r="H31" s="564"/>
      <c r="I31" s="78"/>
      <c r="J31" s="630"/>
      <c r="K31" s="630"/>
      <c r="L31" s="620"/>
      <c r="M31" s="622"/>
      <c r="N31" s="622"/>
      <c r="O31" s="153"/>
      <c r="P31" s="153"/>
      <c r="Q31" s="154"/>
    </row>
    <row r="32" spans="1:17" ht="30">
      <c r="A32" s="570"/>
      <c r="B32" s="622"/>
      <c r="C32" s="564"/>
      <c r="D32" s="564"/>
      <c r="E32" s="152" t="str">
        <f>'5- Identificación de Riesgos'!D27</f>
        <v xml:space="preserve">Desatención de los tiempos </v>
      </c>
      <c r="F32" s="579"/>
      <c r="G32" s="626"/>
      <c r="H32" s="564"/>
      <c r="I32" s="78"/>
      <c r="J32" s="630"/>
      <c r="K32" s="630"/>
      <c r="L32" s="620"/>
      <c r="M32" s="622"/>
      <c r="N32" s="622"/>
      <c r="O32" s="153"/>
      <c r="P32" s="153"/>
      <c r="Q32" s="154"/>
    </row>
    <row r="33" spans="1:17" ht="30">
      <c r="A33" s="570"/>
      <c r="B33" s="622"/>
      <c r="C33" s="564"/>
      <c r="D33" s="564"/>
      <c r="E33" s="152" t="str">
        <f>'5- Identificación de Riesgos'!D28</f>
        <v>Insuficientes  recursos provisionados</v>
      </c>
      <c r="F33" s="579"/>
      <c r="G33" s="626"/>
      <c r="H33" s="564"/>
      <c r="I33" s="78"/>
      <c r="J33" s="630"/>
      <c r="K33" s="630"/>
      <c r="L33" s="620"/>
      <c r="M33" s="622"/>
      <c r="N33" s="622"/>
      <c r="O33" s="153"/>
      <c r="P33" s="153"/>
      <c r="Q33" s="154"/>
    </row>
    <row r="34" spans="1:17" ht="45">
      <c r="A34" s="570"/>
      <c r="B34" s="622"/>
      <c r="C34" s="564"/>
      <c r="D34" s="564"/>
      <c r="E34" s="152" t="str">
        <f>'5- Identificación de Riesgos'!D29</f>
        <v>Desactualización d de informacion del estado de los procesos</v>
      </c>
      <c r="F34" s="579"/>
      <c r="G34" s="626"/>
      <c r="H34" s="564"/>
      <c r="I34" s="78"/>
      <c r="J34" s="630"/>
      <c r="K34" s="630"/>
      <c r="L34" s="620"/>
      <c r="M34" s="622"/>
      <c r="N34" s="622"/>
      <c r="O34" s="153"/>
      <c r="P34" s="153"/>
      <c r="Q34" s="154"/>
    </row>
    <row r="35" spans="1:17" ht="30">
      <c r="A35" s="570"/>
      <c r="B35" s="622"/>
      <c r="C35" s="564"/>
      <c r="D35" s="564"/>
      <c r="E35" s="152" t="str">
        <f>'5- Identificación de Riesgos'!D30</f>
        <v>Clasificación errada del riesgo y sus previsiones</v>
      </c>
      <c r="F35" s="579"/>
      <c r="G35" s="626"/>
      <c r="H35" s="564"/>
      <c r="I35" s="78"/>
      <c r="J35" s="630"/>
      <c r="K35" s="630"/>
      <c r="L35" s="620"/>
      <c r="M35" s="622"/>
      <c r="N35" s="622"/>
      <c r="O35" s="153"/>
      <c r="P35" s="153"/>
      <c r="Q35" s="154"/>
    </row>
    <row r="36" spans="1:17">
      <c r="A36" s="570"/>
      <c r="B36" s="622"/>
      <c r="C36" s="564"/>
      <c r="D36" s="564"/>
      <c r="E36" s="152">
        <f>'5- Identificación de Riesgos'!D31</f>
        <v>0</v>
      </c>
      <c r="F36" s="579"/>
      <c r="G36" s="626"/>
      <c r="H36" s="564"/>
      <c r="I36" s="78"/>
      <c r="J36" s="630"/>
      <c r="K36" s="630"/>
      <c r="L36" s="620"/>
      <c r="M36" s="622"/>
      <c r="N36" s="622"/>
      <c r="O36" s="153"/>
      <c r="P36" s="153"/>
      <c r="Q36" s="154"/>
    </row>
    <row r="37" spans="1:17">
      <c r="A37" s="570"/>
      <c r="B37" s="622"/>
      <c r="C37" s="564"/>
      <c r="D37" s="564"/>
      <c r="E37" s="152">
        <f>'5- Identificación de Riesgos'!D32</f>
        <v>0</v>
      </c>
      <c r="F37" s="579"/>
      <c r="G37" s="626"/>
      <c r="H37" s="564"/>
      <c r="I37" s="78"/>
      <c r="J37" s="630"/>
      <c r="K37" s="630"/>
      <c r="L37" s="620"/>
      <c r="M37" s="622"/>
      <c r="N37" s="622"/>
      <c r="O37" s="153"/>
      <c r="P37" s="153"/>
      <c r="Q37" s="154"/>
    </row>
    <row r="38" spans="1:17">
      <c r="A38" s="570"/>
      <c r="B38" s="622"/>
      <c r="C38" s="564"/>
      <c r="D38" s="564"/>
      <c r="E38" s="152">
        <f>'5- Identificación de Riesgos'!D33</f>
        <v>0</v>
      </c>
      <c r="F38" s="579"/>
      <c r="G38" s="626"/>
      <c r="H38" s="564"/>
      <c r="I38" s="78"/>
      <c r="J38" s="630"/>
      <c r="K38" s="630"/>
      <c r="L38" s="620"/>
      <c r="M38" s="622"/>
      <c r="N38" s="622"/>
      <c r="O38" s="153"/>
      <c r="P38" s="153"/>
      <c r="Q38" s="154"/>
    </row>
    <row r="39" spans="1:17" ht="32.450000000000003" customHeight="1" thickBot="1">
      <c r="A39" s="632"/>
      <c r="B39" s="622"/>
      <c r="C39" s="633"/>
      <c r="D39" s="633"/>
      <c r="E39" s="745">
        <f>'5- Identificación de Riesgos'!D34</f>
        <v>0</v>
      </c>
      <c r="F39" s="733"/>
      <c r="G39" s="734"/>
      <c r="H39" s="633"/>
      <c r="I39" s="78"/>
      <c r="J39" s="630"/>
      <c r="K39" s="630"/>
      <c r="L39" s="620"/>
      <c r="M39" s="622"/>
      <c r="N39" s="622"/>
      <c r="O39" s="231"/>
      <c r="P39" s="231"/>
      <c r="Q39" s="735"/>
    </row>
    <row r="40" spans="1:17" ht="30" customHeight="1">
      <c r="A40" s="569">
        <f>'5- Identificación de Riesgos'!A35</f>
        <v>4</v>
      </c>
      <c r="B40" s="621" t="str">
        <f>'5- Identificación de Riesgos'!B35</f>
        <v xml:space="preserve">Recibir dádivas o beneficios a nombre propio o de terceros para  no actuar con la debida diligencia en los procesos en  contra la entidad  o divulgar información privilegiada </v>
      </c>
      <c r="C40" s="563" t="str">
        <f>'5- Identificación de Riesgos'!C35</f>
        <v>Retrasar, desviar, omitir actuaciones o suministrar información privilegiada .</v>
      </c>
      <c r="D40" s="563" t="s">
        <v>298</v>
      </c>
      <c r="E40" s="149" t="str">
        <f>'5- Identificación de Riesgos'!D40</f>
        <v>1. Falta de ética de los servidores públicos (Debilidades en principios y valores)</v>
      </c>
      <c r="F40" s="578" t="str">
        <f>'5- Identificación de Riesgos'!H35</f>
        <v>Muy Baja - 1</v>
      </c>
      <c r="G40" s="563" t="str">
        <f>'5- Identificación de Riesgos'!M35</f>
        <v>Mayor - 4</v>
      </c>
      <c r="H40" s="563" t="str">
        <f>'5- Identificación de Riesgos'!N35</f>
        <v>Alto  - 4</v>
      </c>
      <c r="I40" s="133"/>
      <c r="J40" s="629" t="str">
        <f>'6- Valoración Controles'!T40</f>
        <v>Muy Baja - 1</v>
      </c>
      <c r="K40" s="629" t="str">
        <f>'6- Valoración Controles'!U40</f>
        <v>Moderado - 3</v>
      </c>
      <c r="L40" s="619" t="e">
        <f>AVERAGE(#REF!)</f>
        <v>#REF!</v>
      </c>
      <c r="M40" s="621" t="str">
        <f>'6- Valoración Controles'!V40</f>
        <v>Moderado - 3</v>
      </c>
      <c r="N40" s="621" t="s">
        <v>392</v>
      </c>
      <c r="O40" s="150"/>
      <c r="P40" s="150"/>
      <c r="Q40" s="151"/>
    </row>
    <row r="41" spans="1:17" ht="60">
      <c r="A41" s="570"/>
      <c r="B41" s="622"/>
      <c r="C41" s="564"/>
      <c r="D41" s="564"/>
      <c r="E41" s="152" t="str">
        <f>'5- Identificación de Riesgos'!D41</f>
        <v>2. Falta de ética de terceros interesados  (Debilidades principios y valores)</v>
      </c>
      <c r="F41" s="579"/>
      <c r="G41" s="626"/>
      <c r="H41" s="564"/>
      <c r="I41" s="78"/>
      <c r="J41" s="630"/>
      <c r="K41" s="630"/>
      <c r="L41" s="620"/>
      <c r="M41" s="622"/>
      <c r="N41" s="622"/>
      <c r="O41" s="153"/>
      <c r="P41" s="153"/>
      <c r="Q41" s="154"/>
    </row>
    <row r="42" spans="1:17">
      <c r="A42" s="570"/>
      <c r="B42" s="622"/>
      <c r="C42" s="564"/>
      <c r="D42" s="564"/>
      <c r="E42" s="152">
        <f>'5- Identificación de Riesgos'!D42</f>
        <v>0</v>
      </c>
      <c r="F42" s="579"/>
      <c r="G42" s="626"/>
      <c r="H42" s="564"/>
      <c r="I42" s="78"/>
      <c r="J42" s="630"/>
      <c r="K42" s="630"/>
      <c r="L42" s="620"/>
      <c r="M42" s="622"/>
      <c r="N42" s="622"/>
      <c r="O42" s="153"/>
      <c r="P42" s="153"/>
      <c r="Q42" s="154"/>
    </row>
    <row r="43" spans="1:17">
      <c r="A43" s="570"/>
      <c r="B43" s="622"/>
      <c r="C43" s="564"/>
      <c r="D43" s="564"/>
      <c r="E43" s="152">
        <f>'5- Identificación de Riesgos'!D43</f>
        <v>0</v>
      </c>
      <c r="F43" s="579"/>
      <c r="G43" s="626"/>
      <c r="H43" s="564"/>
      <c r="I43" s="78"/>
      <c r="J43" s="630"/>
      <c r="K43" s="630"/>
      <c r="L43" s="620"/>
      <c r="M43" s="622"/>
      <c r="N43" s="622"/>
      <c r="O43" s="153"/>
      <c r="P43" s="153"/>
      <c r="Q43" s="154"/>
    </row>
    <row r="44" spans="1:17">
      <c r="A44" s="570"/>
      <c r="B44" s="622"/>
      <c r="C44" s="564"/>
      <c r="D44" s="564"/>
      <c r="E44" s="152">
        <f>'5- Identificación de Riesgos'!D44</f>
        <v>0</v>
      </c>
      <c r="F44" s="579"/>
      <c r="G44" s="626"/>
      <c r="H44" s="564"/>
      <c r="I44" s="78"/>
      <c r="J44" s="630"/>
      <c r="K44" s="630"/>
      <c r="L44" s="620"/>
      <c r="M44" s="622"/>
      <c r="N44" s="622"/>
      <c r="O44" s="153"/>
      <c r="P44" s="153"/>
      <c r="Q44" s="154"/>
    </row>
    <row r="45" spans="1:17">
      <c r="A45" s="570"/>
      <c r="B45" s="622"/>
      <c r="C45" s="564"/>
      <c r="D45" s="564"/>
      <c r="E45" s="152">
        <f>'5- Identificación de Riesgos'!D45</f>
        <v>0</v>
      </c>
      <c r="F45" s="579"/>
      <c r="G45" s="626"/>
      <c r="H45" s="564"/>
      <c r="I45" s="78"/>
      <c r="J45" s="630"/>
      <c r="K45" s="630"/>
      <c r="L45" s="620"/>
      <c r="M45" s="622"/>
      <c r="N45" s="622"/>
      <c r="O45" s="153"/>
      <c r="P45" s="153"/>
      <c r="Q45" s="154"/>
    </row>
    <row r="46" spans="1:17">
      <c r="A46" s="570"/>
      <c r="B46" s="622"/>
      <c r="C46" s="564"/>
      <c r="D46" s="564"/>
      <c r="E46" s="152">
        <f>'5- Identificación de Riesgos'!D46</f>
        <v>0</v>
      </c>
      <c r="F46" s="579"/>
      <c r="G46" s="626"/>
      <c r="H46" s="564"/>
      <c r="I46" s="78"/>
      <c r="J46" s="630"/>
      <c r="K46" s="630"/>
      <c r="L46" s="620"/>
      <c r="M46" s="622"/>
      <c r="N46" s="622"/>
      <c r="O46" s="153"/>
      <c r="P46" s="153"/>
      <c r="Q46" s="154"/>
    </row>
    <row r="47" spans="1:17">
      <c r="A47" s="570"/>
      <c r="B47" s="622"/>
      <c r="C47" s="564"/>
      <c r="D47" s="564"/>
      <c r="E47" s="152">
        <f>'5- Identificación de Riesgos'!D47</f>
        <v>0</v>
      </c>
      <c r="F47" s="579"/>
      <c r="G47" s="626"/>
      <c r="H47" s="564"/>
      <c r="I47" s="78"/>
      <c r="J47" s="630"/>
      <c r="K47" s="630"/>
      <c r="L47" s="620"/>
      <c r="M47" s="622"/>
      <c r="N47" s="622"/>
      <c r="O47" s="153"/>
      <c r="P47" s="153"/>
      <c r="Q47" s="154"/>
    </row>
    <row r="48" spans="1:17">
      <c r="A48" s="570"/>
      <c r="B48" s="622"/>
      <c r="C48" s="564"/>
      <c r="D48" s="564"/>
      <c r="E48" s="152">
        <f>'5- Identificación de Riesgos'!D48</f>
        <v>0</v>
      </c>
      <c r="F48" s="579"/>
      <c r="G48" s="626"/>
      <c r="H48" s="564"/>
      <c r="I48" s="78"/>
      <c r="J48" s="630"/>
      <c r="K48" s="630"/>
      <c r="L48" s="620"/>
      <c r="M48" s="622"/>
      <c r="N48" s="622"/>
      <c r="O48" s="153"/>
      <c r="P48" s="153"/>
      <c r="Q48" s="154"/>
    </row>
    <row r="49" spans="1:17" ht="15.75" thickBot="1">
      <c r="A49" s="571"/>
      <c r="B49" s="736"/>
      <c r="C49" s="565"/>
      <c r="D49" s="565"/>
      <c r="E49" s="156">
        <f>'5- Identificación de Riesgos'!D49</f>
        <v>0</v>
      </c>
      <c r="F49" s="580"/>
      <c r="G49" s="737"/>
      <c r="H49" s="565"/>
      <c r="I49" s="134"/>
      <c r="J49" s="738"/>
      <c r="K49" s="738"/>
      <c r="L49" s="739"/>
      <c r="M49" s="736"/>
      <c r="N49" s="736"/>
      <c r="O49" s="740"/>
      <c r="P49" s="740"/>
      <c r="Q49" s="741"/>
    </row>
    <row r="50" spans="1:17" ht="38.25" customHeight="1">
      <c r="A50" s="746">
        <f>'5- Identificación de Riesgos'!A40</f>
        <v>5</v>
      </c>
      <c r="B50" s="625" t="str">
        <f>'5- Identificación de Riesgos'!B40</f>
        <v>Ofrecer, prometer, entregar, aceptar o solicitar una ventaja indebida a cambio de la deficiente gestión en el cobro coactivo de las obligaciones a favor de la Rama Judicial</v>
      </c>
      <c r="C50" s="628" t="str">
        <f>'5- Identificación de Riesgos'!C40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42"/>
      <c r="E50" s="233" t="str">
        <f>'5- Identificación de Riesgos'!D40</f>
        <v>1. Falta de ética de los servidores públicos (Debilidades en principios y valores)</v>
      </c>
      <c r="F50" s="747" t="str">
        <f>'5- Identificación de Riesgos'!H40</f>
        <v>Muy Baja - 1</v>
      </c>
      <c r="G50" s="623" t="str">
        <f>'5- Identificación de Riesgos'!M40</f>
        <v>Menor - 2</v>
      </c>
      <c r="H50" s="623" t="str">
        <f>'5- Identificación de Riesgos'!N40</f>
        <v>Bajo - 2</v>
      </c>
      <c r="I50" s="78"/>
      <c r="J50" s="630" t="str">
        <f>'6- Valoración Controles'!T50</f>
        <v>Muy Baja - 1</v>
      </c>
      <c r="K50" s="630" t="str">
        <f>'6- Valoración Controles'!U50</f>
        <v>Leve - 1</v>
      </c>
      <c r="L50" s="620" t="e">
        <f>AVERAGE(#REF!)</f>
        <v>#REF!</v>
      </c>
      <c r="M50" s="622" t="str">
        <f>'6- Valoración Controles'!V50</f>
        <v>Bajo - 1</v>
      </c>
      <c r="N50" s="622" t="s">
        <v>392</v>
      </c>
      <c r="O50" s="617" t="s">
        <v>394</v>
      </c>
      <c r="P50" s="618" t="s">
        <v>395</v>
      </c>
      <c r="Q50" s="748">
        <v>45293</v>
      </c>
    </row>
    <row r="51" spans="1:17" ht="60">
      <c r="A51" s="624"/>
      <c r="B51" s="625"/>
      <c r="C51" s="585"/>
      <c r="D51" s="642"/>
      <c r="E51" s="233" t="str">
        <f>'5- Identificación de Riesgos'!D41</f>
        <v>2. Falta de ética de terceros interesados  (Debilidades principios y valores)</v>
      </c>
      <c r="F51" s="579"/>
      <c r="G51" s="626"/>
      <c r="H51" s="564"/>
      <c r="I51" s="78"/>
      <c r="J51" s="630"/>
      <c r="K51" s="630"/>
      <c r="L51" s="620"/>
      <c r="M51" s="622"/>
      <c r="N51" s="622"/>
      <c r="O51" s="617"/>
      <c r="P51" s="618"/>
      <c r="Q51" s="645"/>
    </row>
    <row r="52" spans="1:17" ht="18.75" customHeight="1">
      <c r="A52" s="624"/>
      <c r="B52" s="625"/>
      <c r="C52" s="585"/>
      <c r="D52" s="642"/>
      <c r="E52" s="233">
        <f>'5- Identificación de Riesgos'!D42</f>
        <v>0</v>
      </c>
      <c r="F52" s="579"/>
      <c r="G52" s="626"/>
      <c r="H52" s="564"/>
      <c r="I52" s="78"/>
      <c r="J52" s="630"/>
      <c r="K52" s="630"/>
      <c r="L52" s="620"/>
      <c r="M52" s="622"/>
      <c r="N52" s="622"/>
      <c r="O52" s="617"/>
      <c r="P52" s="618"/>
      <c r="Q52" s="645"/>
    </row>
    <row r="53" spans="1:17" ht="18.75" customHeight="1">
      <c r="A53" s="624"/>
      <c r="B53" s="625"/>
      <c r="C53" s="585"/>
      <c r="D53" s="642"/>
      <c r="E53" s="233">
        <f>'5- Identificación de Riesgos'!D43</f>
        <v>0</v>
      </c>
      <c r="F53" s="579"/>
      <c r="G53" s="626"/>
      <c r="H53" s="564"/>
      <c r="I53" s="78"/>
      <c r="J53" s="630"/>
      <c r="K53" s="630"/>
      <c r="L53" s="620"/>
      <c r="M53" s="622"/>
      <c r="N53" s="622"/>
      <c r="O53" s="617"/>
      <c r="P53" s="618"/>
      <c r="Q53" s="645"/>
    </row>
    <row r="54" spans="1:17" ht="18.75" customHeight="1">
      <c r="A54" s="624"/>
      <c r="B54" s="625"/>
      <c r="C54" s="585"/>
      <c r="D54" s="642"/>
      <c r="E54" s="233">
        <f>'5- Identificación de Riesgos'!D44</f>
        <v>0</v>
      </c>
      <c r="F54" s="579"/>
      <c r="G54" s="626"/>
      <c r="H54" s="564"/>
      <c r="I54" s="78"/>
      <c r="J54" s="630"/>
      <c r="K54" s="630"/>
      <c r="L54" s="620"/>
      <c r="M54" s="622"/>
      <c r="N54" s="622"/>
      <c r="O54" s="617"/>
      <c r="P54" s="618"/>
      <c r="Q54" s="645"/>
    </row>
    <row r="55" spans="1:17">
      <c r="A55" s="624"/>
      <c r="B55" s="625"/>
      <c r="C55" s="585"/>
      <c r="D55" s="642"/>
      <c r="E55" s="233">
        <f>'5- Identificación de Riesgos'!D45</f>
        <v>0</v>
      </c>
      <c r="F55" s="579"/>
      <c r="G55" s="626"/>
      <c r="H55" s="564"/>
      <c r="I55" s="78"/>
      <c r="J55" s="630"/>
      <c r="K55" s="630"/>
      <c r="L55" s="620"/>
      <c r="M55" s="622"/>
      <c r="N55" s="627"/>
      <c r="O55" s="643" t="s">
        <v>396</v>
      </c>
      <c r="P55" s="618"/>
      <c r="Q55" s="645"/>
    </row>
    <row r="56" spans="1:17">
      <c r="A56" s="624"/>
      <c r="B56" s="625"/>
      <c r="C56" s="585"/>
      <c r="D56" s="642"/>
      <c r="E56" s="233">
        <f>'5- Identificación de Riesgos'!D46</f>
        <v>0</v>
      </c>
      <c r="F56" s="579"/>
      <c r="G56" s="626"/>
      <c r="H56" s="564"/>
      <c r="I56" s="78"/>
      <c r="J56" s="630"/>
      <c r="K56" s="630"/>
      <c r="L56" s="620"/>
      <c r="M56" s="622"/>
      <c r="N56" s="627"/>
      <c r="O56" s="644"/>
      <c r="P56" s="618"/>
      <c r="Q56" s="645"/>
    </row>
    <row r="57" spans="1:17">
      <c r="A57" s="624"/>
      <c r="B57" s="625"/>
      <c r="C57" s="585"/>
      <c r="D57" s="642"/>
      <c r="E57" s="233">
        <f>'5- Identificación de Riesgos'!D47</f>
        <v>0</v>
      </c>
      <c r="F57" s="579"/>
      <c r="G57" s="626"/>
      <c r="H57" s="564"/>
      <c r="I57" s="78"/>
      <c r="J57" s="630"/>
      <c r="K57" s="630"/>
      <c r="L57" s="620"/>
      <c r="M57" s="622"/>
      <c r="N57" s="627"/>
      <c r="O57" s="644"/>
      <c r="P57" s="618"/>
      <c r="Q57" s="645"/>
    </row>
    <row r="58" spans="1:17">
      <c r="A58" s="624"/>
      <c r="B58" s="625"/>
      <c r="C58" s="585"/>
      <c r="D58" s="642"/>
      <c r="E58" s="233">
        <f>'5- Identificación de Riesgos'!D48</f>
        <v>0</v>
      </c>
      <c r="F58" s="579"/>
      <c r="G58" s="626"/>
      <c r="H58" s="564"/>
      <c r="I58" s="78"/>
      <c r="J58" s="630"/>
      <c r="K58" s="630"/>
      <c r="L58" s="620"/>
      <c r="M58" s="622"/>
      <c r="N58" s="627"/>
      <c r="O58" s="644"/>
      <c r="P58" s="618"/>
      <c r="Q58" s="645"/>
    </row>
    <row r="59" spans="1:17" ht="15.75" thickBot="1">
      <c r="A59" s="742"/>
      <c r="B59" s="625"/>
      <c r="C59" s="743"/>
      <c r="D59" s="642"/>
      <c r="E59" s="744">
        <f>'5- Identificación de Riesgos'!D49</f>
        <v>0</v>
      </c>
      <c r="F59" s="733"/>
      <c r="G59" s="734"/>
      <c r="H59" s="633"/>
      <c r="I59" s="78"/>
      <c r="J59" s="630"/>
      <c r="K59" s="630"/>
      <c r="L59" s="620"/>
      <c r="M59" s="622"/>
      <c r="N59" s="627"/>
      <c r="O59" s="644"/>
      <c r="P59" s="618"/>
      <c r="Q59" s="645"/>
    </row>
    <row r="60" spans="1:17" ht="30" customHeight="1">
      <c r="A60" s="569">
        <f>'5- Identificación de Riesgos'!A50</f>
        <v>6</v>
      </c>
      <c r="B60" s="621" t="str">
        <f>'5- Identificación de Riesgos'!B50</f>
        <v>Ofrecer, prometer, entregar, aceptar o solicitar una ventaja indebida para provocar  actuaciones jurídicas de los procesos de repetición por fuera del marco legal atendiendo intereses propios o de terceros.</v>
      </c>
      <c r="C60" s="563" t="str">
        <f>'5- Identificación de Riesgos'!C50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563" t="s">
        <v>298</v>
      </c>
      <c r="E60" s="149" t="str">
        <f>'5- Identificación de Riesgos'!D50</f>
        <v>1. Falta de ética de los servidores públicos (Debilidades en principios y valores)</v>
      </c>
      <c r="F60" s="578" t="str">
        <f>'5- Identificación de Riesgos'!H50</f>
        <v>Muy Baja - 1</v>
      </c>
      <c r="G60" s="563" t="str">
        <f>'5- Identificación de Riesgos'!M50</f>
        <v>Moderado - 3</v>
      </c>
      <c r="H60" s="563" t="str">
        <f>'5- Identificación de Riesgos'!N50</f>
        <v>Moderado - 3</v>
      </c>
      <c r="I60" s="133"/>
      <c r="J60" s="629" t="str">
        <f>'6- Valoración Controles'!T60</f>
        <v>Muy Baja - 1</v>
      </c>
      <c r="K60" s="629" t="str">
        <f>'6- Valoración Controles'!U60</f>
        <v>Menor - 2</v>
      </c>
      <c r="L60" s="619" t="e">
        <f>AVERAGE(#REF!)</f>
        <v>#REF!</v>
      </c>
      <c r="M60" s="621" t="str">
        <f>'6- Valoración Controles'!V60</f>
        <v>Bajo - 2</v>
      </c>
      <c r="N60" s="621" t="s">
        <v>392</v>
      </c>
      <c r="O60" s="150"/>
      <c r="P60" s="150"/>
      <c r="Q60" s="151"/>
    </row>
    <row r="61" spans="1:17" ht="60">
      <c r="A61" s="570"/>
      <c r="B61" s="622"/>
      <c r="C61" s="564"/>
      <c r="D61" s="564"/>
      <c r="E61" s="155" t="str">
        <f>'5- Identificación de Riesgos'!D51</f>
        <v>2. Falta de ética de terceros interesados  (Debilidades principios y valores)</v>
      </c>
      <c r="F61" s="579"/>
      <c r="G61" s="626"/>
      <c r="H61" s="564"/>
      <c r="I61" s="78"/>
      <c r="J61" s="630"/>
      <c r="K61" s="630"/>
      <c r="L61" s="620"/>
      <c r="M61" s="622"/>
      <c r="N61" s="622"/>
      <c r="O61" s="153"/>
      <c r="P61" s="153"/>
      <c r="Q61" s="154"/>
    </row>
    <row r="62" spans="1:17" ht="20.25" customHeight="1">
      <c r="A62" s="570"/>
      <c r="B62" s="622"/>
      <c r="C62" s="564"/>
      <c r="D62" s="564"/>
      <c r="E62" s="155">
        <f>'5- Identificación de Riesgos'!D52</f>
        <v>0</v>
      </c>
      <c r="F62" s="579"/>
      <c r="G62" s="626"/>
      <c r="H62" s="564"/>
      <c r="I62" s="78"/>
      <c r="J62" s="630"/>
      <c r="K62" s="630"/>
      <c r="L62" s="620"/>
      <c r="M62" s="622"/>
      <c r="N62" s="622"/>
      <c r="O62" s="153"/>
      <c r="P62" s="153"/>
      <c r="Q62" s="154"/>
    </row>
    <row r="63" spans="1:17">
      <c r="A63" s="570"/>
      <c r="B63" s="622"/>
      <c r="C63" s="564"/>
      <c r="D63" s="564"/>
      <c r="E63" s="155"/>
      <c r="F63" s="579"/>
      <c r="G63" s="626"/>
      <c r="H63" s="564"/>
      <c r="I63" s="78"/>
      <c r="J63" s="630"/>
      <c r="K63" s="630"/>
      <c r="L63" s="620"/>
      <c r="M63" s="622"/>
      <c r="N63" s="622"/>
      <c r="O63" s="153"/>
      <c r="P63" s="153"/>
      <c r="Q63" s="154"/>
    </row>
    <row r="64" spans="1:17">
      <c r="A64" s="570"/>
      <c r="B64" s="622"/>
      <c r="C64" s="564"/>
      <c r="D64" s="564"/>
      <c r="E64" s="155"/>
      <c r="F64" s="579"/>
      <c r="G64" s="626"/>
      <c r="H64" s="564"/>
      <c r="I64" s="78"/>
      <c r="J64" s="630"/>
      <c r="K64" s="630"/>
      <c r="L64" s="620"/>
      <c r="M64" s="622"/>
      <c r="N64" s="622"/>
      <c r="O64" s="153"/>
      <c r="P64" s="153"/>
      <c r="Q64" s="154"/>
    </row>
    <row r="65" spans="1:17" ht="20.25" customHeight="1">
      <c r="A65" s="570"/>
      <c r="B65" s="622"/>
      <c r="C65" s="564"/>
      <c r="D65" s="564"/>
      <c r="E65" s="155"/>
      <c r="F65" s="579"/>
      <c r="G65" s="626"/>
      <c r="H65" s="564"/>
      <c r="I65" s="78"/>
      <c r="J65" s="630"/>
      <c r="K65" s="630"/>
      <c r="L65" s="620"/>
      <c r="M65" s="622"/>
      <c r="N65" s="622"/>
      <c r="O65" s="153"/>
      <c r="P65" s="153"/>
      <c r="Q65" s="154"/>
    </row>
    <row r="66" spans="1:17" ht="20.25" customHeight="1">
      <c r="A66" s="570"/>
      <c r="B66" s="622"/>
      <c r="C66" s="564"/>
      <c r="D66" s="564"/>
      <c r="E66" s="155"/>
      <c r="F66" s="579"/>
      <c r="G66" s="626"/>
      <c r="H66" s="564"/>
      <c r="I66" s="78"/>
      <c r="J66" s="630"/>
      <c r="K66" s="630"/>
      <c r="L66" s="620"/>
      <c r="M66" s="622"/>
      <c r="N66" s="622"/>
      <c r="O66" s="153"/>
      <c r="P66" s="153"/>
      <c r="Q66" s="154"/>
    </row>
    <row r="67" spans="1:17" ht="20.25" customHeight="1">
      <c r="A67" s="570"/>
      <c r="B67" s="622"/>
      <c r="C67" s="564"/>
      <c r="D67" s="564"/>
      <c r="E67" s="155"/>
      <c r="F67" s="579"/>
      <c r="G67" s="626"/>
      <c r="H67" s="564"/>
      <c r="I67" s="78"/>
      <c r="J67" s="630"/>
      <c r="K67" s="630"/>
      <c r="L67" s="620"/>
      <c r="M67" s="622"/>
      <c r="N67" s="622"/>
      <c r="O67" s="153"/>
      <c r="P67" s="153"/>
      <c r="Q67" s="154"/>
    </row>
    <row r="68" spans="1:17">
      <c r="A68" s="570"/>
      <c r="B68" s="622"/>
      <c r="C68" s="564"/>
      <c r="D68" s="564"/>
      <c r="E68" s="155"/>
      <c r="F68" s="579"/>
      <c r="G68" s="626"/>
      <c r="H68" s="564"/>
      <c r="I68" s="78"/>
      <c r="J68" s="630"/>
      <c r="K68" s="630"/>
      <c r="L68" s="620"/>
      <c r="M68" s="622"/>
      <c r="N68" s="622"/>
      <c r="O68" s="153"/>
      <c r="P68" s="153"/>
      <c r="Q68" s="154"/>
    </row>
    <row r="69" spans="1:17" ht="15.75" thickBot="1">
      <c r="A69" s="571"/>
      <c r="B69" s="736"/>
      <c r="C69" s="565"/>
      <c r="D69" s="565"/>
      <c r="E69" s="732"/>
      <c r="F69" s="580"/>
      <c r="G69" s="737"/>
      <c r="H69" s="565"/>
      <c r="I69" s="134"/>
      <c r="J69" s="738"/>
      <c r="K69" s="738"/>
      <c r="L69" s="739"/>
      <c r="M69" s="736"/>
      <c r="N69" s="736"/>
      <c r="O69" s="740"/>
      <c r="P69" s="740"/>
      <c r="Q69" s="741"/>
    </row>
    <row r="70" spans="1:17" ht="30" customHeight="1">
      <c r="A70" s="569">
        <f>'5- Identificación de Riesgos'!A53</f>
        <v>7</v>
      </c>
      <c r="B70" s="621" t="str">
        <f>'5- Identificación de Riesgos'!B53</f>
        <v>Ofrecer, prometer, entregar, aceptar o solicitar una ventaja a cambio de una indebida gestión en el tramite de la liquidación de las cuentas de cobro por concepto de Sentencias en contra de la Rama Judicial.</v>
      </c>
      <c r="C70" s="563" t="str">
        <f>'5- Identificación de Riesgos'!C53</f>
        <v>Cuando el beneficiario, apoderado o un tercero, ofrece, promete, entrega, acepta o solicita una ventaja dentro del procedimiento de liquidación de una cuenta de cobro por concepto de sentencias adversas a la Rama Judicial.</v>
      </c>
      <c r="D70" s="563" t="s">
        <v>298</v>
      </c>
      <c r="E70" s="149" t="str">
        <f>'5- Identificación de Riesgos'!D53</f>
        <v>1. Falta de ética de los servidores públicos (Debilidades en principios y valores)</v>
      </c>
      <c r="F70" s="578" t="str">
        <f>'5- Identificación de Riesgos'!H53</f>
        <v>Muy Baja - 1</v>
      </c>
      <c r="G70" s="563" t="str">
        <f>'5- Identificación de Riesgos'!M53</f>
        <v>Menor - 2</v>
      </c>
      <c r="H70" s="563" t="str">
        <f>'5- Identificación de Riesgos'!N53</f>
        <v>Bajo - 2</v>
      </c>
      <c r="I70" s="133"/>
      <c r="J70" s="629" t="str">
        <f>'6- Valoración Controles'!T70</f>
        <v>Muy Baja - 1</v>
      </c>
      <c r="K70" s="629" t="str">
        <f>'6- Valoración Controles'!U70</f>
        <v>Leve - 1</v>
      </c>
      <c r="L70" s="619" t="e">
        <f>AVERAGE(#REF!)</f>
        <v>#REF!</v>
      </c>
      <c r="M70" s="621" t="str">
        <f>'6- Valoración Controles'!V70</f>
        <v>Bajo - 1</v>
      </c>
      <c r="N70" s="621" t="s">
        <v>392</v>
      </c>
      <c r="O70" s="150"/>
      <c r="P70" s="150"/>
      <c r="Q70" s="151"/>
    </row>
    <row r="71" spans="1:17" ht="30" customHeight="1">
      <c r="A71" s="570"/>
      <c r="B71" s="622"/>
      <c r="C71" s="564"/>
      <c r="D71" s="564"/>
      <c r="E71" s="152" t="str">
        <f>'5- Identificación de Riesgos'!D54</f>
        <v>2. Falta de ética de terceros interesados  (Debilidades principios y valores)</v>
      </c>
      <c r="F71" s="579"/>
      <c r="G71" s="626"/>
      <c r="H71" s="564"/>
      <c r="I71" s="78"/>
      <c r="J71" s="630"/>
      <c r="K71" s="630"/>
      <c r="L71" s="620"/>
      <c r="M71" s="622"/>
      <c r="N71" s="622"/>
      <c r="O71" s="153"/>
      <c r="P71" s="153"/>
      <c r="Q71" s="154"/>
    </row>
    <row r="72" spans="1:17" ht="19.5" customHeight="1">
      <c r="A72" s="570"/>
      <c r="B72" s="622"/>
      <c r="C72" s="564"/>
      <c r="D72" s="564"/>
      <c r="E72" s="152">
        <f>'5- Identificación de Riesgos'!D55</f>
        <v>0</v>
      </c>
      <c r="F72" s="579"/>
      <c r="G72" s="626"/>
      <c r="H72" s="564"/>
      <c r="I72" s="78"/>
      <c r="J72" s="630"/>
      <c r="K72" s="630"/>
      <c r="L72" s="620"/>
      <c r="M72" s="622"/>
      <c r="N72" s="622"/>
      <c r="O72" s="153"/>
      <c r="P72" s="153"/>
      <c r="Q72" s="154"/>
    </row>
    <row r="73" spans="1:17" ht="18.75" customHeight="1">
      <c r="A73" s="570"/>
      <c r="B73" s="622"/>
      <c r="C73" s="564"/>
      <c r="D73" s="564"/>
      <c r="E73" s="152">
        <f>'5- Identificación de Riesgos'!D56</f>
        <v>0</v>
      </c>
      <c r="F73" s="579"/>
      <c r="G73" s="626"/>
      <c r="H73" s="564"/>
      <c r="I73" s="78"/>
      <c r="J73" s="630"/>
      <c r="K73" s="630"/>
      <c r="L73" s="620"/>
      <c r="M73" s="622"/>
      <c r="N73" s="622"/>
      <c r="O73" s="153"/>
      <c r="P73" s="153"/>
      <c r="Q73" s="154"/>
    </row>
    <row r="74" spans="1:17" ht="18.75" customHeight="1">
      <c r="A74" s="570"/>
      <c r="B74" s="622"/>
      <c r="C74" s="564"/>
      <c r="D74" s="564"/>
      <c r="E74" s="152">
        <f>'5- Identificación de Riesgos'!D57</f>
        <v>0</v>
      </c>
      <c r="F74" s="579"/>
      <c r="G74" s="626"/>
      <c r="H74" s="564"/>
      <c r="I74" s="78"/>
      <c r="J74" s="630"/>
      <c r="K74" s="630"/>
      <c r="L74" s="620"/>
      <c r="M74" s="622"/>
      <c r="N74" s="622"/>
      <c r="O74" s="153"/>
      <c r="P74" s="153"/>
      <c r="Q74" s="154"/>
    </row>
    <row r="75" spans="1:17" ht="18.75" customHeight="1">
      <c r="A75" s="570"/>
      <c r="B75" s="622"/>
      <c r="C75" s="564"/>
      <c r="D75" s="564"/>
      <c r="E75" s="152">
        <f>'5- Identificación de Riesgos'!D58</f>
        <v>0</v>
      </c>
      <c r="F75" s="579"/>
      <c r="G75" s="626"/>
      <c r="H75" s="564"/>
      <c r="I75" s="78"/>
      <c r="J75" s="630"/>
      <c r="K75" s="630"/>
      <c r="L75" s="620"/>
      <c r="M75" s="622"/>
      <c r="N75" s="622"/>
      <c r="O75" s="153"/>
      <c r="P75" s="153"/>
      <c r="Q75" s="154"/>
    </row>
    <row r="76" spans="1:17" ht="18.75" customHeight="1">
      <c r="A76" s="570"/>
      <c r="B76" s="622"/>
      <c r="C76" s="564"/>
      <c r="D76" s="564"/>
      <c r="E76" s="152">
        <f>'5- Identificación de Riesgos'!D59</f>
        <v>0</v>
      </c>
      <c r="F76" s="579"/>
      <c r="G76" s="626"/>
      <c r="H76" s="564"/>
      <c r="I76" s="78"/>
      <c r="J76" s="630"/>
      <c r="K76" s="630"/>
      <c r="L76" s="620"/>
      <c r="M76" s="622"/>
      <c r="N76" s="622"/>
      <c r="O76" s="153"/>
      <c r="P76" s="153"/>
      <c r="Q76" s="154"/>
    </row>
    <row r="77" spans="1:17" ht="18.75" customHeight="1">
      <c r="A77" s="570"/>
      <c r="B77" s="622"/>
      <c r="C77" s="564"/>
      <c r="D77" s="564"/>
      <c r="E77" s="152">
        <f>'5- Identificación de Riesgos'!D60</f>
        <v>0</v>
      </c>
      <c r="F77" s="579"/>
      <c r="G77" s="626"/>
      <c r="H77" s="564"/>
      <c r="I77" s="78"/>
      <c r="J77" s="630"/>
      <c r="K77" s="630"/>
      <c r="L77" s="620"/>
      <c r="M77" s="622"/>
      <c r="N77" s="622"/>
      <c r="O77" s="153"/>
      <c r="P77" s="153"/>
      <c r="Q77" s="154"/>
    </row>
    <row r="78" spans="1:17" ht="18.75" customHeight="1">
      <c r="A78" s="570"/>
      <c r="B78" s="622"/>
      <c r="C78" s="564"/>
      <c r="D78" s="564"/>
      <c r="E78" s="152">
        <f>'5- Identificación de Riesgos'!D61</f>
        <v>0</v>
      </c>
      <c r="F78" s="579"/>
      <c r="G78" s="626"/>
      <c r="H78" s="564"/>
      <c r="I78" s="78"/>
      <c r="J78" s="630"/>
      <c r="K78" s="630"/>
      <c r="L78" s="620"/>
      <c r="M78" s="622"/>
      <c r="N78" s="622"/>
      <c r="O78" s="153"/>
      <c r="P78" s="153"/>
      <c r="Q78" s="154"/>
    </row>
    <row r="79" spans="1:17" ht="18.75" customHeight="1" thickBot="1">
      <c r="A79" s="571"/>
      <c r="B79" s="736"/>
      <c r="C79" s="565"/>
      <c r="D79" s="565"/>
      <c r="E79" s="156">
        <f>'5- Identificación de Riesgos'!D62</f>
        <v>0</v>
      </c>
      <c r="F79" s="580"/>
      <c r="G79" s="737"/>
      <c r="H79" s="565"/>
      <c r="I79" s="134"/>
      <c r="J79" s="738"/>
      <c r="K79" s="738"/>
      <c r="L79" s="739"/>
      <c r="M79" s="736"/>
      <c r="N79" s="736"/>
      <c r="O79" s="740"/>
      <c r="P79" s="740"/>
      <c r="Q79" s="741"/>
    </row>
  </sheetData>
  <mergeCells count="116">
    <mergeCell ref="D50:D59"/>
    <mergeCell ref="O50:O54"/>
    <mergeCell ref="O55:O59"/>
    <mergeCell ref="P50:P59"/>
    <mergeCell ref="Q50:Q59"/>
    <mergeCell ref="A6:B6"/>
    <mergeCell ref="M70:M79"/>
    <mergeCell ref="N70:N79"/>
    <mergeCell ref="G70:G79"/>
    <mergeCell ref="H70:H79"/>
    <mergeCell ref="J70:J79"/>
    <mergeCell ref="K70:K79"/>
    <mergeCell ref="L70:L79"/>
    <mergeCell ref="A70:A79"/>
    <mergeCell ref="B70:B79"/>
    <mergeCell ref="C70:C79"/>
    <mergeCell ref="D70:D79"/>
    <mergeCell ref="F70:F79"/>
    <mergeCell ref="J30:J39"/>
    <mergeCell ref="K30:K39"/>
    <mergeCell ref="A20:A29"/>
    <mergeCell ref="B20:B29"/>
    <mergeCell ref="K20:K29"/>
    <mergeCell ref="D8:D9"/>
    <mergeCell ref="B8:B9"/>
    <mergeCell ref="A10:A19"/>
    <mergeCell ref="B10:B19"/>
    <mergeCell ref="F10:F19"/>
    <mergeCell ref="K8:K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I8:I9"/>
    <mergeCell ref="E8:E9"/>
    <mergeCell ref="D30:D39"/>
    <mergeCell ref="F30:F3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J60:J69"/>
    <mergeCell ref="K60:K69"/>
    <mergeCell ref="L30:L39"/>
    <mergeCell ref="M20:M29"/>
    <mergeCell ref="N20:N2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A30:A39"/>
    <mergeCell ref="B30:B39"/>
    <mergeCell ref="C30:C39"/>
    <mergeCell ref="L60:L69"/>
    <mergeCell ref="M60:M69"/>
    <mergeCell ref="N60:N69"/>
    <mergeCell ref="A50:A59"/>
    <mergeCell ref="B50:B59"/>
    <mergeCell ref="C50:C59"/>
    <mergeCell ref="F50:F59"/>
    <mergeCell ref="G50:G59"/>
    <mergeCell ref="N50:N59"/>
    <mergeCell ref="H50:H59"/>
    <mergeCell ref="J50:J59"/>
    <mergeCell ref="K50:K59"/>
    <mergeCell ref="L50:L59"/>
    <mergeCell ref="M50:M59"/>
    <mergeCell ref="A60:A69"/>
    <mergeCell ref="B60:B69"/>
    <mergeCell ref="C60:C69"/>
    <mergeCell ref="D60:D69"/>
    <mergeCell ref="F60:F69"/>
    <mergeCell ref="G60:G69"/>
    <mergeCell ref="H60:H69"/>
  </mergeCells>
  <conditionalFormatting sqref="F10 F20 F30 F40 F50 F60 F70">
    <cfRule type="containsText" dxfId="114" priority="315" operator="containsText" text="Muy Baja">
      <formula>NOT(ISERROR(SEARCH("Muy Baja",F10)))</formula>
    </cfRule>
    <cfRule type="containsText" dxfId="113" priority="316" operator="containsText" text="Baja">
      <formula>NOT(ISERROR(SEARCH("Baja",F10)))</formula>
    </cfRule>
    <cfRule type="containsText" dxfId="112" priority="317" operator="containsText" text="Muy Alta">
      <formula>NOT(ISERROR(SEARCH("Muy Alta",F10)))</formula>
    </cfRule>
    <cfRule type="containsText" dxfId="111" priority="319" operator="containsText" text="Alta">
      <formula>NOT(ISERROR(SEARCH("Alta",F10)))</formula>
    </cfRule>
    <cfRule type="containsText" dxfId="110" priority="320" operator="containsText" text="Media">
      <formula>NOT(ISERROR(SEARCH("Media",F10)))</formula>
    </cfRule>
    <cfRule type="containsText" dxfId="109" priority="321" operator="containsText" text="Media">
      <formula>NOT(ISERROR(SEARCH("Media",F10)))</formula>
    </cfRule>
    <cfRule type="containsText" dxfId="108" priority="322" operator="containsText" text="Media">
      <formula>NOT(ISERROR(SEARCH("Media",F10)))</formula>
    </cfRule>
    <cfRule type="containsText" dxfId="107" priority="323" operator="containsText" text="Muy Baja">
      <formula>NOT(ISERROR(SEARCH("Muy Baja",F10)))</formula>
    </cfRule>
    <cfRule type="containsText" dxfId="106" priority="324" operator="containsText" text="Baja">
      <formula>NOT(ISERROR(SEARCH("Baja",F10)))</formula>
    </cfRule>
    <cfRule type="containsText" dxfId="105" priority="325" operator="containsText" text="Muy Baja">
      <formula>NOT(ISERROR(SEARCH("Muy Baja",F10)))</formula>
    </cfRule>
    <cfRule type="containsText" dxfId="104" priority="326" operator="containsText" text="Muy Baja">
      <formula>NOT(ISERROR(SEARCH("Muy Baja",F10)))</formula>
    </cfRule>
    <cfRule type="containsText" dxfId="103" priority="327" operator="containsText" text="Muy Baja">
      <formula>NOT(ISERROR(SEARCH("Muy Baja",F10)))</formula>
    </cfRule>
    <cfRule type="containsText" dxfId="102" priority="328" operator="containsText" text="Muy Baja'Tabla probabilidad'!">
      <formula>NOT(ISERROR(SEARCH("Muy Baja'Tabla probabilidad'!",F10)))</formula>
    </cfRule>
    <cfRule type="containsText" dxfId="101" priority="329" operator="containsText" text="Muy bajo">
      <formula>NOT(ISERROR(SEARCH("Muy bajo",F10)))</formula>
    </cfRule>
    <cfRule type="containsText" dxfId="100" priority="330" operator="containsText" text="Alta">
      <formula>NOT(ISERROR(SEARCH("Alta",F10)))</formula>
    </cfRule>
    <cfRule type="containsText" dxfId="99" priority="331" operator="containsText" text="Media">
      <formula>NOT(ISERROR(SEARCH("Media",F10)))</formula>
    </cfRule>
    <cfRule type="containsText" dxfId="98" priority="332" operator="containsText" text="Baja">
      <formula>NOT(ISERROR(SEARCH("Baja",F10)))</formula>
    </cfRule>
    <cfRule type="containsText" dxfId="97" priority="333" operator="containsText" text="Muy baja">
      <formula>NOT(ISERROR(SEARCH("Muy baja",F10)))</formula>
    </cfRule>
    <cfRule type="cellIs" dxfId="96" priority="336" operator="between">
      <formula>1</formula>
      <formula>2</formula>
    </cfRule>
    <cfRule type="cellIs" dxfId="95" priority="337" operator="between">
      <formula>0</formula>
      <formula>2</formula>
    </cfRule>
  </conditionalFormatting>
  <conditionalFormatting sqref="G10 G20 G30 G40 G50 G60 G70">
    <cfRule type="containsText" dxfId="94" priority="309" operator="containsText" text="Catastrófico">
      <formula>NOT(ISERROR(SEARCH("Catastrófico",G10)))</formula>
    </cfRule>
    <cfRule type="containsText" dxfId="93" priority="310" operator="containsText" text="Mayor">
      <formula>NOT(ISERROR(SEARCH("Mayor",G10)))</formula>
    </cfRule>
    <cfRule type="containsText" dxfId="92" priority="311" operator="containsText" text="Alta">
      <formula>NOT(ISERROR(SEARCH("Alta",G10)))</formula>
    </cfRule>
    <cfRule type="containsText" dxfId="91" priority="312" operator="containsText" text="Moderado">
      <formula>NOT(ISERROR(SEARCH("Moderado",G10)))</formula>
    </cfRule>
    <cfRule type="containsText" dxfId="90" priority="313" operator="containsText" text="Menor">
      <formula>NOT(ISERROR(SEARCH("Menor",G10)))</formula>
    </cfRule>
    <cfRule type="containsText" dxfId="89" priority="314" operator="containsText" text="Leve">
      <formula>NOT(ISERROR(SEARCH("Leve",G10)))</formula>
    </cfRule>
  </conditionalFormatting>
  <conditionalFormatting sqref="H10:I10 H20:I20 H30:I30 H40:I40 H50 H60:I60 H70:I70">
    <cfRule type="containsText" dxfId="88" priority="304" operator="containsText" text="Extremo">
      <formula>NOT(ISERROR(SEARCH("Extremo",H10)))</formula>
    </cfRule>
    <cfRule type="containsText" dxfId="87" priority="305" operator="containsText" text="Alto">
      <formula>NOT(ISERROR(SEARCH("Alto",H10)))</formula>
    </cfRule>
    <cfRule type="containsText" dxfId="86" priority="306" operator="containsText" text="Bajo">
      <formula>NOT(ISERROR(SEARCH("Bajo",H10)))</formula>
    </cfRule>
    <cfRule type="containsText" dxfId="85" priority="307" operator="containsText" text="Moderado">
      <formula>NOT(ISERROR(SEARCH("Moderado",H10)))</formula>
    </cfRule>
    <cfRule type="containsText" dxfId="84" priority="308" operator="containsText" text="Extremo">
      <formula>NOT(ISERROR(SEARCH("Extremo",H10)))</formula>
    </cfRule>
  </conditionalFormatting>
  <conditionalFormatting sqref="J10:J79">
    <cfRule type="containsText" dxfId="83" priority="6" operator="containsText" text="Muy Baja">
      <formula>NOT(ISERROR(SEARCH("Muy Baja",J10)))</formula>
    </cfRule>
    <cfRule type="containsText" dxfId="82" priority="273" operator="containsText" text="Muy Alta">
      <formula>NOT(ISERROR(SEARCH("Muy Alta",J10)))</formula>
    </cfRule>
    <cfRule type="containsText" dxfId="81" priority="274" operator="containsText" text="Alta">
      <formula>NOT(ISERROR(SEARCH("Alta",J10)))</formula>
    </cfRule>
    <cfRule type="containsText" dxfId="80" priority="275" operator="containsText" text="Media">
      <formula>NOT(ISERROR(SEARCH("Media",J10)))</formula>
    </cfRule>
    <cfRule type="containsText" dxfId="79" priority="276" operator="containsText" text="Baja">
      <formula>NOT(ISERROR(SEARCH("Baja",J10)))</formula>
    </cfRule>
    <cfRule type="containsText" dxfId="78" priority="277" operator="containsText" text="Muy Baja">
      <formula>NOT(ISERROR(SEARCH("Muy Baja",J10)))</formula>
    </cfRule>
  </conditionalFormatting>
  <conditionalFormatting sqref="K10:K79">
    <cfRule type="containsText" dxfId="77" priority="268" operator="containsText" text="Catastrófico">
      <formula>NOT(ISERROR(SEARCH("Catastrófico",K10)))</formula>
    </cfRule>
    <cfRule type="containsText" dxfId="76" priority="269" operator="containsText" text="Moderado">
      <formula>NOT(ISERROR(SEARCH("Moderado",K10)))</formula>
    </cfRule>
    <cfRule type="containsText" dxfId="75" priority="270" operator="containsText" text="Menor">
      <formula>NOT(ISERROR(SEARCH("Menor",K10)))</formula>
    </cfRule>
    <cfRule type="containsText" dxfId="74" priority="271" operator="containsText" text="Leve">
      <formula>NOT(ISERROR(SEARCH("Leve",K10)))</formula>
    </cfRule>
    <cfRule type="containsText" dxfId="73" priority="272" operator="containsText" text="Mayor">
      <formula>NOT(ISERROR(SEARCH("Mayor",K10)))</formula>
    </cfRule>
  </conditionalFormatting>
  <conditionalFormatting sqref="M10 M20 M30 M40 M50 M60 M70">
    <cfRule type="containsText" dxfId="72" priority="278" operator="containsText" text="Extremo">
      <formula>NOT(ISERROR(SEARCH("Extremo",M10)))</formula>
    </cfRule>
    <cfRule type="containsText" dxfId="71" priority="279" operator="containsText" text="Alto">
      <formula>NOT(ISERROR(SEARCH("Alto",M10)))</formula>
    </cfRule>
    <cfRule type="containsText" dxfId="70" priority="280" operator="containsText" text="Moderado">
      <formula>NOT(ISERROR(SEARCH("Moderado",M10)))</formula>
    </cfRule>
    <cfRule type="containsText" dxfId="69" priority="281" operator="containsText" text="Menor">
      <formula>NOT(ISERROR(SEARCH("Menor",M10)))</formula>
    </cfRule>
    <cfRule type="containsText" dxfId="68" priority="282" operator="containsText" text="Bajo">
      <formula>NOT(ISERROR(SEARCH("Bajo",M10)))</formula>
    </cfRule>
    <cfRule type="containsText" dxfId="67" priority="283" operator="containsText" text="Moderado">
      <formula>NOT(ISERROR(SEARCH("Moderado",M10)))</formula>
    </cfRule>
    <cfRule type="containsText" dxfId="66" priority="284" operator="containsText" text="Extremo">
      <formula>NOT(ISERROR(SEARCH("Extremo",M10)))</formula>
    </cfRule>
    <cfRule type="containsText" dxfId="65" priority="285" operator="containsText" text="Baja">
      <formula>NOT(ISERROR(SEARCH("Baja",M10)))</formula>
    </cfRule>
    <cfRule type="containsText" dxfId="64" priority="286" operator="containsText" text="Alto">
      <formula>NOT(ISERROR(SEARCH("Alto",M10)))</formula>
    </cfRule>
  </conditionalFormatting>
  <dataValidations count="1">
    <dataValidation type="list" allowBlank="1" showInputMessage="1" showErrorMessage="1" sqref="D10:D50 D6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G718"/>
  <sheetViews>
    <sheetView showGridLines="0" zoomScale="70" zoomScaleNormal="70" workbookViewId="0">
      <selection activeCell="C26" sqref="C26:E26"/>
    </sheetView>
  </sheetViews>
  <sheetFormatPr baseColWidth="10" defaultColWidth="11.42578125" defaultRowHeight="15"/>
  <cols>
    <col min="2" max="2" width="24.28515625" customWidth="1"/>
    <col min="3" max="3" width="62.85546875" customWidth="1"/>
    <col min="4" max="4" width="10.28515625" bestFit="1" customWidth="1"/>
    <col min="5" max="5" width="84.28515625" style="37"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34"/>
    </row>
    <row r="2" spans="1:137" ht="24" thickBot="1">
      <c r="A2" s="2"/>
      <c r="B2" s="657" t="s">
        <v>397</v>
      </c>
      <c r="C2" s="657"/>
      <c r="D2" s="657"/>
      <c r="E2" s="657"/>
      <c r="F2" s="75"/>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5"/>
      <c r="C3" s="15"/>
      <c r="D3" s="15"/>
      <c r="E3" s="35"/>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0"/>
      <c r="C4" s="51" t="s">
        <v>398</v>
      </c>
      <c r="D4" s="51"/>
      <c r="E4" s="51" t="s">
        <v>399</v>
      </c>
      <c r="F4" s="52"/>
      <c r="G4" s="2"/>
      <c r="H4" s="2"/>
      <c r="I4" s="2"/>
      <c r="J4" s="2"/>
      <c r="K4" s="2"/>
      <c r="L4" s="2"/>
      <c r="M4" s="2"/>
      <c r="N4" s="2"/>
      <c r="O4" s="2"/>
      <c r="P4" s="2"/>
      <c r="Q4" s="2"/>
      <c r="R4" s="2"/>
      <c r="S4" s="2"/>
      <c r="T4" s="2"/>
      <c r="U4" s="2"/>
      <c r="V4" s="2"/>
      <c r="W4" s="2"/>
      <c r="X4" s="2"/>
      <c r="Y4" s="2"/>
      <c r="Z4" s="2"/>
      <c r="AA4" s="2"/>
      <c r="AB4" s="2"/>
      <c r="AC4" s="2"/>
      <c r="AD4" s="2"/>
      <c r="AE4" s="2"/>
    </row>
    <row r="5" spans="1:137" ht="40.5">
      <c r="A5" s="2"/>
      <c r="B5" s="50"/>
      <c r="C5" s="51" t="s">
        <v>400</v>
      </c>
      <c r="D5" s="51"/>
      <c r="E5" s="53" t="s">
        <v>401</v>
      </c>
      <c r="F5" s="51" t="s">
        <v>399</v>
      </c>
      <c r="G5" s="2"/>
      <c r="H5" s="2"/>
      <c r="I5" s="2"/>
      <c r="J5" s="2"/>
      <c r="K5" s="2"/>
      <c r="L5" s="2"/>
      <c r="M5" s="2"/>
      <c r="N5" s="2"/>
      <c r="O5" s="2"/>
      <c r="P5" s="2"/>
      <c r="Q5" s="2"/>
      <c r="R5" s="2"/>
      <c r="S5" s="2"/>
      <c r="T5" s="2"/>
      <c r="U5" s="2"/>
      <c r="V5" s="2"/>
      <c r="W5" s="2"/>
      <c r="X5" s="2"/>
      <c r="Y5" s="2"/>
      <c r="Z5" s="2"/>
      <c r="AA5" s="2"/>
      <c r="AB5" s="2"/>
      <c r="AC5" s="2"/>
      <c r="AD5" s="2"/>
      <c r="AE5" s="2"/>
    </row>
    <row r="6" spans="1:137" ht="20.25">
      <c r="A6" s="2"/>
      <c r="B6" s="54" t="s">
        <v>402</v>
      </c>
      <c r="C6" s="94" t="s">
        <v>403</v>
      </c>
      <c r="D6" s="55">
        <v>0.04</v>
      </c>
      <c r="E6" s="56" t="s">
        <v>404</v>
      </c>
      <c r="F6" s="57">
        <v>1</v>
      </c>
      <c r="G6" s="2"/>
      <c r="H6" s="39"/>
      <c r="I6" s="2"/>
      <c r="J6" s="2"/>
      <c r="K6" s="2"/>
      <c r="L6" s="2"/>
      <c r="M6" s="2"/>
      <c r="N6" s="2"/>
      <c r="O6" s="2"/>
      <c r="P6" s="2"/>
      <c r="Q6" s="2"/>
      <c r="R6" s="2"/>
      <c r="S6" s="2"/>
      <c r="T6" s="2"/>
      <c r="U6" s="2"/>
      <c r="V6" s="2"/>
      <c r="W6" s="2"/>
      <c r="X6" s="2"/>
      <c r="Y6" s="2"/>
      <c r="Z6" s="2"/>
      <c r="AA6" s="2"/>
      <c r="AB6" s="2"/>
      <c r="AC6" s="2"/>
      <c r="AD6" s="2"/>
      <c r="AE6" s="2"/>
    </row>
    <row r="7" spans="1:137" ht="20.25">
      <c r="A7" s="2"/>
      <c r="B7" s="58" t="s">
        <v>405</v>
      </c>
      <c r="C7" s="94" t="s">
        <v>406</v>
      </c>
      <c r="D7" s="55">
        <v>0.09</v>
      </c>
      <c r="E7" s="56" t="s">
        <v>407</v>
      </c>
      <c r="F7" s="57">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59" t="s">
        <v>408</v>
      </c>
      <c r="C8" s="94" t="s">
        <v>409</v>
      </c>
      <c r="D8" s="55">
        <v>0.28999999999999998</v>
      </c>
      <c r="E8" s="56" t="s">
        <v>410</v>
      </c>
      <c r="F8" s="57">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0" t="s">
        <v>411</v>
      </c>
      <c r="C9" s="94" t="s">
        <v>412</v>
      </c>
      <c r="D9" s="55">
        <v>0.49</v>
      </c>
      <c r="E9" s="56" t="s">
        <v>413</v>
      </c>
      <c r="F9" s="57">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1" t="s">
        <v>414</v>
      </c>
      <c r="C10" s="94" t="s">
        <v>415</v>
      </c>
      <c r="D10" s="55">
        <v>1</v>
      </c>
      <c r="E10" s="56" t="s">
        <v>416</v>
      </c>
      <c r="F10" s="57">
        <v>5</v>
      </c>
      <c r="G10" s="2"/>
      <c r="H10" s="2"/>
      <c r="I10" s="79" t="s">
        <v>417</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36"/>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34"/>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34"/>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58" t="s">
        <v>418</v>
      </c>
      <c r="C14" s="658"/>
      <c r="D14" s="658"/>
      <c r="E14" s="658"/>
      <c r="F14" s="83"/>
      <c r="G14" s="49"/>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82"/>
      <c r="C15" s="82"/>
      <c r="D15" s="82"/>
      <c r="E15" s="82"/>
      <c r="F15" s="84"/>
      <c r="G15" s="2"/>
      <c r="H15" s="2"/>
      <c r="I15" s="2"/>
      <c r="J15" s="2"/>
      <c r="K15" s="2"/>
      <c r="L15" s="2"/>
      <c r="M15" s="2"/>
      <c r="N15" s="2"/>
      <c r="O15" s="2"/>
      <c r="P15" s="2"/>
      <c r="Q15" s="2"/>
      <c r="R15" s="2"/>
      <c r="S15" s="2"/>
      <c r="T15" s="2"/>
      <c r="U15" s="2"/>
      <c r="V15" s="2"/>
      <c r="W15" s="2"/>
      <c r="X15" s="2"/>
      <c r="Y15" s="2"/>
      <c r="Z15" s="2"/>
      <c r="AA15" s="2"/>
      <c r="AB15" s="2"/>
      <c r="AC15" s="2"/>
      <c r="AD15" s="2"/>
      <c r="AE15" s="2"/>
    </row>
    <row r="16" spans="1:137" s="65" customFormat="1" ht="20.25">
      <c r="A16" s="63"/>
      <c r="B16" s="85"/>
      <c r="C16" s="656" t="s">
        <v>295</v>
      </c>
      <c r="D16" s="656"/>
      <c r="E16" s="656"/>
      <c r="F16" s="86"/>
      <c r="G16" s="63"/>
      <c r="H16" s="63"/>
      <c r="I16" s="80" t="s">
        <v>290</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row>
    <row r="17" spans="1:137" s="65" customFormat="1" ht="40.5" customHeight="1">
      <c r="A17" s="63"/>
      <c r="B17" s="54" t="s">
        <v>419</v>
      </c>
      <c r="C17" s="654" t="s">
        <v>420</v>
      </c>
      <c r="D17" s="654"/>
      <c r="E17" s="654"/>
      <c r="F17" s="87">
        <v>1</v>
      </c>
      <c r="G17" s="63"/>
      <c r="H17" s="63"/>
      <c r="I17" s="79" t="s">
        <v>295</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row>
    <row r="18" spans="1:137" s="65" customFormat="1" ht="20.25">
      <c r="A18" s="63"/>
      <c r="B18" s="58" t="s">
        <v>421</v>
      </c>
      <c r="C18" s="654" t="s">
        <v>422</v>
      </c>
      <c r="D18" s="654"/>
      <c r="E18" s="654"/>
      <c r="F18" s="87">
        <v>2</v>
      </c>
      <c r="G18" s="63"/>
      <c r="H18" s="63"/>
      <c r="I18" s="79" t="s">
        <v>306</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row>
    <row r="19" spans="1:137" s="65" customFormat="1" ht="30">
      <c r="A19" s="63"/>
      <c r="B19" s="59" t="s">
        <v>423</v>
      </c>
      <c r="C19" s="654" t="s">
        <v>296</v>
      </c>
      <c r="D19" s="654"/>
      <c r="E19" s="654"/>
      <c r="F19" s="87">
        <v>3</v>
      </c>
      <c r="G19" s="63"/>
      <c r="H19" s="63"/>
      <c r="I19" s="79" t="s">
        <v>298</v>
      </c>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row>
    <row r="20" spans="1:137" s="65" customFormat="1" ht="30">
      <c r="A20" s="63"/>
      <c r="B20" s="60" t="s">
        <v>424</v>
      </c>
      <c r="C20" s="654" t="s">
        <v>316</v>
      </c>
      <c r="D20" s="654"/>
      <c r="E20" s="654"/>
      <c r="F20" s="87">
        <v>4</v>
      </c>
      <c r="G20" s="63"/>
      <c r="H20" s="63"/>
      <c r="I20" s="79" t="s">
        <v>321</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row>
    <row r="21" spans="1:137" s="65" customFormat="1" ht="60.6" customHeight="1">
      <c r="A21" s="63"/>
      <c r="B21" s="61" t="s">
        <v>425</v>
      </c>
      <c r="C21" s="654" t="s">
        <v>426</v>
      </c>
      <c r="D21" s="654"/>
      <c r="E21" s="654"/>
      <c r="F21" s="87">
        <v>5</v>
      </c>
      <c r="G21" s="63"/>
      <c r="H21" s="63"/>
      <c r="I21" s="79" t="str">
        <f>C48</f>
        <v>Interrupción o afectación en la prestación del servicio administrativo</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row>
    <row r="22" spans="1:137" s="65" customFormat="1" ht="20.25">
      <c r="A22" s="63"/>
      <c r="B22" s="71"/>
      <c r="C22" s="62"/>
      <c r="D22" s="62"/>
      <c r="E22" s="62"/>
      <c r="F22" s="72"/>
      <c r="G22" s="63"/>
      <c r="H22" s="63"/>
      <c r="I22" s="79" t="str">
        <f>C56</f>
        <v>Afectación Ambiental</v>
      </c>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row>
    <row r="23" spans="1:137" s="65" customFormat="1" ht="20.25">
      <c r="A23" s="63"/>
      <c r="B23" s="71"/>
      <c r="C23" s="62"/>
      <c r="D23" s="62"/>
      <c r="E23" s="62"/>
      <c r="F23" s="7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row>
    <row r="24" spans="1:137" s="65" customFormat="1" ht="20.25">
      <c r="A24" s="63"/>
      <c r="B24" s="64"/>
      <c r="C24" s="655" t="s">
        <v>306</v>
      </c>
      <c r="D24" s="655"/>
      <c r="E24" s="655"/>
      <c r="F24" s="72"/>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row>
    <row r="25" spans="1:137" s="65" customFormat="1" ht="20.25">
      <c r="A25" s="63"/>
      <c r="B25" s="66" t="s">
        <v>419</v>
      </c>
      <c r="C25" s="654" t="s">
        <v>340</v>
      </c>
      <c r="D25" s="654"/>
      <c r="E25" s="654"/>
      <c r="F25" s="87">
        <v>1</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row>
    <row r="26" spans="1:137" s="65" customFormat="1" ht="20.25">
      <c r="A26" s="63"/>
      <c r="B26" s="67" t="s">
        <v>421</v>
      </c>
      <c r="C26" s="654" t="s">
        <v>307</v>
      </c>
      <c r="D26" s="654"/>
      <c r="E26" s="654"/>
      <c r="F26" s="87">
        <v>2</v>
      </c>
      <c r="G26" s="63"/>
      <c r="H26" s="63"/>
      <c r="I26" s="71"/>
      <c r="J26" s="71"/>
      <c r="K26" s="71"/>
      <c r="L26" s="71"/>
      <c r="M26" s="71"/>
      <c r="N26" s="71"/>
      <c r="O26" s="71"/>
      <c r="P26" s="71"/>
      <c r="Q26" s="71"/>
      <c r="R26" s="71"/>
      <c r="S26" s="71"/>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row>
    <row r="27" spans="1:137" s="65" customFormat="1" ht="20.25">
      <c r="A27" s="63"/>
      <c r="B27" s="68" t="s">
        <v>423</v>
      </c>
      <c r="C27" s="654" t="s">
        <v>343</v>
      </c>
      <c r="D27" s="654"/>
      <c r="E27" s="654"/>
      <c r="F27" s="87">
        <v>3</v>
      </c>
      <c r="G27" s="63"/>
      <c r="H27" s="63"/>
      <c r="I27" s="71"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1"/>
      <c r="K27" s="71"/>
      <c r="L27" s="71"/>
      <c r="M27" s="71"/>
      <c r="N27" s="71"/>
      <c r="O27" s="71"/>
      <c r="P27" s="71"/>
      <c r="Q27" s="71"/>
      <c r="R27" s="71"/>
      <c r="S27" s="71"/>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row>
    <row r="28" spans="1:137" s="65" customFormat="1" ht="20.25">
      <c r="A28" s="63"/>
      <c r="B28" s="69" t="s">
        <v>424</v>
      </c>
      <c r="C28" s="654" t="s">
        <v>427</v>
      </c>
      <c r="D28" s="654"/>
      <c r="E28" s="654"/>
      <c r="F28" s="87">
        <v>4</v>
      </c>
      <c r="G28" s="63"/>
      <c r="H28" s="63"/>
      <c r="I28" s="71" t="str">
        <v xml:space="preserve">Si el hecho llegara a presentarse, tendría bajo impacto o efecto sobre la entidad.
</v>
      </c>
      <c r="J28" s="71"/>
      <c r="K28" s="71"/>
      <c r="L28" s="71"/>
      <c r="M28" s="71"/>
      <c r="N28" s="71"/>
      <c r="O28" s="71"/>
      <c r="P28" s="71"/>
      <c r="Q28" s="71"/>
      <c r="R28" s="71"/>
      <c r="S28" s="71"/>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row>
    <row r="29" spans="1:137" s="65" customFormat="1" ht="20.25">
      <c r="A29" s="63"/>
      <c r="B29" s="70" t="s">
        <v>425</v>
      </c>
      <c r="C29" s="654" t="s">
        <v>428</v>
      </c>
      <c r="D29" s="654"/>
      <c r="E29" s="654"/>
      <c r="F29" s="87">
        <v>5</v>
      </c>
      <c r="G29" s="63"/>
      <c r="H29" s="63"/>
      <c r="I29" s="71" t="str">
        <v xml:space="preserve">Si el hecho llegara a presentarse, tendría medianas consecuencias o efectos sobre la entidad.
</v>
      </c>
      <c r="J29" s="71"/>
      <c r="K29" s="71"/>
      <c r="L29" s="71"/>
      <c r="M29" s="71"/>
      <c r="N29" s="71"/>
      <c r="O29" s="71"/>
      <c r="P29" s="71"/>
      <c r="Q29" s="71"/>
      <c r="R29" s="71"/>
      <c r="S29" s="71"/>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row>
    <row r="30" spans="1:137" s="65" customFormat="1" ht="20.25">
      <c r="A30" s="63"/>
      <c r="B30" s="71"/>
      <c r="C30" s="62"/>
      <c r="D30" s="62"/>
      <c r="E30" s="62"/>
      <c r="F30" s="72"/>
      <c r="G30" s="63"/>
      <c r="H30" s="63"/>
      <c r="I30" s="71" t="str">
        <v xml:space="preserve">Si el hecho llegara a presentarse, tendría altas consecuencias o efectos sobre la entidad
</v>
      </c>
      <c r="J30" s="71"/>
      <c r="K30" s="71"/>
      <c r="L30" s="71"/>
      <c r="M30" s="71"/>
      <c r="N30" s="71"/>
      <c r="O30" s="71"/>
      <c r="P30" s="71"/>
      <c r="Q30" s="71"/>
      <c r="R30" s="71"/>
      <c r="S30" s="71"/>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row>
    <row r="31" spans="1:137" s="63" customFormat="1" ht="20.25">
      <c r="B31" s="73"/>
      <c r="C31" s="73"/>
      <c r="D31" s="73"/>
      <c r="E31" s="73"/>
      <c r="F31" s="72"/>
      <c r="I31" s="71" t="str">
        <v xml:space="preserve">Si el hecho llegara a presentarse, tendría desastrosas consecuencias o efectos sobre la entidad.
</v>
      </c>
      <c r="J31" s="71"/>
      <c r="K31" s="71"/>
      <c r="L31" s="71"/>
      <c r="M31" s="71"/>
      <c r="N31" s="71"/>
      <c r="O31" s="71"/>
      <c r="P31" s="71"/>
      <c r="Q31" s="71"/>
      <c r="R31" s="71"/>
      <c r="S31" s="71"/>
    </row>
    <row r="32" spans="1:137" s="63" customFormat="1" ht="20.25">
      <c r="B32" s="85"/>
      <c r="C32" s="656" t="s">
        <v>298</v>
      </c>
      <c r="D32" s="656"/>
      <c r="E32" s="656"/>
      <c r="F32" s="72"/>
      <c r="I32" s="71"/>
      <c r="J32" s="71"/>
      <c r="K32" s="71"/>
      <c r="L32" s="71"/>
      <c r="M32" s="71"/>
      <c r="N32" s="71"/>
      <c r="O32" s="71"/>
      <c r="P32" s="71"/>
      <c r="Q32" s="71"/>
      <c r="R32" s="71"/>
      <c r="S32" s="71"/>
    </row>
    <row r="33" spans="2:19" s="63" customFormat="1" ht="20.25">
      <c r="B33" s="54" t="s">
        <v>419</v>
      </c>
      <c r="C33" s="654" t="s">
        <v>299</v>
      </c>
      <c r="D33" s="654"/>
      <c r="E33" s="654"/>
      <c r="F33" s="88">
        <v>1</v>
      </c>
      <c r="I33" s="71"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1"/>
      <c r="K33" s="71"/>
      <c r="L33" s="71"/>
      <c r="M33" s="71"/>
      <c r="N33" s="71"/>
      <c r="O33" s="71"/>
      <c r="P33" s="71"/>
      <c r="Q33" s="71"/>
      <c r="R33" s="71"/>
      <c r="S33" s="71"/>
    </row>
    <row r="34" spans="2:19" s="63" customFormat="1" ht="20.25">
      <c r="B34" s="58" t="s">
        <v>421</v>
      </c>
      <c r="C34" s="654" t="s">
        <v>429</v>
      </c>
      <c r="D34" s="654"/>
      <c r="E34" s="654"/>
      <c r="F34" s="88">
        <v>2</v>
      </c>
      <c r="I34" s="71" t="str">
        <v xml:space="preserve">Si el hecho llegara a presentarse, tendría bajo impacto o efecto sobre la entidad.
</v>
      </c>
      <c r="J34" s="71"/>
      <c r="K34" s="71"/>
      <c r="L34" s="71"/>
      <c r="M34" s="71"/>
      <c r="N34" s="71"/>
      <c r="O34" s="71"/>
      <c r="P34" s="71"/>
      <c r="Q34" s="71"/>
      <c r="R34" s="71"/>
      <c r="S34" s="71"/>
    </row>
    <row r="35" spans="2:19" s="63" customFormat="1" ht="20.25">
      <c r="B35" s="59" t="s">
        <v>423</v>
      </c>
      <c r="C35" s="654" t="s">
        <v>430</v>
      </c>
      <c r="D35" s="654"/>
      <c r="E35" s="654"/>
      <c r="F35" s="88">
        <v>3</v>
      </c>
      <c r="I35" s="71" t="str">
        <v xml:space="preserve">Si el hecho llegara a presentarse, tendría medianas consecuencias o efectos sobre la entidad.
</v>
      </c>
      <c r="J35" s="71"/>
      <c r="K35" s="71"/>
      <c r="L35" s="71"/>
      <c r="M35" s="71"/>
      <c r="N35" s="71"/>
      <c r="O35" s="71"/>
      <c r="P35" s="71"/>
      <c r="Q35" s="71"/>
      <c r="R35" s="71"/>
      <c r="S35" s="71"/>
    </row>
    <row r="36" spans="2:19" s="63" customFormat="1" ht="20.25">
      <c r="B36" s="60" t="s">
        <v>424</v>
      </c>
      <c r="C36" s="654" t="s">
        <v>431</v>
      </c>
      <c r="D36" s="654"/>
      <c r="E36" s="654"/>
      <c r="F36" s="88">
        <v>4</v>
      </c>
      <c r="I36" s="71" t="str">
        <v xml:space="preserve">Si el hecho llegara a presentarse, tendría altas consecuencias o efectos sobre la entidad
</v>
      </c>
      <c r="J36" s="71"/>
      <c r="K36" s="71"/>
      <c r="L36" s="71"/>
      <c r="M36" s="71"/>
      <c r="N36" s="71"/>
      <c r="O36" s="71"/>
      <c r="P36" s="71"/>
      <c r="Q36" s="71"/>
      <c r="R36" s="71"/>
      <c r="S36" s="71"/>
    </row>
    <row r="37" spans="2:19" s="63" customFormat="1" ht="20.25">
      <c r="B37" s="61" t="s">
        <v>425</v>
      </c>
      <c r="C37" s="654" t="s">
        <v>324</v>
      </c>
      <c r="D37" s="654"/>
      <c r="E37" s="654"/>
      <c r="F37" s="88">
        <v>5</v>
      </c>
      <c r="I37" s="71" t="str">
        <v xml:space="preserve">Si el hecho llegara a presentarse, tendría desastrosas consecuencias o efectos sobre la entidad.
</v>
      </c>
      <c r="J37" s="71"/>
      <c r="K37" s="71"/>
      <c r="L37" s="71"/>
      <c r="M37" s="71"/>
      <c r="N37" s="71"/>
      <c r="O37" s="71"/>
      <c r="P37" s="71"/>
      <c r="Q37" s="71"/>
      <c r="R37" s="71"/>
      <c r="S37" s="71"/>
    </row>
    <row r="38" spans="2:19" s="63" customFormat="1" ht="20.25">
      <c r="B38" s="73"/>
      <c r="C38" s="73"/>
      <c r="D38" s="73"/>
      <c r="E38" s="73"/>
      <c r="F38" s="72"/>
      <c r="I38" s="71"/>
      <c r="J38" s="71"/>
      <c r="K38" s="71"/>
      <c r="L38" s="71"/>
      <c r="M38" s="71"/>
      <c r="N38" s="71"/>
      <c r="O38" s="71"/>
      <c r="P38" s="71"/>
      <c r="Q38" s="71"/>
      <c r="R38" s="71"/>
      <c r="S38" s="71"/>
    </row>
    <row r="39" spans="2:19" s="63" customFormat="1" ht="20.25">
      <c r="B39" s="73"/>
      <c r="C39" s="73"/>
      <c r="D39" s="73"/>
      <c r="E39" s="73"/>
      <c r="F39" s="72"/>
    </row>
    <row r="40" spans="2:19" s="63" customFormat="1" ht="20.25">
      <c r="B40" s="64"/>
      <c r="C40" s="656" t="s">
        <v>321</v>
      </c>
      <c r="D40" s="656"/>
      <c r="E40" s="656"/>
      <c r="F40" s="72"/>
    </row>
    <row r="41" spans="2:19" s="63" customFormat="1" ht="20.25">
      <c r="B41" s="89" t="s">
        <v>419</v>
      </c>
      <c r="C41" s="654" t="s">
        <v>432</v>
      </c>
      <c r="D41" s="654"/>
      <c r="E41" s="654"/>
      <c r="F41" s="88">
        <v>1</v>
      </c>
    </row>
    <row r="42" spans="2:19" s="63" customFormat="1" ht="20.25">
      <c r="B42" s="90" t="s">
        <v>421</v>
      </c>
      <c r="C42" s="654" t="s">
        <v>433</v>
      </c>
      <c r="D42" s="654"/>
      <c r="E42" s="654"/>
      <c r="F42" s="88">
        <v>2</v>
      </c>
    </row>
    <row r="43" spans="2:19" s="63" customFormat="1" ht="20.25">
      <c r="B43" s="91" t="s">
        <v>423</v>
      </c>
      <c r="C43" s="654" t="s">
        <v>434</v>
      </c>
      <c r="D43" s="654"/>
      <c r="E43" s="654"/>
      <c r="F43" s="88">
        <v>3</v>
      </c>
    </row>
    <row r="44" spans="2:19" s="63" customFormat="1" ht="20.25">
      <c r="B44" s="92" t="s">
        <v>424</v>
      </c>
      <c r="C44" s="654" t="s">
        <v>322</v>
      </c>
      <c r="D44" s="654"/>
      <c r="E44" s="654"/>
      <c r="F44" s="88">
        <v>4</v>
      </c>
    </row>
    <row r="45" spans="2:19" s="63" customFormat="1" ht="20.25">
      <c r="B45" s="93" t="s">
        <v>425</v>
      </c>
      <c r="C45" s="654" t="s">
        <v>435</v>
      </c>
      <c r="D45" s="654"/>
      <c r="E45" s="654"/>
      <c r="F45" s="88">
        <v>5</v>
      </c>
    </row>
    <row r="46" spans="2:19" s="63" customFormat="1" ht="20.25">
      <c r="B46" s="71"/>
      <c r="C46" s="71" t="s">
        <v>436</v>
      </c>
      <c r="D46" s="71"/>
      <c r="F46" s="72"/>
    </row>
    <row r="47" spans="2:19" s="63" customFormat="1" ht="20.25">
      <c r="B47" s="71"/>
      <c r="C47" s="71"/>
      <c r="D47" s="71"/>
      <c r="F47" s="72"/>
    </row>
    <row r="48" spans="2:19" s="63" customFormat="1" ht="20.25">
      <c r="B48" s="64"/>
      <c r="C48" s="655" t="s">
        <v>318</v>
      </c>
      <c r="D48" s="655"/>
      <c r="E48" s="655"/>
      <c r="F48" s="72"/>
    </row>
    <row r="49" spans="2:6" s="63" customFormat="1" ht="20.25" customHeight="1">
      <c r="B49" s="66" t="s">
        <v>419</v>
      </c>
      <c r="C49" s="651" t="s">
        <v>437</v>
      </c>
      <c r="D49" s="652"/>
      <c r="E49" s="653"/>
      <c r="F49" s="57">
        <v>1</v>
      </c>
    </row>
    <row r="50" spans="2:6" s="63" customFormat="1" ht="20.25" customHeight="1">
      <c r="B50" s="67" t="s">
        <v>421</v>
      </c>
      <c r="C50" s="651" t="s">
        <v>438</v>
      </c>
      <c r="D50" s="652"/>
      <c r="E50" s="653"/>
      <c r="F50" s="57">
        <v>2</v>
      </c>
    </row>
    <row r="51" spans="2:6" s="63" customFormat="1" ht="20.25" customHeight="1">
      <c r="B51" s="68" t="s">
        <v>423</v>
      </c>
      <c r="C51" s="651" t="s">
        <v>439</v>
      </c>
      <c r="D51" s="652"/>
      <c r="E51" s="653"/>
      <c r="F51" s="57">
        <v>3</v>
      </c>
    </row>
    <row r="52" spans="2:6" s="63" customFormat="1" ht="20.25" customHeight="1">
      <c r="B52" s="69" t="s">
        <v>424</v>
      </c>
      <c r="C52" s="651" t="s">
        <v>440</v>
      </c>
      <c r="D52" s="652"/>
      <c r="E52" s="653"/>
      <c r="F52" s="57">
        <v>4</v>
      </c>
    </row>
    <row r="53" spans="2:6" s="63" customFormat="1" ht="20.25" customHeight="1">
      <c r="B53" s="70" t="s">
        <v>425</v>
      </c>
      <c r="C53" s="651" t="s">
        <v>441</v>
      </c>
      <c r="D53" s="652"/>
      <c r="E53" s="653"/>
      <c r="F53" s="57">
        <v>5</v>
      </c>
    </row>
    <row r="54" spans="2:6" s="63" customFormat="1" ht="20.25">
      <c r="B54" s="71"/>
      <c r="C54" s="71"/>
      <c r="D54" s="71"/>
      <c r="E54" s="71"/>
      <c r="F54" s="72"/>
    </row>
    <row r="55" spans="2:6" s="63" customFormat="1" ht="20.25"/>
    <row r="56" spans="2:6" s="63" customFormat="1" ht="20.25" customHeight="1">
      <c r="B56" s="64"/>
      <c r="C56" s="81" t="s">
        <v>417</v>
      </c>
      <c r="D56" s="81"/>
      <c r="E56" s="81"/>
      <c r="F56" s="72"/>
    </row>
    <row r="57" spans="2:6" s="63" customFormat="1" ht="20.25" customHeight="1">
      <c r="B57" s="66" t="s">
        <v>419</v>
      </c>
      <c r="C57" s="648" t="s">
        <v>442</v>
      </c>
      <c r="D57" s="649"/>
      <c r="E57" s="650"/>
      <c r="F57" s="57">
        <v>1</v>
      </c>
    </row>
    <row r="58" spans="2:6" s="63" customFormat="1" ht="20.25" customHeight="1">
      <c r="B58" s="67" t="s">
        <v>421</v>
      </c>
      <c r="C58" s="648" t="s">
        <v>443</v>
      </c>
      <c r="D58" s="649"/>
      <c r="E58" s="650"/>
      <c r="F58" s="57">
        <v>2</v>
      </c>
    </row>
    <row r="59" spans="2:6" s="63" customFormat="1" ht="20.25" customHeight="1">
      <c r="B59" s="68" t="s">
        <v>423</v>
      </c>
      <c r="C59" s="648" t="s">
        <v>444</v>
      </c>
      <c r="D59" s="649"/>
      <c r="E59" s="650"/>
      <c r="F59" s="57">
        <v>3</v>
      </c>
    </row>
    <row r="60" spans="2:6" s="63" customFormat="1" ht="20.25" customHeight="1">
      <c r="B60" s="69" t="s">
        <v>424</v>
      </c>
      <c r="C60" s="648" t="s">
        <v>445</v>
      </c>
      <c r="D60" s="649"/>
      <c r="E60" s="650"/>
      <c r="F60" s="57">
        <v>4</v>
      </c>
    </row>
    <row r="61" spans="2:6" s="63" customFormat="1" ht="20.25" customHeight="1">
      <c r="B61" s="70" t="s">
        <v>425</v>
      </c>
      <c r="C61" s="648" t="s">
        <v>446</v>
      </c>
      <c r="D61" s="649"/>
      <c r="E61" s="650"/>
      <c r="F61" s="57">
        <v>5</v>
      </c>
    </row>
    <row r="62" spans="2:6" s="63" customFormat="1" ht="20.25">
      <c r="E62" s="74"/>
    </row>
    <row r="63" spans="2:6" s="63" customFormat="1" ht="20.25">
      <c r="E63" s="74"/>
    </row>
    <row r="64" spans="2:6" s="63" customFormat="1" ht="20.25">
      <c r="E64" s="74"/>
    </row>
    <row r="65" spans="5:5" s="63" customFormat="1" ht="20.25">
      <c r="E65" s="74"/>
    </row>
    <row r="66" spans="5:5" s="63" customFormat="1" ht="20.25">
      <c r="E66" s="74"/>
    </row>
    <row r="67" spans="5:5" s="63" customFormat="1" ht="20.25">
      <c r="E67" s="74"/>
    </row>
    <row r="68" spans="5:5" s="63" customFormat="1" ht="20.25">
      <c r="E68" s="74"/>
    </row>
    <row r="69" spans="5:5" s="63" customFormat="1" ht="20.25">
      <c r="E69" s="74"/>
    </row>
    <row r="70" spans="5:5" s="63" customFormat="1" ht="20.25">
      <c r="E70" s="74"/>
    </row>
    <row r="71" spans="5:5" s="63" customFormat="1" ht="20.25">
      <c r="E71" s="74"/>
    </row>
    <row r="72" spans="5:5" s="63" customFormat="1" ht="20.25">
      <c r="E72" s="74"/>
    </row>
    <row r="73" spans="5:5" s="63" customFormat="1" ht="20.25">
      <c r="E73" s="74"/>
    </row>
    <row r="74" spans="5:5" s="63" customFormat="1" ht="20.25">
      <c r="E74" s="74"/>
    </row>
    <row r="75" spans="5:5" s="63" customFormat="1" ht="20.25">
      <c r="E75" s="74"/>
    </row>
    <row r="76" spans="5:5" s="63" customFormat="1" ht="20.25">
      <c r="E76" s="74"/>
    </row>
    <row r="77" spans="5:5" s="63" customFormat="1" ht="20.25">
      <c r="E77" s="74"/>
    </row>
    <row r="78" spans="5:5" s="63" customFormat="1" ht="20.25">
      <c r="E78" s="74"/>
    </row>
    <row r="79" spans="5:5" s="63" customFormat="1" ht="20.25">
      <c r="E79" s="74"/>
    </row>
    <row r="80" spans="5:5" s="63" customFormat="1" ht="20.25">
      <c r="E80" s="74"/>
    </row>
    <row r="81" spans="5:5" s="63" customFormat="1" ht="20.25">
      <c r="E81" s="74"/>
    </row>
    <row r="82" spans="5:5" s="63" customFormat="1" ht="20.25">
      <c r="E82" s="74"/>
    </row>
    <row r="83" spans="5:5" s="63" customFormat="1" ht="20.25">
      <c r="E83" s="74"/>
    </row>
    <row r="84" spans="5:5" s="63" customFormat="1" ht="20.25">
      <c r="E84" s="74"/>
    </row>
    <row r="85" spans="5:5" s="63" customFormat="1" ht="20.25">
      <c r="E85" s="74"/>
    </row>
    <row r="86" spans="5:5" s="63" customFormat="1" ht="20.25">
      <c r="E86" s="74"/>
    </row>
    <row r="87" spans="5:5" s="63" customFormat="1" ht="20.25">
      <c r="E87" s="74"/>
    </row>
    <row r="88" spans="5:5" s="63" customFormat="1" ht="20.25">
      <c r="E88" s="74"/>
    </row>
    <row r="89" spans="5:5" s="63" customFormat="1" ht="20.25">
      <c r="E89" s="74"/>
    </row>
    <row r="90" spans="5:5" s="63" customFormat="1" ht="20.25">
      <c r="E90" s="74"/>
    </row>
    <row r="91" spans="5:5" s="63" customFormat="1" ht="20.25">
      <c r="E91" s="74"/>
    </row>
    <row r="92" spans="5:5" s="63" customFormat="1" ht="20.25">
      <c r="E92" s="74"/>
    </row>
    <row r="93" spans="5:5" s="63" customFormat="1" ht="20.25">
      <c r="E93" s="74"/>
    </row>
    <row r="94" spans="5:5" s="63" customFormat="1" ht="20.25">
      <c r="E94" s="74"/>
    </row>
    <row r="95" spans="5:5" s="63" customFormat="1" ht="20.25">
      <c r="E95" s="74"/>
    </row>
    <row r="96" spans="5:5" s="63" customFormat="1" ht="20.25">
      <c r="E96" s="74"/>
    </row>
    <row r="97" spans="5:5" s="63" customFormat="1" ht="20.25">
      <c r="E97" s="74"/>
    </row>
    <row r="98" spans="5:5" s="63" customFormat="1" ht="20.25">
      <c r="E98" s="74"/>
    </row>
    <row r="99" spans="5:5" s="63" customFormat="1" ht="20.25">
      <c r="E99" s="74"/>
    </row>
    <row r="100" spans="5:5" s="63" customFormat="1" ht="20.25">
      <c r="E100" s="74"/>
    </row>
    <row r="101" spans="5:5" s="63" customFormat="1" ht="20.25">
      <c r="E101" s="74"/>
    </row>
    <row r="102" spans="5:5" s="63" customFormat="1" ht="20.25">
      <c r="E102" s="74"/>
    </row>
    <row r="103" spans="5:5" s="63" customFormat="1" ht="20.25">
      <c r="E103" s="74"/>
    </row>
    <row r="104" spans="5:5" s="63" customFormat="1" ht="20.25">
      <c r="E104" s="74"/>
    </row>
    <row r="105" spans="5:5" s="63" customFormat="1" ht="20.25">
      <c r="E105" s="74"/>
    </row>
    <row r="106" spans="5:5" s="63" customFormat="1" ht="20.25">
      <c r="E106" s="74"/>
    </row>
    <row r="107" spans="5:5" s="63" customFormat="1" ht="20.25">
      <c r="E107" s="74"/>
    </row>
    <row r="108" spans="5:5" s="63" customFormat="1" ht="20.25">
      <c r="E108" s="74"/>
    </row>
    <row r="109" spans="5:5" s="63" customFormat="1" ht="20.25">
      <c r="E109" s="74"/>
    </row>
    <row r="110" spans="5:5" s="63" customFormat="1" ht="20.25">
      <c r="E110" s="74"/>
    </row>
    <row r="111" spans="5:5" s="63" customFormat="1" ht="20.25">
      <c r="E111" s="74"/>
    </row>
    <row r="112" spans="5:5" s="63" customFormat="1" ht="20.25">
      <c r="E112" s="74"/>
    </row>
    <row r="113" spans="5:5" s="63" customFormat="1" ht="20.25">
      <c r="E113" s="74"/>
    </row>
    <row r="114" spans="5:5" s="63" customFormat="1" ht="20.25">
      <c r="E114" s="74"/>
    </row>
    <row r="115" spans="5:5" s="63" customFormat="1" ht="20.25">
      <c r="E115" s="74"/>
    </row>
    <row r="116" spans="5:5" s="63" customFormat="1" ht="20.25">
      <c r="E116" s="74"/>
    </row>
    <row r="117" spans="5:5" s="63" customFormat="1" ht="20.25">
      <c r="E117" s="74"/>
    </row>
    <row r="118" spans="5:5" s="63" customFormat="1" ht="20.25">
      <c r="E118" s="74"/>
    </row>
    <row r="119" spans="5:5" s="63" customFormat="1" ht="20.25">
      <c r="E119" s="74"/>
    </row>
    <row r="120" spans="5:5" s="63" customFormat="1" ht="20.25">
      <c r="E120" s="74"/>
    </row>
    <row r="121" spans="5:5" s="63" customFormat="1" ht="20.25">
      <c r="E121" s="74"/>
    </row>
    <row r="122" spans="5:5" s="63" customFormat="1" ht="20.25">
      <c r="E122" s="74"/>
    </row>
    <row r="123" spans="5:5" s="63" customFormat="1" ht="20.25">
      <c r="E123" s="74"/>
    </row>
    <row r="124" spans="5:5" s="63" customFormat="1" ht="20.25">
      <c r="E124" s="74"/>
    </row>
    <row r="125" spans="5:5" s="63" customFormat="1" ht="20.25">
      <c r="E125" s="74"/>
    </row>
    <row r="126" spans="5:5" s="63" customFormat="1" ht="20.25">
      <c r="E126" s="74"/>
    </row>
    <row r="127" spans="5:5" s="63" customFormat="1" ht="20.25">
      <c r="E127" s="74"/>
    </row>
    <row r="128" spans="5:5" s="63" customFormat="1" ht="20.25">
      <c r="E128" s="74"/>
    </row>
    <row r="129" spans="5:5" s="63" customFormat="1" ht="20.25">
      <c r="E129" s="74"/>
    </row>
    <row r="130" spans="5:5" s="63" customFormat="1" ht="20.25">
      <c r="E130" s="74"/>
    </row>
    <row r="131" spans="5:5" s="63" customFormat="1" ht="20.25">
      <c r="E131" s="74"/>
    </row>
    <row r="132" spans="5:5" s="63" customFormat="1" ht="20.25">
      <c r="E132" s="74"/>
    </row>
    <row r="133" spans="5:5" s="63" customFormat="1" ht="20.25">
      <c r="E133" s="74"/>
    </row>
    <row r="134" spans="5:5" s="63" customFormat="1" ht="20.25">
      <c r="E134" s="74"/>
    </row>
    <row r="135" spans="5:5" s="63" customFormat="1" ht="20.25">
      <c r="E135" s="74"/>
    </row>
    <row r="136" spans="5:5" s="63" customFormat="1" ht="20.25">
      <c r="E136" s="74"/>
    </row>
    <row r="137" spans="5:5" s="63" customFormat="1" ht="20.25">
      <c r="E137" s="74"/>
    </row>
    <row r="138" spans="5:5" s="63" customFormat="1" ht="20.25">
      <c r="E138" s="74"/>
    </row>
    <row r="139" spans="5:5" s="63" customFormat="1" ht="20.25">
      <c r="E139" s="74"/>
    </row>
    <row r="140" spans="5:5" s="63" customFormat="1" ht="20.25">
      <c r="E140" s="74"/>
    </row>
    <row r="141" spans="5:5" s="63" customFormat="1" ht="20.25">
      <c r="E141" s="74"/>
    </row>
    <row r="142" spans="5:5" s="63" customFormat="1" ht="20.25">
      <c r="E142" s="74"/>
    </row>
    <row r="143" spans="5:5" s="63" customFormat="1" ht="20.25">
      <c r="E143" s="74"/>
    </row>
    <row r="144" spans="5:5" s="63" customFormat="1" ht="20.25">
      <c r="E144" s="74"/>
    </row>
    <row r="145" spans="5:5" s="63" customFormat="1" ht="20.25">
      <c r="E145" s="74"/>
    </row>
    <row r="146" spans="5:5" s="63" customFormat="1" ht="20.25">
      <c r="E146" s="74"/>
    </row>
    <row r="147" spans="5:5" s="63" customFormat="1" ht="20.25">
      <c r="E147" s="74"/>
    </row>
    <row r="148" spans="5:5" s="63" customFormat="1" ht="20.25">
      <c r="E148" s="74"/>
    </row>
    <row r="149" spans="5:5" s="63" customFormat="1" ht="20.25">
      <c r="E149" s="74"/>
    </row>
    <row r="150" spans="5:5" s="63" customFormat="1" ht="20.25">
      <c r="E150" s="74"/>
    </row>
    <row r="151" spans="5:5" s="63" customFormat="1" ht="20.25">
      <c r="E151" s="74"/>
    </row>
    <row r="152" spans="5:5" s="63" customFormat="1" ht="20.25">
      <c r="E152" s="74"/>
    </row>
    <row r="153" spans="5:5" s="63" customFormat="1" ht="20.25">
      <c r="E153" s="74"/>
    </row>
    <row r="154" spans="5:5" s="63" customFormat="1" ht="20.25">
      <c r="E154" s="74"/>
    </row>
    <row r="155" spans="5:5" s="63" customFormat="1" ht="20.25">
      <c r="E155" s="74"/>
    </row>
    <row r="156" spans="5:5" s="63" customFormat="1" ht="20.25">
      <c r="E156" s="74"/>
    </row>
    <row r="157" spans="5:5" s="63" customFormat="1" ht="20.25">
      <c r="E157" s="74"/>
    </row>
    <row r="158" spans="5:5" s="63" customFormat="1" ht="20.25">
      <c r="E158" s="74"/>
    </row>
    <row r="159" spans="5:5" s="63" customFormat="1" ht="20.25">
      <c r="E159" s="74"/>
    </row>
    <row r="160" spans="5:5" s="63" customFormat="1" ht="20.25">
      <c r="E160" s="74"/>
    </row>
    <row r="161" spans="5:5" s="63" customFormat="1" ht="20.25">
      <c r="E161" s="74"/>
    </row>
    <row r="162" spans="5:5" s="63" customFormat="1" ht="20.25">
      <c r="E162" s="74"/>
    </row>
    <row r="163" spans="5:5" s="63" customFormat="1" ht="20.25">
      <c r="E163" s="74"/>
    </row>
    <row r="164" spans="5:5" s="63" customFormat="1" ht="20.25">
      <c r="E164" s="74"/>
    </row>
    <row r="165" spans="5:5" s="63" customFormat="1" ht="20.25">
      <c r="E165" s="74"/>
    </row>
    <row r="166" spans="5:5" s="63" customFormat="1" ht="20.25">
      <c r="E166" s="74"/>
    </row>
    <row r="167" spans="5:5" s="63" customFormat="1" ht="20.25">
      <c r="E167" s="74"/>
    </row>
    <row r="168" spans="5:5" s="63" customFormat="1" ht="20.25">
      <c r="E168" s="74"/>
    </row>
    <row r="169" spans="5:5" s="63" customFormat="1" ht="20.25">
      <c r="E169" s="74"/>
    </row>
    <row r="170" spans="5:5" s="63" customFormat="1" ht="20.25">
      <c r="E170" s="74"/>
    </row>
    <row r="171" spans="5:5" s="63" customFormat="1" ht="20.25">
      <c r="E171" s="74"/>
    </row>
    <row r="172" spans="5:5" s="63" customFormat="1" ht="20.25">
      <c r="E172" s="74"/>
    </row>
    <row r="173" spans="5:5" s="63" customFormat="1" ht="20.25">
      <c r="E173" s="74"/>
    </row>
    <row r="174" spans="5:5" s="63" customFormat="1" ht="20.25">
      <c r="E174" s="74"/>
    </row>
    <row r="175" spans="5:5" s="63" customFormat="1" ht="20.25">
      <c r="E175" s="74"/>
    </row>
    <row r="176" spans="5:5" s="63" customFormat="1" ht="20.25">
      <c r="E176" s="74"/>
    </row>
    <row r="177" spans="5:5" s="63" customFormat="1" ht="20.25">
      <c r="E177" s="74"/>
    </row>
    <row r="178" spans="5:5" s="63" customFormat="1" ht="20.25">
      <c r="E178" s="74"/>
    </row>
    <row r="179" spans="5:5" s="63" customFormat="1" ht="20.25">
      <c r="E179" s="74"/>
    </row>
    <row r="180" spans="5:5" s="63" customFormat="1" ht="20.25">
      <c r="E180" s="74"/>
    </row>
    <row r="181" spans="5:5" s="63" customFormat="1" ht="20.25">
      <c r="E181" s="74"/>
    </row>
    <row r="182" spans="5:5" s="63" customFormat="1" ht="20.25">
      <c r="E182" s="74"/>
    </row>
    <row r="183" spans="5:5" s="63" customFormat="1" ht="20.25">
      <c r="E183" s="74"/>
    </row>
    <row r="184" spans="5:5" s="63" customFormat="1" ht="20.25">
      <c r="E184" s="74"/>
    </row>
    <row r="185" spans="5:5" s="63" customFormat="1" ht="20.25">
      <c r="E185" s="74"/>
    </row>
    <row r="186" spans="5:5" s="63" customFormat="1" ht="20.25">
      <c r="E186" s="74"/>
    </row>
    <row r="187" spans="5:5" s="63" customFormat="1" ht="20.25">
      <c r="E187" s="74"/>
    </row>
    <row r="188" spans="5:5" s="63" customFormat="1" ht="20.25">
      <c r="E188" s="74"/>
    </row>
    <row r="189" spans="5:5" s="63" customFormat="1" ht="20.25">
      <c r="E189" s="74"/>
    </row>
    <row r="190" spans="5:5" s="63" customFormat="1" ht="20.25">
      <c r="E190" s="74"/>
    </row>
    <row r="191" spans="5:5" s="63" customFormat="1" ht="20.25">
      <c r="E191" s="74"/>
    </row>
    <row r="192" spans="5:5" s="63" customFormat="1" ht="20.25">
      <c r="E192" s="74"/>
    </row>
    <row r="193" spans="5:5" s="63" customFormat="1" ht="20.25">
      <c r="E193" s="74"/>
    </row>
    <row r="194" spans="5:5" s="63" customFormat="1" ht="20.25">
      <c r="E194" s="74"/>
    </row>
    <row r="195" spans="5:5" s="63" customFormat="1" ht="20.25">
      <c r="E195" s="74"/>
    </row>
    <row r="196" spans="5:5" s="63" customFormat="1" ht="20.25">
      <c r="E196" s="74"/>
    </row>
    <row r="197" spans="5:5" s="63" customFormat="1" ht="20.25">
      <c r="E197" s="74"/>
    </row>
    <row r="198" spans="5:5" s="63" customFormat="1" ht="20.25">
      <c r="E198" s="74"/>
    </row>
    <row r="199" spans="5:5" s="2" customFormat="1">
      <c r="E199" s="34"/>
    </row>
    <row r="200" spans="5:5" s="2" customFormat="1">
      <c r="E200" s="34"/>
    </row>
    <row r="201" spans="5:5" s="2" customFormat="1">
      <c r="E201" s="34"/>
    </row>
    <row r="202" spans="5:5" s="2" customFormat="1">
      <c r="E202" s="34"/>
    </row>
    <row r="203" spans="5:5" s="2" customFormat="1">
      <c r="E203" s="34"/>
    </row>
    <row r="204" spans="5:5" s="2" customFormat="1">
      <c r="E204" s="34"/>
    </row>
    <row r="205" spans="5:5" s="2" customFormat="1">
      <c r="E205" s="34"/>
    </row>
    <row r="206" spans="5:5" s="2" customFormat="1">
      <c r="E206" s="34"/>
    </row>
    <row r="207" spans="5:5" s="2" customFormat="1">
      <c r="E207" s="34"/>
    </row>
    <row r="208" spans="5:5" s="2" customFormat="1">
      <c r="E208" s="34"/>
    </row>
    <row r="209" spans="5:5" s="2" customFormat="1">
      <c r="E209" s="34"/>
    </row>
    <row r="210" spans="5:5" s="2" customFormat="1">
      <c r="E210" s="34"/>
    </row>
    <row r="211" spans="5:5" s="2" customFormat="1">
      <c r="E211" s="34"/>
    </row>
    <row r="212" spans="5:5" s="2" customFormat="1">
      <c r="E212" s="34"/>
    </row>
    <row r="213" spans="5:5" s="2" customFormat="1">
      <c r="E213" s="34"/>
    </row>
    <row r="214" spans="5:5" s="2" customFormat="1">
      <c r="E214" s="34"/>
    </row>
    <row r="215" spans="5:5" s="2" customFormat="1">
      <c r="E215" s="34"/>
    </row>
    <row r="216" spans="5:5" s="2" customFormat="1">
      <c r="E216" s="34"/>
    </row>
    <row r="217" spans="5:5" s="2" customFormat="1">
      <c r="E217" s="34"/>
    </row>
    <row r="218" spans="5:5" s="2" customFormat="1">
      <c r="E218" s="34"/>
    </row>
    <row r="219" spans="5:5" s="2" customFormat="1">
      <c r="E219" s="34"/>
    </row>
    <row r="220" spans="5:5" s="2" customFormat="1">
      <c r="E220" s="34"/>
    </row>
    <row r="221" spans="5:5" s="2" customFormat="1">
      <c r="E221" s="34"/>
    </row>
    <row r="222" spans="5:5" s="2" customFormat="1">
      <c r="E222" s="34"/>
    </row>
    <row r="223" spans="5:5" s="2" customFormat="1">
      <c r="E223" s="34"/>
    </row>
    <row r="224" spans="5:5" s="2" customFormat="1">
      <c r="E224" s="34"/>
    </row>
    <row r="225" spans="5:5" s="2" customFormat="1">
      <c r="E225" s="34"/>
    </row>
    <row r="226" spans="5:5" s="2" customFormat="1">
      <c r="E226" s="34"/>
    </row>
    <row r="227" spans="5:5" s="2" customFormat="1">
      <c r="E227" s="34"/>
    </row>
    <row r="228" spans="5:5" s="2" customFormat="1">
      <c r="E228" s="34"/>
    </row>
    <row r="229" spans="5:5" s="2" customFormat="1">
      <c r="E229" s="34"/>
    </row>
    <row r="230" spans="5:5" s="2" customFormat="1">
      <c r="E230" s="34"/>
    </row>
    <row r="231" spans="5:5" s="2" customFormat="1">
      <c r="E231" s="34"/>
    </row>
    <row r="232" spans="5:5" s="2" customFormat="1">
      <c r="E232" s="34"/>
    </row>
    <row r="233" spans="5:5" s="2" customFormat="1">
      <c r="E233" s="34"/>
    </row>
    <row r="234" spans="5:5" s="2" customFormat="1">
      <c r="E234" s="34"/>
    </row>
    <row r="235" spans="5:5" s="2" customFormat="1">
      <c r="E235" s="34"/>
    </row>
    <row r="236" spans="5:5" s="2" customFormat="1">
      <c r="E236" s="34"/>
    </row>
    <row r="237" spans="5:5" s="2" customFormat="1">
      <c r="E237" s="34"/>
    </row>
    <row r="238" spans="5:5" s="2" customFormat="1">
      <c r="E238" s="34"/>
    </row>
    <row r="239" spans="5:5" s="2" customFormat="1">
      <c r="E239" s="34"/>
    </row>
    <row r="240" spans="5:5" s="2" customFormat="1">
      <c r="E240" s="34"/>
    </row>
    <row r="241" spans="5:5" s="2" customFormat="1">
      <c r="E241" s="34"/>
    </row>
    <row r="242" spans="5:5" s="2" customFormat="1">
      <c r="E242" s="34"/>
    </row>
    <row r="243" spans="5:5" s="2" customFormat="1">
      <c r="E243" s="34"/>
    </row>
    <row r="244" spans="5:5" s="2" customFormat="1">
      <c r="E244" s="34"/>
    </row>
    <row r="245" spans="5:5" s="2" customFormat="1">
      <c r="E245" s="34"/>
    </row>
    <row r="246" spans="5:5" s="2" customFormat="1">
      <c r="E246" s="34"/>
    </row>
    <row r="247" spans="5:5" s="2" customFormat="1">
      <c r="E247" s="34"/>
    </row>
    <row r="248" spans="5:5" s="2" customFormat="1">
      <c r="E248" s="34"/>
    </row>
    <row r="249" spans="5:5" s="2" customFormat="1">
      <c r="E249" s="34"/>
    </row>
    <row r="250" spans="5:5" s="2" customFormat="1">
      <c r="E250" s="34"/>
    </row>
    <row r="251" spans="5:5" s="2" customFormat="1">
      <c r="E251" s="34"/>
    </row>
    <row r="252" spans="5:5" s="2" customFormat="1">
      <c r="E252" s="34"/>
    </row>
    <row r="253" spans="5:5" s="2" customFormat="1">
      <c r="E253" s="34"/>
    </row>
    <row r="254" spans="5:5" s="2" customFormat="1">
      <c r="E254" s="34"/>
    </row>
    <row r="255" spans="5:5" s="2" customFormat="1">
      <c r="E255" s="34"/>
    </row>
    <row r="256" spans="5:5" s="2" customFormat="1">
      <c r="E256" s="34"/>
    </row>
    <row r="257" spans="5:5" s="2" customFormat="1">
      <c r="E257" s="34"/>
    </row>
    <row r="258" spans="5:5" s="2" customFormat="1">
      <c r="E258" s="34"/>
    </row>
    <row r="259" spans="5:5" s="2" customFormat="1">
      <c r="E259" s="34"/>
    </row>
    <row r="260" spans="5:5" s="2" customFormat="1">
      <c r="E260" s="34"/>
    </row>
    <row r="261" spans="5:5" s="2" customFormat="1">
      <c r="E261" s="34"/>
    </row>
    <row r="262" spans="5:5" s="2" customFormat="1">
      <c r="E262" s="34"/>
    </row>
    <row r="263" spans="5:5" s="2" customFormat="1">
      <c r="E263" s="34"/>
    </row>
    <row r="264" spans="5:5" s="2" customFormat="1">
      <c r="E264" s="34"/>
    </row>
    <row r="265" spans="5:5" s="2" customFormat="1">
      <c r="E265" s="34"/>
    </row>
    <row r="266" spans="5:5" s="2" customFormat="1">
      <c r="E266" s="34"/>
    </row>
    <row r="267" spans="5:5" s="2" customFormat="1">
      <c r="E267" s="34"/>
    </row>
    <row r="268" spans="5:5" s="2" customFormat="1">
      <c r="E268" s="34"/>
    </row>
    <row r="269" spans="5:5" s="2" customFormat="1">
      <c r="E269" s="34"/>
    </row>
    <row r="270" spans="5:5" s="2" customFormat="1">
      <c r="E270" s="34"/>
    </row>
    <row r="271" spans="5:5" s="2" customFormat="1">
      <c r="E271" s="34"/>
    </row>
    <row r="272" spans="5:5" s="2" customFormat="1">
      <c r="E272" s="34"/>
    </row>
    <row r="273" spans="5:5" s="2" customFormat="1">
      <c r="E273" s="34"/>
    </row>
    <row r="274" spans="5:5" s="2" customFormat="1">
      <c r="E274" s="34"/>
    </row>
    <row r="275" spans="5:5" s="2" customFormat="1">
      <c r="E275" s="34"/>
    </row>
    <row r="276" spans="5:5" s="2" customFormat="1">
      <c r="E276" s="34"/>
    </row>
    <row r="277" spans="5:5" s="2" customFormat="1">
      <c r="E277" s="34"/>
    </row>
    <row r="278" spans="5:5" s="2" customFormat="1">
      <c r="E278" s="34"/>
    </row>
    <row r="279" spans="5:5" s="2" customFormat="1">
      <c r="E279" s="34"/>
    </row>
    <row r="280" spans="5:5" s="2" customFormat="1">
      <c r="E280" s="34"/>
    </row>
    <row r="281" spans="5:5" s="2" customFormat="1">
      <c r="E281" s="34"/>
    </row>
    <row r="282" spans="5:5" s="2" customFormat="1">
      <c r="E282" s="34"/>
    </row>
    <row r="283" spans="5:5" s="2" customFormat="1">
      <c r="E283" s="34"/>
    </row>
    <row r="284" spans="5:5" s="2" customFormat="1">
      <c r="E284" s="34"/>
    </row>
    <row r="285" spans="5:5" s="2" customFormat="1">
      <c r="E285" s="34"/>
    </row>
    <row r="286" spans="5:5" s="2" customFormat="1">
      <c r="E286" s="34"/>
    </row>
    <row r="287" spans="5:5" s="2" customFormat="1">
      <c r="E287" s="34"/>
    </row>
    <row r="288" spans="5:5" s="2" customFormat="1">
      <c r="E288" s="34"/>
    </row>
    <row r="289" spans="5:5" s="2" customFormat="1">
      <c r="E289" s="34"/>
    </row>
    <row r="290" spans="5:5" s="2" customFormat="1">
      <c r="E290" s="34"/>
    </row>
    <row r="291" spans="5:5" s="2" customFormat="1">
      <c r="E291" s="34"/>
    </row>
    <row r="292" spans="5:5" s="2" customFormat="1">
      <c r="E292" s="34"/>
    </row>
    <row r="293" spans="5:5" s="2" customFormat="1">
      <c r="E293" s="34"/>
    </row>
    <row r="294" spans="5:5" s="2" customFormat="1">
      <c r="E294" s="34"/>
    </row>
    <row r="295" spans="5:5" s="2" customFormat="1">
      <c r="E295" s="34"/>
    </row>
    <row r="296" spans="5:5" s="2" customFormat="1">
      <c r="E296" s="34"/>
    </row>
    <row r="297" spans="5:5" s="2" customFormat="1">
      <c r="E297" s="34"/>
    </row>
    <row r="298" spans="5:5" s="2" customFormat="1">
      <c r="E298" s="34"/>
    </row>
    <row r="299" spans="5:5" s="2" customFormat="1">
      <c r="E299" s="34"/>
    </row>
    <row r="300" spans="5:5" s="2" customFormat="1">
      <c r="E300" s="34"/>
    </row>
    <row r="301" spans="5:5" s="2" customFormat="1">
      <c r="E301" s="34"/>
    </row>
    <row r="302" spans="5:5" s="2" customFormat="1">
      <c r="E302" s="34"/>
    </row>
    <row r="303" spans="5:5" s="2" customFormat="1">
      <c r="E303" s="34"/>
    </row>
    <row r="304" spans="5:5" s="2" customFormat="1">
      <c r="E304" s="34"/>
    </row>
    <row r="305" spans="5:5" s="2" customFormat="1">
      <c r="E305" s="34"/>
    </row>
    <row r="306" spans="5:5" s="2" customFormat="1">
      <c r="E306" s="34"/>
    </row>
    <row r="307" spans="5:5" s="2" customFormat="1">
      <c r="E307" s="34"/>
    </row>
    <row r="308" spans="5:5" s="2" customFormat="1">
      <c r="E308" s="34"/>
    </row>
    <row r="309" spans="5:5" s="2" customFormat="1">
      <c r="E309" s="34"/>
    </row>
    <row r="310" spans="5:5" s="2" customFormat="1">
      <c r="E310" s="34"/>
    </row>
    <row r="311" spans="5:5" s="2" customFormat="1">
      <c r="E311" s="34"/>
    </row>
    <row r="312" spans="5:5" s="2" customFormat="1">
      <c r="E312" s="34"/>
    </row>
    <row r="313" spans="5:5" s="2" customFormat="1">
      <c r="E313" s="34"/>
    </row>
    <row r="314" spans="5:5" s="2" customFormat="1">
      <c r="E314" s="34"/>
    </row>
    <row r="315" spans="5:5" s="2" customFormat="1">
      <c r="E315" s="34"/>
    </row>
    <row r="316" spans="5:5" s="2" customFormat="1">
      <c r="E316" s="34"/>
    </row>
    <row r="317" spans="5:5" s="2" customFormat="1">
      <c r="E317" s="34"/>
    </row>
    <row r="318" spans="5:5" s="2" customFormat="1">
      <c r="E318" s="34"/>
    </row>
    <row r="319" spans="5:5" s="2" customFormat="1">
      <c r="E319" s="34"/>
    </row>
    <row r="320" spans="5:5" s="2" customFormat="1">
      <c r="E320" s="34"/>
    </row>
    <row r="321" spans="5:5" s="2" customFormat="1">
      <c r="E321" s="34"/>
    </row>
    <row r="322" spans="5:5" s="2" customFormat="1">
      <c r="E322" s="34"/>
    </row>
    <row r="323" spans="5:5" s="2" customFormat="1">
      <c r="E323" s="34"/>
    </row>
    <row r="324" spans="5:5" s="2" customFormat="1">
      <c r="E324" s="34"/>
    </row>
    <row r="325" spans="5:5" s="2" customFormat="1">
      <c r="E325" s="34"/>
    </row>
    <row r="326" spans="5:5" s="2" customFormat="1">
      <c r="E326" s="34"/>
    </row>
    <row r="327" spans="5:5" s="2" customFormat="1">
      <c r="E327" s="34"/>
    </row>
    <row r="328" spans="5:5" s="2" customFormat="1">
      <c r="E328" s="34"/>
    </row>
    <row r="329" spans="5:5" s="2" customFormat="1">
      <c r="E329" s="34"/>
    </row>
    <row r="330" spans="5:5" s="2" customFormat="1">
      <c r="E330" s="34"/>
    </row>
    <row r="331" spans="5:5" s="2" customFormat="1">
      <c r="E331" s="34"/>
    </row>
    <row r="332" spans="5:5" s="2" customFormat="1">
      <c r="E332" s="34"/>
    </row>
    <row r="333" spans="5:5" s="2" customFormat="1">
      <c r="E333" s="34"/>
    </row>
    <row r="334" spans="5:5" s="2" customFormat="1">
      <c r="E334" s="34"/>
    </row>
    <row r="335" spans="5:5" s="2" customFormat="1">
      <c r="E335" s="34"/>
    </row>
    <row r="336" spans="5:5" s="2" customFormat="1">
      <c r="E336" s="34"/>
    </row>
    <row r="337" spans="5:5" s="2" customFormat="1">
      <c r="E337" s="34"/>
    </row>
    <row r="338" spans="5:5" s="2" customFormat="1">
      <c r="E338" s="34"/>
    </row>
    <row r="339" spans="5:5" s="2" customFormat="1">
      <c r="E339" s="34"/>
    </row>
    <row r="340" spans="5:5" s="2" customFormat="1">
      <c r="E340" s="34"/>
    </row>
    <row r="341" spans="5:5" s="2" customFormat="1">
      <c r="E341" s="34"/>
    </row>
    <row r="342" spans="5:5" s="2" customFormat="1">
      <c r="E342" s="34"/>
    </row>
    <row r="343" spans="5:5" s="2" customFormat="1">
      <c r="E343" s="34"/>
    </row>
    <row r="344" spans="5:5" s="2" customFormat="1">
      <c r="E344" s="34"/>
    </row>
    <row r="345" spans="5:5" s="2" customFormat="1">
      <c r="E345" s="34"/>
    </row>
    <row r="346" spans="5:5" s="2" customFormat="1">
      <c r="E346" s="34"/>
    </row>
    <row r="347" spans="5:5" s="2" customFormat="1">
      <c r="E347" s="34"/>
    </row>
    <row r="348" spans="5:5" s="2" customFormat="1">
      <c r="E348" s="34"/>
    </row>
    <row r="349" spans="5:5" s="2" customFormat="1">
      <c r="E349" s="34"/>
    </row>
    <row r="350" spans="5:5" s="2" customFormat="1">
      <c r="E350" s="34"/>
    </row>
    <row r="351" spans="5:5" s="2" customFormat="1">
      <c r="E351" s="34"/>
    </row>
    <row r="352" spans="5:5" s="2" customFormat="1">
      <c r="E352" s="34"/>
    </row>
    <row r="353" spans="5:5" s="2" customFormat="1">
      <c r="E353" s="34"/>
    </row>
    <row r="354" spans="5:5" s="2" customFormat="1">
      <c r="E354" s="34"/>
    </row>
    <row r="355" spans="5:5" s="2" customFormat="1">
      <c r="E355" s="34"/>
    </row>
    <row r="356" spans="5:5" s="2" customFormat="1">
      <c r="E356" s="34"/>
    </row>
    <row r="357" spans="5:5" s="2" customFormat="1">
      <c r="E357" s="34"/>
    </row>
    <row r="358" spans="5:5" s="2" customFormat="1">
      <c r="E358" s="34"/>
    </row>
    <row r="359" spans="5:5" s="2" customFormat="1">
      <c r="E359" s="34"/>
    </row>
    <row r="360" spans="5:5" s="2" customFormat="1">
      <c r="E360" s="34"/>
    </row>
    <row r="361" spans="5:5" s="2" customFormat="1">
      <c r="E361" s="34"/>
    </row>
    <row r="362" spans="5:5" s="2" customFormat="1">
      <c r="E362" s="34"/>
    </row>
    <row r="363" spans="5:5" s="2" customFormat="1">
      <c r="E363" s="34"/>
    </row>
    <row r="364" spans="5:5" s="2" customFormat="1">
      <c r="E364" s="34"/>
    </row>
    <row r="365" spans="5:5" s="2" customFormat="1">
      <c r="E365" s="34"/>
    </row>
    <row r="366" spans="5:5" s="2" customFormat="1">
      <c r="E366" s="34"/>
    </row>
    <row r="367" spans="5:5" s="2" customFormat="1">
      <c r="E367" s="34"/>
    </row>
    <row r="368" spans="5:5" s="2" customFormat="1">
      <c r="E368" s="34"/>
    </row>
    <row r="369" spans="5:5" s="2" customFormat="1">
      <c r="E369" s="34"/>
    </row>
    <row r="370" spans="5:5" s="2" customFormat="1">
      <c r="E370" s="34"/>
    </row>
    <row r="371" spans="5:5" s="2" customFormat="1">
      <c r="E371" s="34"/>
    </row>
    <row r="372" spans="5:5" s="2" customFormat="1">
      <c r="E372" s="34"/>
    </row>
    <row r="373" spans="5:5" s="2" customFormat="1">
      <c r="E373" s="34"/>
    </row>
    <row r="374" spans="5:5" s="2" customFormat="1">
      <c r="E374" s="34"/>
    </row>
    <row r="375" spans="5:5" s="2" customFormat="1">
      <c r="E375" s="34"/>
    </row>
    <row r="376" spans="5:5" s="2" customFormat="1">
      <c r="E376" s="34"/>
    </row>
    <row r="377" spans="5:5" s="2" customFormat="1">
      <c r="E377" s="34"/>
    </row>
    <row r="378" spans="5:5" s="2" customFormat="1">
      <c r="E378" s="34"/>
    </row>
    <row r="379" spans="5:5" s="2" customFormat="1">
      <c r="E379" s="34"/>
    </row>
    <row r="380" spans="5:5" s="2" customFormat="1">
      <c r="E380" s="34"/>
    </row>
    <row r="381" spans="5:5" s="2" customFormat="1">
      <c r="E381" s="34"/>
    </row>
    <row r="382" spans="5:5" s="2" customFormat="1">
      <c r="E382" s="34"/>
    </row>
    <row r="383" spans="5:5" s="2" customFormat="1">
      <c r="E383" s="34"/>
    </row>
    <row r="384" spans="5:5" s="2" customFormat="1">
      <c r="E384" s="34"/>
    </row>
    <row r="385" spans="5:5" s="2" customFormat="1">
      <c r="E385" s="34"/>
    </row>
    <row r="386" spans="5:5" s="2" customFormat="1">
      <c r="E386" s="34"/>
    </row>
    <row r="387" spans="5:5" s="2" customFormat="1">
      <c r="E387" s="34"/>
    </row>
    <row r="388" spans="5:5" s="2" customFormat="1">
      <c r="E388" s="34"/>
    </row>
    <row r="389" spans="5:5" s="2" customFormat="1">
      <c r="E389" s="34"/>
    </row>
    <row r="390" spans="5:5" s="2" customFormat="1">
      <c r="E390" s="34"/>
    </row>
    <row r="391" spans="5:5" s="2" customFormat="1">
      <c r="E391" s="34"/>
    </row>
    <row r="392" spans="5:5" s="2" customFormat="1">
      <c r="E392" s="34"/>
    </row>
    <row r="393" spans="5:5" s="2" customFormat="1">
      <c r="E393" s="34"/>
    </row>
    <row r="394" spans="5:5" s="2" customFormat="1">
      <c r="E394" s="34"/>
    </row>
    <row r="395" spans="5:5" s="2" customFormat="1">
      <c r="E395" s="34"/>
    </row>
    <row r="396" spans="5:5" s="2" customFormat="1">
      <c r="E396" s="34"/>
    </row>
    <row r="397" spans="5:5" s="2" customFormat="1">
      <c r="E397" s="34"/>
    </row>
    <row r="398" spans="5:5" s="2" customFormat="1">
      <c r="E398" s="34"/>
    </row>
    <row r="399" spans="5:5" s="2" customFormat="1">
      <c r="E399" s="34"/>
    </row>
    <row r="400" spans="5:5" s="2" customFormat="1">
      <c r="E400" s="34"/>
    </row>
    <row r="401" spans="5:5" s="2" customFormat="1">
      <c r="E401" s="34"/>
    </row>
    <row r="402" spans="5:5" s="2" customFormat="1">
      <c r="E402" s="34"/>
    </row>
    <row r="403" spans="5:5" s="2" customFormat="1">
      <c r="E403" s="34"/>
    </row>
    <row r="404" spans="5:5" s="2" customFormat="1">
      <c r="E404" s="34"/>
    </row>
    <row r="405" spans="5:5" s="2" customFormat="1">
      <c r="E405" s="34"/>
    </row>
    <row r="406" spans="5:5" s="2" customFormat="1">
      <c r="E406" s="34"/>
    </row>
    <row r="407" spans="5:5" s="2" customFormat="1">
      <c r="E407" s="34"/>
    </row>
    <row r="408" spans="5:5" s="2" customFormat="1">
      <c r="E408" s="34"/>
    </row>
    <row r="409" spans="5:5" s="2" customFormat="1">
      <c r="E409" s="34"/>
    </row>
    <row r="410" spans="5:5" s="2" customFormat="1">
      <c r="E410" s="34"/>
    </row>
    <row r="411" spans="5:5" s="2" customFormat="1">
      <c r="E411" s="34"/>
    </row>
    <row r="412" spans="5:5" s="2" customFormat="1">
      <c r="E412" s="34"/>
    </row>
    <row r="413" spans="5:5" s="2" customFormat="1">
      <c r="E413" s="34"/>
    </row>
    <row r="414" spans="5:5" s="2" customFormat="1">
      <c r="E414" s="34"/>
    </row>
    <row r="415" spans="5:5" s="2" customFormat="1">
      <c r="E415" s="34"/>
    </row>
    <row r="416" spans="5:5" s="2" customFormat="1">
      <c r="E416" s="34"/>
    </row>
    <row r="417" spans="5:5" s="2" customFormat="1">
      <c r="E417" s="34"/>
    </row>
    <row r="418" spans="5:5" s="2" customFormat="1">
      <c r="E418" s="34"/>
    </row>
    <row r="419" spans="5:5" s="2" customFormat="1">
      <c r="E419" s="34"/>
    </row>
    <row r="420" spans="5:5" s="2" customFormat="1">
      <c r="E420" s="34"/>
    </row>
    <row r="421" spans="5:5" s="2" customFormat="1">
      <c r="E421" s="34"/>
    </row>
    <row r="422" spans="5:5" s="2" customFormat="1">
      <c r="E422" s="34"/>
    </row>
    <row r="423" spans="5:5" s="2" customFormat="1">
      <c r="E423" s="34"/>
    </row>
    <row r="424" spans="5:5" s="2" customFormat="1">
      <c r="E424" s="34"/>
    </row>
    <row r="425" spans="5:5" s="2" customFormat="1">
      <c r="E425" s="34"/>
    </row>
    <row r="426" spans="5:5" s="2" customFormat="1">
      <c r="E426" s="34"/>
    </row>
    <row r="427" spans="5:5" s="2" customFormat="1">
      <c r="E427" s="34"/>
    </row>
    <row r="428" spans="5:5" s="2" customFormat="1">
      <c r="E428" s="34"/>
    </row>
    <row r="429" spans="5:5" s="2" customFormat="1">
      <c r="E429" s="34"/>
    </row>
    <row r="430" spans="5:5" s="2" customFormat="1">
      <c r="E430" s="34"/>
    </row>
    <row r="431" spans="5:5" s="2" customFormat="1">
      <c r="E431" s="34"/>
    </row>
    <row r="432" spans="5:5" s="2" customFormat="1">
      <c r="E432" s="34"/>
    </row>
    <row r="433" spans="5:5" s="2" customFormat="1">
      <c r="E433" s="34"/>
    </row>
    <row r="434" spans="5:5" s="2" customFormat="1">
      <c r="E434" s="34"/>
    </row>
    <row r="435" spans="5:5" s="2" customFormat="1">
      <c r="E435" s="34"/>
    </row>
    <row r="436" spans="5:5" s="2" customFormat="1">
      <c r="E436" s="34"/>
    </row>
    <row r="437" spans="5:5" s="2" customFormat="1">
      <c r="E437" s="34"/>
    </row>
    <row r="438" spans="5:5" s="2" customFormat="1">
      <c r="E438" s="34"/>
    </row>
    <row r="439" spans="5:5" s="2" customFormat="1">
      <c r="E439" s="34"/>
    </row>
    <row r="440" spans="5:5" s="2" customFormat="1">
      <c r="E440" s="34"/>
    </row>
    <row r="441" spans="5:5" s="2" customFormat="1">
      <c r="E441" s="34"/>
    </row>
    <row r="442" spans="5:5" s="2" customFormat="1">
      <c r="E442" s="34"/>
    </row>
    <row r="443" spans="5:5" s="2" customFormat="1">
      <c r="E443" s="34"/>
    </row>
    <row r="444" spans="5:5" s="2" customFormat="1">
      <c r="E444" s="34"/>
    </row>
    <row r="445" spans="5:5" s="2" customFormat="1">
      <c r="E445" s="34"/>
    </row>
    <row r="446" spans="5:5" s="2" customFormat="1">
      <c r="E446" s="34"/>
    </row>
    <row r="447" spans="5:5" s="2" customFormat="1">
      <c r="E447" s="34"/>
    </row>
    <row r="448" spans="5:5" s="2" customFormat="1">
      <c r="E448" s="34"/>
    </row>
    <row r="449" spans="5:5" s="2" customFormat="1">
      <c r="E449" s="34"/>
    </row>
    <row r="450" spans="5:5" s="2" customFormat="1">
      <c r="E450" s="34"/>
    </row>
    <row r="451" spans="5:5" s="2" customFormat="1">
      <c r="E451" s="34"/>
    </row>
    <row r="452" spans="5:5" s="2" customFormat="1">
      <c r="E452" s="34"/>
    </row>
    <row r="453" spans="5:5" s="2" customFormat="1">
      <c r="E453" s="34"/>
    </row>
    <row r="454" spans="5:5" s="2" customFormat="1">
      <c r="E454" s="34"/>
    </row>
    <row r="455" spans="5:5" s="2" customFormat="1">
      <c r="E455" s="34"/>
    </row>
    <row r="456" spans="5:5" s="2" customFormat="1">
      <c r="E456" s="34"/>
    </row>
    <row r="457" spans="5:5" s="2" customFormat="1">
      <c r="E457" s="34"/>
    </row>
    <row r="458" spans="5:5" s="2" customFormat="1">
      <c r="E458" s="34"/>
    </row>
    <row r="459" spans="5:5" s="2" customFormat="1">
      <c r="E459" s="34"/>
    </row>
    <row r="460" spans="5:5" s="2" customFormat="1">
      <c r="E460" s="34"/>
    </row>
    <row r="461" spans="5:5" s="2" customFormat="1">
      <c r="E461" s="34"/>
    </row>
    <row r="462" spans="5:5" s="2" customFormat="1">
      <c r="E462" s="34"/>
    </row>
    <row r="463" spans="5:5" s="2" customFormat="1">
      <c r="E463" s="34"/>
    </row>
    <row r="464" spans="5:5" s="2" customFormat="1">
      <c r="E464" s="34"/>
    </row>
    <row r="465" spans="5:5" s="2" customFormat="1">
      <c r="E465" s="34"/>
    </row>
    <row r="466" spans="5:5" s="2" customFormat="1">
      <c r="E466" s="34"/>
    </row>
    <row r="467" spans="5:5" s="2" customFormat="1">
      <c r="E467" s="34"/>
    </row>
    <row r="468" spans="5:5" s="2" customFormat="1">
      <c r="E468" s="34"/>
    </row>
    <row r="469" spans="5:5" s="2" customFormat="1">
      <c r="E469" s="34"/>
    </row>
    <row r="470" spans="5:5" s="2" customFormat="1">
      <c r="E470" s="34"/>
    </row>
    <row r="471" spans="5:5" s="2" customFormat="1">
      <c r="E471" s="34"/>
    </row>
    <row r="472" spans="5:5" s="2" customFormat="1">
      <c r="E472" s="34"/>
    </row>
    <row r="473" spans="5:5" s="2" customFormat="1">
      <c r="E473" s="34"/>
    </row>
    <row r="474" spans="5:5" s="2" customFormat="1">
      <c r="E474" s="34"/>
    </row>
    <row r="475" spans="5:5" s="2" customFormat="1">
      <c r="E475" s="34"/>
    </row>
    <row r="476" spans="5:5" s="2" customFormat="1">
      <c r="E476" s="34"/>
    </row>
    <row r="477" spans="5:5" s="2" customFormat="1">
      <c r="E477" s="34"/>
    </row>
    <row r="478" spans="5:5" s="2" customFormat="1">
      <c r="E478" s="34"/>
    </row>
    <row r="479" spans="5:5" s="2" customFormat="1">
      <c r="E479" s="34"/>
    </row>
    <row r="480" spans="5:5" s="2" customFormat="1">
      <c r="E480" s="34"/>
    </row>
    <row r="481" spans="5:5" s="2" customFormat="1">
      <c r="E481" s="34"/>
    </row>
    <row r="482" spans="5:5" s="2" customFormat="1">
      <c r="E482" s="34"/>
    </row>
    <row r="483" spans="5:5" s="2" customFormat="1">
      <c r="E483" s="34"/>
    </row>
    <row r="484" spans="5:5" s="2" customFormat="1">
      <c r="E484" s="34"/>
    </row>
    <row r="485" spans="5:5" s="2" customFormat="1">
      <c r="E485" s="34"/>
    </row>
    <row r="486" spans="5:5" s="2" customFormat="1">
      <c r="E486" s="34"/>
    </row>
    <row r="487" spans="5:5" s="2" customFormat="1">
      <c r="E487" s="34"/>
    </row>
    <row r="488" spans="5:5" s="2" customFormat="1">
      <c r="E488" s="34"/>
    </row>
    <row r="489" spans="5:5" s="2" customFormat="1">
      <c r="E489" s="34"/>
    </row>
    <row r="490" spans="5:5" s="2" customFormat="1">
      <c r="E490" s="34"/>
    </row>
    <row r="491" spans="5:5" s="2" customFormat="1">
      <c r="E491" s="34"/>
    </row>
    <row r="492" spans="5:5" s="2" customFormat="1">
      <c r="E492" s="34"/>
    </row>
    <row r="493" spans="5:5" s="2" customFormat="1">
      <c r="E493" s="34"/>
    </row>
    <row r="494" spans="5:5" s="2" customFormat="1">
      <c r="E494" s="34"/>
    </row>
    <row r="495" spans="5:5" s="2" customFormat="1">
      <c r="E495" s="34"/>
    </row>
    <row r="496" spans="5:5" s="2" customFormat="1">
      <c r="E496" s="34"/>
    </row>
    <row r="497" spans="5:5" s="2" customFormat="1">
      <c r="E497" s="34"/>
    </row>
    <row r="498" spans="5:5" s="2" customFormat="1">
      <c r="E498" s="34"/>
    </row>
    <row r="499" spans="5:5" s="2" customFormat="1">
      <c r="E499" s="34"/>
    </row>
    <row r="500" spans="5:5" s="2" customFormat="1">
      <c r="E500" s="34"/>
    </row>
    <row r="501" spans="5:5" s="2" customFormat="1">
      <c r="E501" s="34"/>
    </row>
    <row r="502" spans="5:5" s="2" customFormat="1">
      <c r="E502" s="34"/>
    </row>
    <row r="503" spans="5:5" s="2" customFormat="1">
      <c r="E503" s="34"/>
    </row>
    <row r="504" spans="5:5" s="2" customFormat="1">
      <c r="E504" s="34"/>
    </row>
    <row r="505" spans="5:5" s="2" customFormat="1">
      <c r="E505" s="34"/>
    </row>
    <row r="506" spans="5:5" s="2" customFormat="1">
      <c r="E506" s="34"/>
    </row>
    <row r="507" spans="5:5" s="2" customFormat="1">
      <c r="E507" s="34"/>
    </row>
    <row r="508" spans="5:5" s="2" customFormat="1">
      <c r="E508" s="34"/>
    </row>
    <row r="509" spans="5:5" s="2" customFormat="1">
      <c r="E509" s="34"/>
    </row>
    <row r="510" spans="5:5" s="2" customFormat="1">
      <c r="E510" s="34"/>
    </row>
    <row r="511" spans="5:5" s="2" customFormat="1">
      <c r="E511" s="34"/>
    </row>
    <row r="512" spans="5:5" s="2" customFormat="1">
      <c r="E512" s="34"/>
    </row>
    <row r="513" spans="5:5" s="2" customFormat="1">
      <c r="E513" s="34"/>
    </row>
    <row r="514" spans="5:5" s="2" customFormat="1">
      <c r="E514" s="34"/>
    </row>
    <row r="515" spans="5:5" s="2" customFormat="1">
      <c r="E515" s="34"/>
    </row>
    <row r="516" spans="5:5" s="2" customFormat="1">
      <c r="E516" s="34"/>
    </row>
    <row r="517" spans="5:5" s="2" customFormat="1">
      <c r="E517" s="34"/>
    </row>
    <row r="518" spans="5:5" s="2" customFormat="1">
      <c r="E518" s="34"/>
    </row>
    <row r="519" spans="5:5" s="2" customFormat="1">
      <c r="E519" s="34"/>
    </row>
    <row r="520" spans="5:5" s="2" customFormat="1">
      <c r="E520" s="34"/>
    </row>
    <row r="521" spans="5:5" s="2" customFormat="1">
      <c r="E521" s="34"/>
    </row>
    <row r="522" spans="5:5" s="2" customFormat="1">
      <c r="E522" s="34"/>
    </row>
    <row r="523" spans="5:5" s="2" customFormat="1">
      <c r="E523" s="34"/>
    </row>
    <row r="524" spans="5:5" s="2" customFormat="1">
      <c r="E524" s="34"/>
    </row>
    <row r="525" spans="5:5" s="2" customFormat="1">
      <c r="E525" s="34"/>
    </row>
    <row r="526" spans="5:5" s="2" customFormat="1">
      <c r="E526" s="34"/>
    </row>
    <row r="527" spans="5:5" s="2" customFormat="1">
      <c r="E527" s="34"/>
    </row>
    <row r="528" spans="5:5" s="2" customFormat="1">
      <c r="E528" s="34"/>
    </row>
    <row r="529" spans="5:5" s="2" customFormat="1">
      <c r="E529" s="34"/>
    </row>
    <row r="530" spans="5:5" s="2" customFormat="1">
      <c r="E530" s="34"/>
    </row>
    <row r="531" spans="5:5" s="2" customFormat="1">
      <c r="E531" s="34"/>
    </row>
    <row r="532" spans="5:5" s="2" customFormat="1">
      <c r="E532" s="34"/>
    </row>
    <row r="533" spans="5:5" s="2" customFormat="1">
      <c r="E533" s="34"/>
    </row>
    <row r="534" spans="5:5" s="2" customFormat="1">
      <c r="E534" s="34"/>
    </row>
    <row r="535" spans="5:5" s="2" customFormat="1">
      <c r="E535" s="34"/>
    </row>
    <row r="536" spans="5:5" s="2" customFormat="1">
      <c r="E536" s="34"/>
    </row>
    <row r="537" spans="5:5" s="2" customFormat="1">
      <c r="E537" s="34"/>
    </row>
    <row r="538" spans="5:5" s="2" customFormat="1">
      <c r="E538" s="34"/>
    </row>
    <row r="539" spans="5:5" s="2" customFormat="1">
      <c r="E539" s="34"/>
    </row>
    <row r="540" spans="5:5" s="2" customFormat="1">
      <c r="E540" s="34"/>
    </row>
    <row r="541" spans="5:5" s="2" customFormat="1">
      <c r="E541" s="34"/>
    </row>
    <row r="542" spans="5:5" s="2" customFormat="1">
      <c r="E542" s="34"/>
    </row>
    <row r="543" spans="5:5" s="2" customFormat="1">
      <c r="E543" s="34"/>
    </row>
    <row r="544" spans="5:5" s="2" customFormat="1">
      <c r="E544" s="34"/>
    </row>
    <row r="545" spans="5:5" s="2" customFormat="1">
      <c r="E545" s="34"/>
    </row>
    <row r="546" spans="5:5" s="2" customFormat="1">
      <c r="E546" s="34"/>
    </row>
    <row r="547" spans="5:5" s="2" customFormat="1">
      <c r="E547" s="34"/>
    </row>
    <row r="548" spans="5:5" s="2" customFormat="1">
      <c r="E548" s="34"/>
    </row>
    <row r="549" spans="5:5" s="2" customFormat="1">
      <c r="E549" s="34"/>
    </row>
    <row r="550" spans="5:5" s="2" customFormat="1">
      <c r="E550" s="34"/>
    </row>
    <row r="551" spans="5:5" s="2" customFormat="1">
      <c r="E551" s="34"/>
    </row>
    <row r="552" spans="5:5" s="2" customFormat="1">
      <c r="E552" s="34"/>
    </row>
    <row r="553" spans="5:5" s="2" customFormat="1">
      <c r="E553" s="34"/>
    </row>
    <row r="554" spans="5:5" s="2" customFormat="1">
      <c r="E554" s="34"/>
    </row>
    <row r="555" spans="5:5" s="2" customFormat="1">
      <c r="E555" s="34"/>
    </row>
    <row r="556" spans="5:5" s="2" customFormat="1">
      <c r="E556" s="34"/>
    </row>
    <row r="557" spans="5:5" s="2" customFormat="1">
      <c r="E557" s="34"/>
    </row>
    <row r="558" spans="5:5" s="2" customFormat="1">
      <c r="E558" s="34"/>
    </row>
    <row r="559" spans="5:5" s="2" customFormat="1">
      <c r="E559" s="34"/>
    </row>
    <row r="560" spans="5:5" s="2" customFormat="1">
      <c r="E560" s="34"/>
    </row>
    <row r="561" spans="5:5" s="2" customFormat="1">
      <c r="E561" s="34"/>
    </row>
    <row r="562" spans="5:5" s="2" customFormat="1">
      <c r="E562" s="34"/>
    </row>
    <row r="563" spans="5:5" s="2" customFormat="1">
      <c r="E563" s="34"/>
    </row>
    <row r="564" spans="5:5" s="2" customFormat="1">
      <c r="E564" s="34"/>
    </row>
    <row r="565" spans="5:5" s="2" customFormat="1">
      <c r="E565" s="34"/>
    </row>
    <row r="566" spans="5:5" s="2" customFormat="1">
      <c r="E566" s="34"/>
    </row>
    <row r="567" spans="5:5" s="2" customFormat="1">
      <c r="E567" s="34"/>
    </row>
    <row r="568" spans="5:5" s="2" customFormat="1">
      <c r="E568" s="34"/>
    </row>
    <row r="569" spans="5:5" s="2" customFormat="1">
      <c r="E569" s="34"/>
    </row>
    <row r="570" spans="5:5" s="2" customFormat="1">
      <c r="E570" s="34"/>
    </row>
    <row r="571" spans="5:5" s="2" customFormat="1">
      <c r="E571" s="34"/>
    </row>
    <row r="572" spans="5:5" s="2" customFormat="1">
      <c r="E572" s="34"/>
    </row>
    <row r="573" spans="5:5" s="2" customFormat="1">
      <c r="E573" s="34"/>
    </row>
    <row r="574" spans="5:5" s="2" customFormat="1">
      <c r="E574" s="34"/>
    </row>
    <row r="575" spans="5:5" s="2" customFormat="1">
      <c r="E575" s="34"/>
    </row>
    <row r="576" spans="5:5" s="2" customFormat="1">
      <c r="E576" s="34"/>
    </row>
    <row r="577" spans="5:5" s="2" customFormat="1">
      <c r="E577" s="34"/>
    </row>
    <row r="578" spans="5:5" s="2" customFormat="1">
      <c r="E578" s="34"/>
    </row>
    <row r="579" spans="5:5" s="2" customFormat="1">
      <c r="E579" s="34"/>
    </row>
    <row r="580" spans="5:5" s="2" customFormat="1">
      <c r="E580" s="34"/>
    </row>
    <row r="581" spans="5:5" s="2" customFormat="1">
      <c r="E581" s="34"/>
    </row>
    <row r="582" spans="5:5" s="2" customFormat="1">
      <c r="E582" s="34"/>
    </row>
    <row r="583" spans="5:5" s="2" customFormat="1">
      <c r="E583" s="34"/>
    </row>
    <row r="584" spans="5:5" s="2" customFormat="1">
      <c r="E584" s="34"/>
    </row>
    <row r="585" spans="5:5" s="2" customFormat="1">
      <c r="E585" s="34"/>
    </row>
    <row r="586" spans="5:5" s="2" customFormat="1">
      <c r="E586" s="34"/>
    </row>
    <row r="587" spans="5:5" s="2" customFormat="1">
      <c r="E587" s="34"/>
    </row>
    <row r="588" spans="5:5" s="2" customFormat="1">
      <c r="E588" s="34"/>
    </row>
    <row r="589" spans="5:5" s="2" customFormat="1">
      <c r="E589" s="34"/>
    </row>
    <row r="590" spans="5:5" s="2" customFormat="1">
      <c r="E590" s="34"/>
    </row>
    <row r="591" spans="5:5" s="2" customFormat="1">
      <c r="E591" s="34"/>
    </row>
    <row r="592" spans="5:5" s="2" customFormat="1">
      <c r="E592" s="34"/>
    </row>
    <row r="593" spans="5:5" s="2" customFormat="1">
      <c r="E593" s="34"/>
    </row>
    <row r="594" spans="5:5" s="2" customFormat="1">
      <c r="E594" s="34"/>
    </row>
    <row r="595" spans="5:5" s="2" customFormat="1">
      <c r="E595" s="34"/>
    </row>
    <row r="596" spans="5:5" s="2" customFormat="1">
      <c r="E596" s="34"/>
    </row>
    <row r="597" spans="5:5" s="2" customFormat="1">
      <c r="E597" s="34"/>
    </row>
    <row r="598" spans="5:5" s="2" customFormat="1">
      <c r="E598" s="34"/>
    </row>
    <row r="599" spans="5:5" s="2" customFormat="1">
      <c r="E599" s="34"/>
    </row>
    <row r="600" spans="5:5" s="2" customFormat="1">
      <c r="E600" s="34"/>
    </row>
    <row r="601" spans="5:5" s="2" customFormat="1">
      <c r="E601" s="34"/>
    </row>
    <row r="602" spans="5:5" s="2" customFormat="1">
      <c r="E602" s="34"/>
    </row>
    <row r="603" spans="5:5" s="2" customFormat="1">
      <c r="E603" s="34"/>
    </row>
    <row r="604" spans="5:5" s="2" customFormat="1">
      <c r="E604" s="34"/>
    </row>
    <row r="605" spans="5:5" s="2" customFormat="1">
      <c r="E605" s="34"/>
    </row>
    <row r="606" spans="5:5" s="2" customFormat="1">
      <c r="E606" s="34"/>
    </row>
    <row r="607" spans="5:5" s="2" customFormat="1">
      <c r="E607" s="34"/>
    </row>
    <row r="608" spans="5:5" s="2" customFormat="1">
      <c r="E608" s="34"/>
    </row>
    <row r="609" spans="5:5" s="2" customFormat="1">
      <c r="E609" s="34"/>
    </row>
    <row r="610" spans="5:5" s="2" customFormat="1">
      <c r="E610" s="34"/>
    </row>
    <row r="611" spans="5:5" s="2" customFormat="1">
      <c r="E611" s="34"/>
    </row>
    <row r="612" spans="5:5" s="2" customFormat="1">
      <c r="E612" s="34"/>
    </row>
    <row r="613" spans="5:5" s="2" customFormat="1">
      <c r="E613" s="34"/>
    </row>
    <row r="614" spans="5:5" s="2" customFormat="1">
      <c r="E614" s="34"/>
    </row>
    <row r="615" spans="5:5" s="2" customFormat="1">
      <c r="E615" s="34"/>
    </row>
    <row r="616" spans="5:5" s="2" customFormat="1">
      <c r="E616" s="34"/>
    </row>
    <row r="617" spans="5:5" s="2" customFormat="1">
      <c r="E617" s="34"/>
    </row>
    <row r="618" spans="5:5" s="2" customFormat="1">
      <c r="E618" s="34"/>
    </row>
    <row r="619" spans="5:5" s="2" customFormat="1">
      <c r="E619" s="34"/>
    </row>
    <row r="620" spans="5:5" s="2" customFormat="1">
      <c r="E620" s="34"/>
    </row>
    <row r="621" spans="5:5" s="2" customFormat="1">
      <c r="E621" s="34"/>
    </row>
    <row r="622" spans="5:5" s="2" customFormat="1">
      <c r="E622" s="34"/>
    </row>
    <row r="623" spans="5:5" s="2" customFormat="1">
      <c r="E623" s="34"/>
    </row>
    <row r="624" spans="5:5" s="2" customFormat="1">
      <c r="E624" s="34"/>
    </row>
    <row r="625" spans="5:5" s="2" customFormat="1">
      <c r="E625" s="34"/>
    </row>
    <row r="626" spans="5:5" s="2" customFormat="1">
      <c r="E626" s="34"/>
    </row>
    <row r="627" spans="5:5" s="2" customFormat="1">
      <c r="E627" s="34"/>
    </row>
    <row r="628" spans="5:5" s="2" customFormat="1">
      <c r="E628" s="34"/>
    </row>
    <row r="629" spans="5:5" s="2" customFormat="1">
      <c r="E629" s="34"/>
    </row>
    <row r="630" spans="5:5" s="2" customFormat="1">
      <c r="E630" s="34"/>
    </row>
    <row r="631" spans="5:5" s="2" customFormat="1">
      <c r="E631" s="34"/>
    </row>
    <row r="632" spans="5:5" s="2" customFormat="1">
      <c r="E632" s="34"/>
    </row>
    <row r="633" spans="5:5" s="2" customFormat="1">
      <c r="E633" s="34"/>
    </row>
    <row r="634" spans="5:5" s="2" customFormat="1">
      <c r="E634" s="34"/>
    </row>
    <row r="635" spans="5:5" s="2" customFormat="1">
      <c r="E635" s="34"/>
    </row>
    <row r="636" spans="5:5" s="2" customFormat="1">
      <c r="E636" s="34"/>
    </row>
    <row r="637" spans="5:5" s="2" customFormat="1">
      <c r="E637" s="34"/>
    </row>
    <row r="638" spans="5:5" s="2" customFormat="1">
      <c r="E638" s="34"/>
    </row>
    <row r="639" spans="5:5" s="2" customFormat="1">
      <c r="E639" s="34"/>
    </row>
    <row r="640" spans="5:5" s="2" customFormat="1">
      <c r="E640" s="34"/>
    </row>
    <row r="641" spans="5:5" s="2" customFormat="1">
      <c r="E641" s="34"/>
    </row>
    <row r="642" spans="5:5" s="2" customFormat="1">
      <c r="E642" s="34"/>
    </row>
    <row r="643" spans="5:5" s="2" customFormat="1">
      <c r="E643" s="34"/>
    </row>
    <row r="644" spans="5:5" s="2" customFormat="1">
      <c r="E644" s="34"/>
    </row>
    <row r="645" spans="5:5" s="2" customFormat="1">
      <c r="E645" s="34"/>
    </row>
    <row r="646" spans="5:5" s="2" customFormat="1">
      <c r="E646" s="34"/>
    </row>
    <row r="647" spans="5:5" s="2" customFormat="1">
      <c r="E647" s="34"/>
    </row>
    <row r="648" spans="5:5" s="2" customFormat="1">
      <c r="E648" s="34"/>
    </row>
    <row r="649" spans="5:5" s="2" customFormat="1">
      <c r="E649" s="34"/>
    </row>
    <row r="650" spans="5:5" s="2" customFormat="1">
      <c r="E650" s="34"/>
    </row>
    <row r="651" spans="5:5" s="2" customFormat="1">
      <c r="E651" s="34"/>
    </row>
    <row r="652" spans="5:5" s="2" customFormat="1">
      <c r="E652" s="34"/>
    </row>
    <row r="653" spans="5:5" s="2" customFormat="1">
      <c r="E653" s="34"/>
    </row>
    <row r="654" spans="5:5" s="2" customFormat="1">
      <c r="E654" s="34"/>
    </row>
    <row r="655" spans="5:5" s="2" customFormat="1">
      <c r="E655" s="34"/>
    </row>
    <row r="656" spans="5:5" s="2" customFormat="1">
      <c r="E656" s="34"/>
    </row>
    <row r="657" spans="5:5" s="2" customFormat="1">
      <c r="E657" s="34"/>
    </row>
    <row r="658" spans="5:5" s="2" customFormat="1">
      <c r="E658" s="34"/>
    </row>
    <row r="659" spans="5:5" s="2" customFormat="1">
      <c r="E659" s="34"/>
    </row>
    <row r="660" spans="5:5" s="2" customFormat="1">
      <c r="E660" s="34"/>
    </row>
    <row r="661" spans="5:5" s="2" customFormat="1">
      <c r="E661" s="34"/>
    </row>
    <row r="662" spans="5:5" s="2" customFormat="1">
      <c r="E662" s="34"/>
    </row>
    <row r="663" spans="5:5" s="2" customFormat="1">
      <c r="E663" s="34"/>
    </row>
    <row r="664" spans="5:5" s="2" customFormat="1">
      <c r="E664" s="34"/>
    </row>
    <row r="665" spans="5:5" s="2" customFormat="1">
      <c r="E665" s="34"/>
    </row>
    <row r="666" spans="5:5" s="2" customFormat="1">
      <c r="E666" s="34"/>
    </row>
    <row r="667" spans="5:5" s="2" customFormat="1">
      <c r="E667" s="34"/>
    </row>
    <row r="668" spans="5:5" s="2" customFormat="1">
      <c r="E668" s="34"/>
    </row>
    <row r="669" spans="5:5" s="2" customFormat="1">
      <c r="E669" s="34"/>
    </row>
    <row r="670" spans="5:5" s="2" customFormat="1">
      <c r="E670" s="34"/>
    </row>
    <row r="671" spans="5:5" s="2" customFormat="1">
      <c r="E671" s="34"/>
    </row>
    <row r="672" spans="5:5" s="2" customFormat="1">
      <c r="E672" s="34"/>
    </row>
    <row r="673" spans="5:5" s="2" customFormat="1">
      <c r="E673" s="34"/>
    </row>
    <row r="674" spans="5:5" s="2" customFormat="1">
      <c r="E674" s="34"/>
    </row>
    <row r="675" spans="5:5" s="2" customFormat="1">
      <c r="E675" s="34"/>
    </row>
    <row r="676" spans="5:5" s="2" customFormat="1">
      <c r="E676" s="34"/>
    </row>
    <row r="677" spans="5:5" s="2" customFormat="1">
      <c r="E677" s="34"/>
    </row>
    <row r="678" spans="5:5" s="2" customFormat="1">
      <c r="E678" s="34"/>
    </row>
    <row r="679" spans="5:5" s="2" customFormat="1">
      <c r="E679" s="34"/>
    </row>
    <row r="680" spans="5:5" s="2" customFormat="1">
      <c r="E680" s="34"/>
    </row>
    <row r="681" spans="5:5" s="2" customFormat="1">
      <c r="E681" s="34"/>
    </row>
    <row r="682" spans="5:5" s="2" customFormat="1">
      <c r="E682" s="34"/>
    </row>
    <row r="683" spans="5:5" s="2" customFormat="1">
      <c r="E683" s="34"/>
    </row>
    <row r="684" spans="5:5" s="2" customFormat="1">
      <c r="E684" s="34"/>
    </row>
    <row r="685" spans="5:5" s="2" customFormat="1">
      <c r="E685" s="34"/>
    </row>
    <row r="686" spans="5:5" s="2" customFormat="1">
      <c r="E686" s="34"/>
    </row>
    <row r="687" spans="5:5" s="2" customFormat="1">
      <c r="E687" s="34"/>
    </row>
    <row r="688" spans="5:5" s="2" customFormat="1">
      <c r="E688" s="34"/>
    </row>
    <row r="689" spans="5:5" s="2" customFormat="1">
      <c r="E689" s="34"/>
    </row>
    <row r="690" spans="5:5" s="2" customFormat="1">
      <c r="E690" s="34"/>
    </row>
    <row r="691" spans="5:5" s="2" customFormat="1">
      <c r="E691" s="34"/>
    </row>
    <row r="692" spans="5:5" s="2" customFormat="1">
      <c r="E692" s="34"/>
    </row>
    <row r="693" spans="5:5" s="2" customFormat="1">
      <c r="E693" s="34"/>
    </row>
    <row r="694" spans="5:5" s="2" customFormat="1">
      <c r="E694" s="34"/>
    </row>
    <row r="695" spans="5:5" s="2" customFormat="1">
      <c r="E695" s="34"/>
    </row>
    <row r="696" spans="5:5" s="2" customFormat="1">
      <c r="E696" s="34"/>
    </row>
    <row r="697" spans="5:5" s="2" customFormat="1">
      <c r="E697" s="34"/>
    </row>
    <row r="698" spans="5:5" s="2" customFormat="1">
      <c r="E698" s="34"/>
    </row>
    <row r="699" spans="5:5" s="2" customFormat="1">
      <c r="E699" s="34"/>
    </row>
    <row r="700" spans="5:5" s="2" customFormat="1">
      <c r="E700" s="34"/>
    </row>
    <row r="701" spans="5:5" s="2" customFormat="1">
      <c r="E701" s="34"/>
    </row>
    <row r="702" spans="5:5" s="2" customFormat="1">
      <c r="E702" s="34"/>
    </row>
    <row r="703" spans="5:5" s="2" customFormat="1">
      <c r="E703" s="34"/>
    </row>
    <row r="704" spans="5:5" s="2" customFormat="1">
      <c r="E704" s="34"/>
    </row>
    <row r="705" spans="5:5" s="2" customFormat="1">
      <c r="E705" s="34"/>
    </row>
    <row r="706" spans="5:5" s="2" customFormat="1">
      <c r="E706" s="34"/>
    </row>
    <row r="707" spans="5:5" s="2" customFormat="1">
      <c r="E707" s="34"/>
    </row>
    <row r="708" spans="5:5" s="2" customFormat="1">
      <c r="E708" s="34"/>
    </row>
    <row r="709" spans="5:5" s="2" customFormat="1">
      <c r="E709" s="34"/>
    </row>
    <row r="710" spans="5:5" s="2" customFormat="1">
      <c r="E710" s="34"/>
    </row>
    <row r="711" spans="5:5" s="2" customFormat="1">
      <c r="E711" s="34"/>
    </row>
    <row r="712" spans="5:5" s="2" customFormat="1">
      <c r="E712" s="34"/>
    </row>
    <row r="713" spans="5:5" s="2" customFormat="1">
      <c r="E713" s="34"/>
    </row>
    <row r="714" spans="5:5" s="2" customFormat="1">
      <c r="E714" s="34"/>
    </row>
    <row r="715" spans="5:5" s="2" customFormat="1">
      <c r="E715" s="34"/>
    </row>
    <row r="716" spans="5:5" s="2" customFormat="1">
      <c r="E716" s="34"/>
    </row>
    <row r="717" spans="5:5" s="2" customFormat="1">
      <c r="E717" s="34"/>
    </row>
    <row r="718" spans="5:5" s="2" customFormat="1">
      <c r="E718" s="34"/>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B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5"/>
      <c r="C3" s="96"/>
      <c r="D3" s="96"/>
      <c r="E3" s="96"/>
      <c r="F3" s="96"/>
      <c r="G3" s="96"/>
      <c r="H3" s="96"/>
      <c r="I3" s="97"/>
    </row>
    <row r="4" spans="2:19">
      <c r="B4" s="661" t="s">
        <v>447</v>
      </c>
      <c r="C4" s="662"/>
      <c r="D4" s="662"/>
      <c r="E4" s="663" t="s">
        <v>448</v>
      </c>
      <c r="F4" s="663"/>
      <c r="G4" s="663"/>
      <c r="H4" s="663"/>
      <c r="I4" s="664"/>
      <c r="Q4" s="665" t="s">
        <v>449</v>
      </c>
      <c r="R4" s="665"/>
    </row>
    <row r="5" spans="2:19">
      <c r="B5" s="661"/>
      <c r="C5" s="662"/>
      <c r="D5" s="662"/>
      <c r="E5" s="663"/>
      <c r="F5" s="663"/>
      <c r="G5" s="663"/>
      <c r="H5" s="663"/>
      <c r="I5" s="664"/>
      <c r="Q5" s="665"/>
      <c r="R5" s="665"/>
    </row>
    <row r="6" spans="2:19">
      <c r="B6" s="661"/>
      <c r="C6" s="662"/>
      <c r="D6" s="662"/>
      <c r="E6" s="663"/>
      <c r="F6" s="663"/>
      <c r="G6" s="663"/>
      <c r="H6" s="663"/>
      <c r="I6" s="664"/>
      <c r="Q6" s="665"/>
      <c r="R6" s="665"/>
    </row>
    <row r="7" spans="2:19" ht="15.75" thickBot="1">
      <c r="B7" s="98"/>
      <c r="I7" s="99"/>
    </row>
    <row r="8" spans="2:19" ht="62.25" customHeight="1" thickBot="1">
      <c r="B8" s="666" t="s">
        <v>399</v>
      </c>
      <c r="C8" s="667"/>
      <c r="D8" s="43" t="s">
        <v>450</v>
      </c>
      <c r="E8" s="44">
        <v>5</v>
      </c>
      <c r="F8" s="44">
        <v>10</v>
      </c>
      <c r="G8" s="44">
        <v>15</v>
      </c>
      <c r="H8" s="44">
        <v>20</v>
      </c>
      <c r="I8" s="100">
        <v>25</v>
      </c>
      <c r="K8" s="668" t="s">
        <v>451</v>
      </c>
      <c r="L8" s="669"/>
      <c r="M8" s="669"/>
      <c r="N8" s="669"/>
      <c r="O8" s="669"/>
      <c r="P8" s="670"/>
      <c r="Q8" s="671" t="s">
        <v>452</v>
      </c>
      <c r="R8" s="671"/>
      <c r="S8" s="16" t="s">
        <v>453</v>
      </c>
    </row>
    <row r="9" spans="2:19" ht="62.25" customHeight="1" thickBot="1">
      <c r="B9" s="666"/>
      <c r="C9" s="667"/>
      <c r="D9" s="43" t="s">
        <v>454</v>
      </c>
      <c r="E9" s="45">
        <v>4</v>
      </c>
      <c r="F9" s="45">
        <v>8</v>
      </c>
      <c r="G9" s="44">
        <v>12</v>
      </c>
      <c r="H9" s="44">
        <v>16</v>
      </c>
      <c r="I9" s="100">
        <v>20</v>
      </c>
      <c r="K9" s="672" t="s">
        <v>455</v>
      </c>
      <c r="L9" s="673"/>
      <c r="M9" s="673"/>
      <c r="N9" s="673"/>
      <c r="O9" s="673"/>
      <c r="P9" s="673"/>
      <c r="Q9" s="674" t="s">
        <v>456</v>
      </c>
      <c r="R9" s="675"/>
      <c r="S9" s="16" t="s">
        <v>393</v>
      </c>
    </row>
    <row r="10" spans="2:19" ht="62.25" customHeight="1" thickBot="1">
      <c r="B10" s="666"/>
      <c r="C10" s="667"/>
      <c r="D10" s="43" t="s">
        <v>457</v>
      </c>
      <c r="E10" s="45">
        <v>3</v>
      </c>
      <c r="F10" s="45">
        <v>6</v>
      </c>
      <c r="G10" s="45">
        <v>9</v>
      </c>
      <c r="H10" s="44">
        <v>12</v>
      </c>
      <c r="I10" s="100">
        <v>15</v>
      </c>
      <c r="K10" s="676" t="s">
        <v>423</v>
      </c>
      <c r="L10" s="677"/>
      <c r="M10" s="677"/>
      <c r="N10" s="677"/>
      <c r="O10" s="677"/>
      <c r="P10" s="677"/>
      <c r="Q10" s="671" t="s">
        <v>458</v>
      </c>
      <c r="R10" s="671"/>
      <c r="S10" s="16" t="s">
        <v>459</v>
      </c>
    </row>
    <row r="11" spans="2:19" ht="62.25" customHeight="1">
      <c r="B11" s="666"/>
      <c r="C11" s="667"/>
      <c r="D11" s="43" t="s">
        <v>460</v>
      </c>
      <c r="E11" s="46">
        <v>2</v>
      </c>
      <c r="F11" s="45">
        <v>4</v>
      </c>
      <c r="G11" s="45">
        <v>6</v>
      </c>
      <c r="H11" s="44">
        <v>8</v>
      </c>
      <c r="I11" s="100">
        <v>10</v>
      </c>
      <c r="K11" s="678" t="s">
        <v>461</v>
      </c>
      <c r="L11" s="679"/>
      <c r="M11" s="679"/>
      <c r="N11" s="679"/>
      <c r="O11" s="679"/>
      <c r="P11" s="679"/>
      <c r="Q11" s="671" t="s">
        <v>392</v>
      </c>
      <c r="R11" s="680"/>
      <c r="S11" s="16" t="s">
        <v>392</v>
      </c>
    </row>
    <row r="12" spans="2:19" ht="62.25" customHeight="1">
      <c r="B12" s="666"/>
      <c r="C12" s="667"/>
      <c r="D12" s="43" t="s">
        <v>462</v>
      </c>
      <c r="E12" s="46">
        <v>1</v>
      </c>
      <c r="F12" s="46">
        <v>2</v>
      </c>
      <c r="G12" s="45">
        <v>3</v>
      </c>
      <c r="H12" s="44">
        <v>4</v>
      </c>
      <c r="I12" s="100">
        <v>5</v>
      </c>
    </row>
    <row r="13" spans="2:19" ht="62.25" customHeight="1" thickBot="1">
      <c r="B13" s="101"/>
      <c r="C13" s="659" t="s">
        <v>463</v>
      </c>
      <c r="D13" s="660"/>
      <c r="E13" s="102" t="s">
        <v>464</v>
      </c>
      <c r="F13" s="102" t="s">
        <v>465</v>
      </c>
      <c r="G13" s="102" t="s">
        <v>466</v>
      </c>
      <c r="H13" s="102" t="s">
        <v>467</v>
      </c>
      <c r="I13" s="103" t="s">
        <v>468</v>
      </c>
    </row>
    <row r="17" spans="4:6">
      <c r="D17" s="16"/>
      <c r="E17" s="16"/>
      <c r="F17" s="16"/>
    </row>
    <row r="18" spans="4:6" ht="15.75">
      <c r="D18" s="21" t="s">
        <v>469</v>
      </c>
      <c r="E18" s="104" t="s">
        <v>461</v>
      </c>
      <c r="F18" s="104">
        <v>1</v>
      </c>
    </row>
    <row r="19" spans="4:6">
      <c r="D19" s="21" t="s">
        <v>470</v>
      </c>
      <c r="E19" s="21" t="s">
        <v>461</v>
      </c>
      <c r="F19" s="21">
        <v>2</v>
      </c>
    </row>
    <row r="20" spans="4:6">
      <c r="D20" s="21" t="s">
        <v>471</v>
      </c>
      <c r="E20" s="21" t="s">
        <v>423</v>
      </c>
      <c r="F20" s="21">
        <v>2</v>
      </c>
    </row>
    <row r="21" spans="4:6">
      <c r="D21" s="21" t="s">
        <v>472</v>
      </c>
      <c r="E21" s="21" t="s">
        <v>473</v>
      </c>
      <c r="F21" s="21">
        <v>3</v>
      </c>
    </row>
    <row r="22" spans="4:6">
      <c r="D22" s="21" t="s">
        <v>474</v>
      </c>
      <c r="E22" s="21" t="s">
        <v>451</v>
      </c>
      <c r="F22" s="21">
        <v>4</v>
      </c>
    </row>
    <row r="23" spans="4:6">
      <c r="D23" s="21" t="s">
        <v>475</v>
      </c>
      <c r="E23" s="21" t="s">
        <v>461</v>
      </c>
      <c r="F23" s="21">
        <v>1</v>
      </c>
    </row>
    <row r="24" spans="4:6">
      <c r="D24" s="21" t="s">
        <v>476</v>
      </c>
      <c r="E24" s="21" t="s">
        <v>423</v>
      </c>
      <c r="F24" s="21">
        <v>2</v>
      </c>
    </row>
    <row r="25" spans="4:6">
      <c r="D25" s="21" t="s">
        <v>477</v>
      </c>
      <c r="E25" s="21" t="s">
        <v>423</v>
      </c>
      <c r="F25" s="21">
        <v>2</v>
      </c>
    </row>
    <row r="26" spans="4:6">
      <c r="D26" s="21" t="s">
        <v>478</v>
      </c>
      <c r="E26" s="21" t="s">
        <v>455</v>
      </c>
      <c r="F26" s="21">
        <v>3</v>
      </c>
    </row>
    <row r="27" spans="4:6">
      <c r="D27" s="21" t="s">
        <v>479</v>
      </c>
      <c r="E27" s="21" t="s">
        <v>451</v>
      </c>
      <c r="F27" s="21">
        <v>4</v>
      </c>
    </row>
    <row r="28" spans="4:6">
      <c r="D28" s="21" t="s">
        <v>480</v>
      </c>
      <c r="E28" s="21" t="s">
        <v>423</v>
      </c>
      <c r="F28" s="21">
        <v>2</v>
      </c>
    </row>
    <row r="29" spans="4:6">
      <c r="D29" s="21" t="s">
        <v>481</v>
      </c>
      <c r="E29" s="21" t="s">
        <v>423</v>
      </c>
      <c r="F29" s="21">
        <v>2</v>
      </c>
    </row>
    <row r="30" spans="4:6">
      <c r="D30" s="21" t="s">
        <v>482</v>
      </c>
      <c r="E30" s="21" t="s">
        <v>423</v>
      </c>
      <c r="F30" s="21">
        <v>2</v>
      </c>
    </row>
    <row r="31" spans="4:6">
      <c r="D31" s="21" t="s">
        <v>483</v>
      </c>
      <c r="E31" s="21" t="s">
        <v>455</v>
      </c>
      <c r="F31" s="21">
        <v>3</v>
      </c>
    </row>
    <row r="32" spans="4:6">
      <c r="D32" s="21" t="s">
        <v>484</v>
      </c>
      <c r="E32" s="21" t="s">
        <v>451</v>
      </c>
      <c r="F32" s="21">
        <v>4</v>
      </c>
    </row>
    <row r="33" spans="4:6">
      <c r="D33" s="21" t="s">
        <v>485</v>
      </c>
      <c r="E33" s="21" t="s">
        <v>423</v>
      </c>
      <c r="F33" s="21">
        <v>2</v>
      </c>
    </row>
    <row r="34" spans="4:6">
      <c r="D34" s="21" t="s">
        <v>486</v>
      </c>
      <c r="E34" s="21" t="s">
        <v>423</v>
      </c>
      <c r="F34" s="21">
        <v>2</v>
      </c>
    </row>
    <row r="35" spans="4:6">
      <c r="D35" s="21" t="s">
        <v>487</v>
      </c>
      <c r="E35" s="21" t="s">
        <v>455</v>
      </c>
      <c r="F35" s="21">
        <v>3</v>
      </c>
    </row>
    <row r="36" spans="4:6">
      <c r="D36" s="21" t="s">
        <v>488</v>
      </c>
      <c r="E36" s="21" t="s">
        <v>455</v>
      </c>
      <c r="F36" s="21">
        <v>3</v>
      </c>
    </row>
    <row r="37" spans="4:6">
      <c r="D37" s="21" t="s">
        <v>489</v>
      </c>
      <c r="E37" s="21" t="s">
        <v>451</v>
      </c>
      <c r="F37" s="21">
        <v>4</v>
      </c>
    </row>
    <row r="38" spans="4:6">
      <c r="D38" s="21" t="s">
        <v>490</v>
      </c>
      <c r="E38" s="21" t="s">
        <v>455</v>
      </c>
      <c r="F38" s="21">
        <v>3</v>
      </c>
    </row>
    <row r="39" spans="4:6">
      <c r="D39" s="21" t="s">
        <v>491</v>
      </c>
      <c r="E39" s="21" t="s">
        <v>455</v>
      </c>
      <c r="F39" s="21">
        <v>3</v>
      </c>
    </row>
    <row r="40" spans="4:6">
      <c r="D40" s="21" t="s">
        <v>492</v>
      </c>
      <c r="E40" s="21" t="s">
        <v>455</v>
      </c>
      <c r="F40" s="21">
        <v>3</v>
      </c>
    </row>
    <row r="41" spans="4:6">
      <c r="D41" s="21" t="s">
        <v>493</v>
      </c>
      <c r="E41" s="21" t="s">
        <v>455</v>
      </c>
      <c r="F41" s="21">
        <v>3</v>
      </c>
    </row>
    <row r="42" spans="4:6">
      <c r="D42" s="21" t="s">
        <v>494</v>
      </c>
      <c r="E42" s="21" t="s">
        <v>451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79"/>
  <sheetViews>
    <sheetView showGridLines="0" topLeftCell="A4" zoomScale="70" zoomScaleNormal="70" workbookViewId="0">
      <selection activeCell="G30" sqref="G30:G39"/>
    </sheetView>
  </sheetViews>
  <sheetFormatPr baseColWidth="10" defaultColWidth="11.42578125" defaultRowHeight="15"/>
  <cols>
    <col min="1" max="1" width="18.42578125" style="250" customWidth="1"/>
    <col min="2" max="2" width="35.85546875" style="250" customWidth="1"/>
    <col min="3" max="3" width="40.28515625" style="249" customWidth="1"/>
    <col min="4" max="4" width="16.85546875" style="251" customWidth="1"/>
    <col min="5" max="5" width="18.5703125" style="252" customWidth="1"/>
    <col min="6" max="6" width="18.28515625" style="252" bestFit="1" customWidth="1"/>
    <col min="7" max="7" width="18.28515625" style="249" bestFit="1" customWidth="1"/>
    <col min="8" max="8" width="32.7109375" style="249" customWidth="1"/>
    <col min="9" max="9" width="16.5703125" style="249" customWidth="1"/>
    <col min="10" max="10" width="14.28515625" style="249" customWidth="1"/>
    <col min="11" max="11" width="17.7109375" style="261" customWidth="1"/>
    <col min="12" max="12" width="17.5703125" style="261" customWidth="1"/>
    <col min="13" max="13" width="48.28515625" style="249" customWidth="1"/>
    <col min="14" max="169" width="11.42578125" style="248"/>
    <col min="170" max="16384" width="11.42578125" style="249"/>
  </cols>
  <sheetData>
    <row r="1" spans="1:271" s="243" customFormat="1" ht="16.5" customHeight="1">
      <c r="A1" s="705"/>
      <c r="B1" s="706"/>
      <c r="C1" s="709"/>
      <c r="D1" s="709"/>
      <c r="E1" s="709"/>
      <c r="F1" s="709"/>
      <c r="G1" s="709"/>
      <c r="H1" s="709"/>
      <c r="I1" s="709"/>
      <c r="J1" s="710"/>
      <c r="K1" s="700"/>
      <c r="L1" s="700"/>
      <c r="M1" s="70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row>
    <row r="2" spans="1:271" s="243" customFormat="1" ht="39.75" customHeight="1">
      <c r="A2" s="707"/>
      <c r="B2" s="708"/>
      <c r="C2" s="711"/>
      <c r="D2" s="711"/>
      <c r="E2" s="711"/>
      <c r="F2" s="711"/>
      <c r="G2" s="711"/>
      <c r="H2" s="711"/>
      <c r="I2" s="711"/>
      <c r="J2" s="712"/>
      <c r="K2" s="702"/>
      <c r="L2" s="702"/>
      <c r="M2" s="703"/>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row>
    <row r="3" spans="1:271" s="243" customFormat="1" ht="3" customHeight="1">
      <c r="A3" s="253"/>
      <c r="B3" s="1"/>
      <c r="C3" s="711"/>
      <c r="D3" s="711"/>
      <c r="E3" s="711"/>
      <c r="F3" s="711"/>
      <c r="G3" s="711"/>
      <c r="H3" s="711"/>
      <c r="I3" s="711"/>
      <c r="J3" s="712"/>
      <c r="K3" s="702"/>
      <c r="L3" s="702"/>
      <c r="M3" s="703"/>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row>
    <row r="4" spans="1:271" s="243" customFormat="1" ht="40.9" customHeight="1">
      <c r="A4" s="704" t="s">
        <v>269</v>
      </c>
      <c r="B4" s="614"/>
      <c r="C4" s="615" t="s">
        <v>5</v>
      </c>
      <c r="D4" s="615"/>
      <c r="E4" s="615"/>
      <c r="F4" s="615"/>
      <c r="G4" s="615"/>
      <c r="H4" s="615"/>
      <c r="I4" s="615"/>
      <c r="J4" s="615"/>
      <c r="K4" s="615"/>
      <c r="L4" s="615"/>
      <c r="M4" s="713"/>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row>
    <row r="5" spans="1:271" s="243" customFormat="1" ht="62.45" customHeight="1">
      <c r="A5" s="704" t="s">
        <v>270</v>
      </c>
      <c r="B5" s="614"/>
      <c r="C5" s="616" t="s">
        <v>37</v>
      </c>
      <c r="D5" s="616"/>
      <c r="E5" s="616"/>
      <c r="F5" s="616"/>
      <c r="G5" s="616"/>
      <c r="H5" s="616"/>
      <c r="I5" s="616"/>
      <c r="J5" s="616"/>
      <c r="K5" s="616"/>
      <c r="L5" s="616"/>
      <c r="M5" s="714"/>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row>
    <row r="6" spans="1:271" s="243" customFormat="1" ht="40.9" customHeight="1">
      <c r="A6" s="704" t="s">
        <v>271</v>
      </c>
      <c r="B6" s="614"/>
      <c r="C6" s="723" t="s">
        <v>272</v>
      </c>
      <c r="D6" s="724"/>
      <c r="E6" s="724"/>
      <c r="F6" s="724"/>
      <c r="G6" s="724"/>
      <c r="H6" s="724"/>
      <c r="I6" s="724"/>
      <c r="J6" s="724"/>
      <c r="K6" s="724"/>
      <c r="L6" s="724"/>
      <c r="M6" s="725"/>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row>
    <row r="7" spans="1:271" s="22" customFormat="1" ht="40.5" customHeight="1">
      <c r="A7" s="718" t="s">
        <v>495</v>
      </c>
      <c r="B7" s="719"/>
      <c r="C7" s="720"/>
      <c r="D7" s="721" t="s">
        <v>496</v>
      </c>
      <c r="E7" s="721"/>
      <c r="F7" s="721"/>
      <c r="G7" s="722" t="s">
        <v>497</v>
      </c>
      <c r="H7" s="694" t="s">
        <v>498</v>
      </c>
      <c r="I7" s="696" t="s">
        <v>499</v>
      </c>
      <c r="J7" s="697"/>
      <c r="K7" s="698" t="s">
        <v>500</v>
      </c>
      <c r="L7" s="699"/>
      <c r="M7" s="717" t="s">
        <v>501</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row>
    <row r="8" spans="1:271" s="23" customFormat="1" ht="108" customHeight="1">
      <c r="A8" s="254" t="s">
        <v>43</v>
      </c>
      <c r="B8" s="28" t="s">
        <v>211</v>
      </c>
      <c r="C8" s="28" t="s">
        <v>213</v>
      </c>
      <c r="D8" s="24" t="s">
        <v>223</v>
      </c>
      <c r="E8" s="24" t="s">
        <v>502</v>
      </c>
      <c r="F8" s="24" t="s">
        <v>503</v>
      </c>
      <c r="G8" s="722"/>
      <c r="H8" s="695"/>
      <c r="I8" s="25" t="s">
        <v>504</v>
      </c>
      <c r="J8" s="25" t="s">
        <v>505</v>
      </c>
      <c r="K8" s="259" t="s">
        <v>506</v>
      </c>
      <c r="L8" s="259" t="s">
        <v>507</v>
      </c>
      <c r="M8" s="71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row>
    <row r="9" spans="1:271" s="245" customFormat="1" ht="21.75" customHeight="1" thickTop="1" thickBot="1">
      <c r="A9" s="715"/>
      <c r="B9" s="716"/>
      <c r="C9" s="716"/>
      <c r="D9" s="716"/>
      <c r="E9" s="716"/>
      <c r="F9" s="716"/>
      <c r="G9" s="716"/>
      <c r="H9" s="255"/>
      <c r="I9" s="255"/>
      <c r="J9" s="255"/>
      <c r="K9" s="260"/>
      <c r="L9" s="260"/>
      <c r="M9" s="256"/>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row>
    <row r="10" spans="1:271" s="247" customFormat="1" ht="15" customHeight="1">
      <c r="A10" s="685">
        <f>'7- Mapa Final'!A10</f>
        <v>1</v>
      </c>
      <c r="B10" s="685" t="str">
        <f>'7- Mapa Final'!B10</f>
        <v>Vencimiento del término para la contestación de las demandas interpuestas en contra de la Rama Judicial que conforman el pasivo contingente litigioso de la entidad</v>
      </c>
      <c r="C10" s="685" t="str">
        <f>'7- Mapa Final'!C10</f>
        <v>Cuando el apoderado a quien se le reparte la demanda instaurada en contra de la entidad, admitida y notificada personalmente, omite contestarla dentro del término legalmente establecido</v>
      </c>
      <c r="D10" s="686" t="str">
        <f>'7- Mapa Final'!J10</f>
        <v>Muy Baja - 1</v>
      </c>
      <c r="E10" s="690" t="str">
        <f>'7- Mapa Final'!K10</f>
        <v>Menor - 2</v>
      </c>
      <c r="F10" s="688" t="str">
        <f>'7- Mapa Final'!M10</f>
        <v>Bajo - 2</v>
      </c>
      <c r="G10" s="621" t="s">
        <v>392</v>
      </c>
      <c r="H10" s="683" t="s">
        <v>508</v>
      </c>
      <c r="I10" s="681" t="s">
        <v>7</v>
      </c>
      <c r="J10" s="681"/>
      <c r="K10" s="682">
        <v>45659</v>
      </c>
      <c r="L10" s="682">
        <v>45747</v>
      </c>
      <c r="M10" s="683" t="s">
        <v>509</v>
      </c>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row>
    <row r="11" spans="1:271" s="247" customFormat="1" ht="13.5" customHeight="1">
      <c r="A11" s="685"/>
      <c r="B11" s="685"/>
      <c r="C11" s="685"/>
      <c r="D11" s="687"/>
      <c r="E11" s="691"/>
      <c r="F11" s="688"/>
      <c r="G11" s="622"/>
      <c r="H11" s="683"/>
      <c r="I11" s="681"/>
      <c r="J11" s="681"/>
      <c r="K11" s="682"/>
      <c r="L11" s="682"/>
      <c r="M11" s="683"/>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row>
    <row r="12" spans="1:271" s="247" customFormat="1" ht="13.5" customHeight="1">
      <c r="A12" s="685"/>
      <c r="B12" s="685"/>
      <c r="C12" s="685"/>
      <c r="D12" s="687"/>
      <c r="E12" s="691"/>
      <c r="F12" s="688"/>
      <c r="G12" s="622"/>
      <c r="H12" s="683"/>
      <c r="I12" s="681"/>
      <c r="J12" s="681"/>
      <c r="K12" s="682"/>
      <c r="L12" s="682"/>
      <c r="M12" s="683"/>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row>
    <row r="13" spans="1:271" s="247" customFormat="1" ht="13.5" customHeight="1">
      <c r="A13" s="685"/>
      <c r="B13" s="685"/>
      <c r="C13" s="685"/>
      <c r="D13" s="687"/>
      <c r="E13" s="691"/>
      <c r="F13" s="688"/>
      <c r="G13" s="622"/>
      <c r="H13" s="683"/>
      <c r="I13" s="681"/>
      <c r="J13" s="681"/>
      <c r="K13" s="682"/>
      <c r="L13" s="682"/>
      <c r="M13" s="683"/>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row>
    <row r="14" spans="1:271" s="247" customFormat="1" ht="13.5" customHeight="1">
      <c r="A14" s="685"/>
      <c r="B14" s="685"/>
      <c r="C14" s="685"/>
      <c r="D14" s="687"/>
      <c r="E14" s="691"/>
      <c r="F14" s="688"/>
      <c r="G14" s="622"/>
      <c r="H14" s="683"/>
      <c r="I14" s="681"/>
      <c r="J14" s="681"/>
      <c r="K14" s="682"/>
      <c r="L14" s="682"/>
      <c r="M14" s="683"/>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row>
    <row r="15" spans="1:271" s="247" customFormat="1" ht="13.5" customHeight="1">
      <c r="A15" s="685"/>
      <c r="B15" s="685"/>
      <c r="C15" s="685"/>
      <c r="D15" s="687"/>
      <c r="E15" s="691"/>
      <c r="F15" s="688"/>
      <c r="G15" s="622"/>
      <c r="H15" s="683"/>
      <c r="I15" s="681"/>
      <c r="J15" s="681"/>
      <c r="K15" s="682"/>
      <c r="L15" s="682"/>
      <c r="M15" s="683"/>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row>
    <row r="16" spans="1:271" s="247" customFormat="1" ht="13.5" customHeight="1">
      <c r="A16" s="685"/>
      <c r="B16" s="685"/>
      <c r="C16" s="685"/>
      <c r="D16" s="687"/>
      <c r="E16" s="691"/>
      <c r="F16" s="688"/>
      <c r="G16" s="622"/>
      <c r="H16" s="683"/>
      <c r="I16" s="681"/>
      <c r="J16" s="681"/>
      <c r="K16" s="682"/>
      <c r="L16" s="682"/>
      <c r="M16" s="683"/>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c r="DT16" s="246"/>
      <c r="DU16" s="246"/>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row>
    <row r="17" spans="1:169" s="247" customFormat="1" ht="13.5" customHeight="1">
      <c r="A17" s="685"/>
      <c r="B17" s="685"/>
      <c r="C17" s="685"/>
      <c r="D17" s="687"/>
      <c r="E17" s="691"/>
      <c r="F17" s="688"/>
      <c r="G17" s="622"/>
      <c r="H17" s="683"/>
      <c r="I17" s="681"/>
      <c r="J17" s="681"/>
      <c r="K17" s="682"/>
      <c r="L17" s="682"/>
      <c r="M17" s="683"/>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row>
    <row r="18" spans="1:169" s="247" customFormat="1" ht="13.5" customHeight="1">
      <c r="A18" s="685"/>
      <c r="B18" s="685"/>
      <c r="C18" s="685"/>
      <c r="D18" s="687"/>
      <c r="E18" s="691"/>
      <c r="F18" s="688"/>
      <c r="G18" s="622"/>
      <c r="H18" s="683"/>
      <c r="I18" s="681"/>
      <c r="J18" s="681"/>
      <c r="K18" s="682"/>
      <c r="L18" s="682"/>
      <c r="M18" s="683"/>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c r="DT18" s="246"/>
      <c r="DU18" s="246"/>
      <c r="DV18" s="246"/>
      <c r="DW18" s="246"/>
      <c r="DX18" s="246"/>
      <c r="DY18" s="246"/>
      <c r="DZ18" s="246"/>
      <c r="EA18" s="246"/>
      <c r="EB18" s="246"/>
      <c r="EC18" s="246"/>
      <c r="ED18" s="246"/>
      <c r="EE18" s="246"/>
      <c r="EF18" s="246"/>
      <c r="EG18" s="246"/>
      <c r="EH18" s="246"/>
      <c r="EI18" s="246"/>
      <c r="EJ18" s="246"/>
      <c r="EK18" s="246"/>
      <c r="EL18" s="246"/>
      <c r="EM18" s="246"/>
      <c r="EN18" s="246"/>
      <c r="EO18" s="246"/>
      <c r="EP18" s="246"/>
      <c r="EQ18" s="246"/>
      <c r="ER18" s="246"/>
      <c r="ES18" s="246"/>
      <c r="ET18" s="246"/>
      <c r="EU18" s="246"/>
      <c r="EV18" s="246"/>
      <c r="EW18" s="246"/>
      <c r="EX18" s="246"/>
      <c r="EY18" s="246"/>
      <c r="EZ18" s="246"/>
      <c r="FA18" s="246"/>
      <c r="FB18" s="246"/>
      <c r="FC18" s="246"/>
      <c r="FD18" s="246"/>
      <c r="FE18" s="246"/>
      <c r="FF18" s="246"/>
      <c r="FG18" s="246"/>
      <c r="FH18" s="246"/>
      <c r="FI18" s="246"/>
      <c r="FJ18" s="246"/>
      <c r="FK18" s="246"/>
      <c r="FL18" s="246"/>
      <c r="FM18" s="246"/>
    </row>
    <row r="19" spans="1:169" s="247" customFormat="1" ht="73.5" customHeight="1">
      <c r="A19" s="685"/>
      <c r="B19" s="685"/>
      <c r="C19" s="685"/>
      <c r="D19" s="687"/>
      <c r="E19" s="691"/>
      <c r="F19" s="688"/>
      <c r="G19" s="623"/>
      <c r="H19" s="683"/>
      <c r="I19" s="681"/>
      <c r="J19" s="681"/>
      <c r="K19" s="682"/>
      <c r="L19" s="682"/>
      <c r="M19" s="683"/>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6"/>
      <c r="DV19" s="246"/>
      <c r="DW19" s="246"/>
      <c r="DX19" s="246"/>
      <c r="DY19" s="246"/>
      <c r="DZ19" s="246"/>
      <c r="EA19" s="246"/>
      <c r="EB19" s="246"/>
      <c r="EC19" s="246"/>
      <c r="ED19" s="246"/>
      <c r="EE19" s="246"/>
      <c r="EF19" s="246"/>
      <c r="EG19" s="246"/>
      <c r="EH19" s="246"/>
      <c r="EI19" s="246"/>
      <c r="EJ19" s="246"/>
      <c r="EK19" s="246"/>
      <c r="EL19" s="246"/>
      <c r="EM19" s="246"/>
      <c r="EN19" s="246"/>
      <c r="EO19" s="246"/>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row>
    <row r="20" spans="1:169" s="247" customFormat="1" ht="12.75" customHeight="1">
      <c r="A20" s="684">
        <f>'7- Mapa Final'!A20</f>
        <v>2</v>
      </c>
      <c r="B20" s="684" t="str">
        <f>'7- Mapa Final'!B20</f>
        <v>Insuficiente saneamiento de la cartera en condiciones desfavorables para la Rama Judicial</v>
      </c>
      <c r="C20" s="684" t="str">
        <f>'7- Mapa Final'!C20</f>
        <v>Posibilidad de incumplimiento de las metas establecidas por la falta de personal para la actualización de la información y cumplimiento oportuno de los términos de duración de las etapas de los procesos</v>
      </c>
      <c r="D20" s="686" t="str">
        <f>'7- Mapa Final'!J20</f>
        <v>Muy Baja - 1</v>
      </c>
      <c r="E20" s="690" t="str">
        <f>'7- Mapa Final'!K20</f>
        <v>Menor - 2</v>
      </c>
      <c r="F20" s="688" t="str">
        <f>'7- Mapa Final'!M20</f>
        <v>Bajo - 2</v>
      </c>
      <c r="G20" s="622" t="s">
        <v>392</v>
      </c>
      <c r="H20" s="683"/>
      <c r="I20" s="681" t="s">
        <v>7</v>
      </c>
      <c r="J20" s="681" t="s">
        <v>7</v>
      </c>
      <c r="K20" s="682">
        <v>45659</v>
      </c>
      <c r="L20" s="682">
        <v>45738</v>
      </c>
      <c r="M20" s="689" t="s">
        <v>510</v>
      </c>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row>
    <row r="21" spans="1:169" s="247" customFormat="1" ht="12.75" customHeight="1">
      <c r="A21" s="684"/>
      <c r="B21" s="684"/>
      <c r="C21" s="684"/>
      <c r="D21" s="687"/>
      <c r="E21" s="691"/>
      <c r="F21" s="688"/>
      <c r="G21" s="622"/>
      <c r="H21" s="692"/>
      <c r="I21" s="681"/>
      <c r="J21" s="681"/>
      <c r="K21" s="682"/>
      <c r="L21" s="682"/>
      <c r="M21" s="689"/>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6"/>
      <c r="EY21" s="246"/>
      <c r="EZ21" s="246"/>
      <c r="FA21" s="246"/>
      <c r="FB21" s="246"/>
      <c r="FC21" s="246"/>
      <c r="FD21" s="246"/>
      <c r="FE21" s="246"/>
      <c r="FF21" s="246"/>
      <c r="FG21" s="246"/>
      <c r="FH21" s="246"/>
      <c r="FI21" s="246"/>
      <c r="FJ21" s="246"/>
      <c r="FK21" s="246"/>
      <c r="FL21" s="246"/>
      <c r="FM21" s="246"/>
    </row>
    <row r="22" spans="1:169" s="247" customFormat="1" ht="12.75" customHeight="1">
      <c r="A22" s="684"/>
      <c r="B22" s="684"/>
      <c r="C22" s="684"/>
      <c r="D22" s="687"/>
      <c r="E22" s="691"/>
      <c r="F22" s="688"/>
      <c r="G22" s="622"/>
      <c r="H22" s="692"/>
      <c r="I22" s="681"/>
      <c r="J22" s="681"/>
      <c r="K22" s="682"/>
      <c r="L22" s="682"/>
      <c r="M22" s="689"/>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6"/>
      <c r="DV22" s="246"/>
      <c r="DW22" s="246"/>
      <c r="DX22" s="246"/>
      <c r="DY22" s="246"/>
      <c r="DZ22" s="246"/>
      <c r="EA22" s="246"/>
      <c r="EB22" s="246"/>
      <c r="EC22" s="246"/>
      <c r="ED22" s="246"/>
      <c r="EE22" s="246"/>
      <c r="EF22" s="246"/>
      <c r="EG22" s="246"/>
      <c r="EH22" s="246"/>
      <c r="EI22" s="246"/>
      <c r="EJ22" s="246"/>
      <c r="EK22" s="246"/>
      <c r="EL22" s="246"/>
      <c r="EM22" s="246"/>
      <c r="EN22" s="246"/>
      <c r="EO22" s="246"/>
      <c r="EP22" s="246"/>
      <c r="EQ22" s="246"/>
      <c r="ER22" s="246"/>
      <c r="ES22" s="246"/>
      <c r="ET22" s="246"/>
      <c r="EU22" s="246"/>
      <c r="EV22" s="246"/>
      <c r="EW22" s="246"/>
      <c r="EX22" s="246"/>
      <c r="EY22" s="246"/>
      <c r="EZ22" s="246"/>
      <c r="FA22" s="246"/>
      <c r="FB22" s="246"/>
      <c r="FC22" s="246"/>
      <c r="FD22" s="246"/>
      <c r="FE22" s="246"/>
      <c r="FF22" s="246"/>
      <c r="FG22" s="246"/>
      <c r="FH22" s="246"/>
      <c r="FI22" s="246"/>
      <c r="FJ22" s="246"/>
      <c r="FK22" s="246"/>
      <c r="FL22" s="246"/>
      <c r="FM22" s="246"/>
    </row>
    <row r="23" spans="1:169" s="247" customFormat="1" ht="12.75" customHeight="1">
      <c r="A23" s="684"/>
      <c r="B23" s="684"/>
      <c r="C23" s="684"/>
      <c r="D23" s="687"/>
      <c r="E23" s="691"/>
      <c r="F23" s="688"/>
      <c r="G23" s="622"/>
      <c r="H23" s="692"/>
      <c r="I23" s="681"/>
      <c r="J23" s="681"/>
      <c r="K23" s="682"/>
      <c r="L23" s="682"/>
      <c r="M23" s="689"/>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c r="DT23" s="246"/>
      <c r="DU23" s="246"/>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46"/>
      <c r="EW23" s="246"/>
      <c r="EX23" s="246"/>
      <c r="EY23" s="246"/>
      <c r="EZ23" s="246"/>
      <c r="FA23" s="246"/>
      <c r="FB23" s="246"/>
      <c r="FC23" s="246"/>
      <c r="FD23" s="246"/>
      <c r="FE23" s="246"/>
      <c r="FF23" s="246"/>
      <c r="FG23" s="246"/>
      <c r="FH23" s="246"/>
      <c r="FI23" s="246"/>
      <c r="FJ23" s="246"/>
      <c r="FK23" s="246"/>
      <c r="FL23" s="246"/>
      <c r="FM23" s="246"/>
    </row>
    <row r="24" spans="1:169" s="247" customFormat="1" ht="13.5" customHeight="1">
      <c r="A24" s="684"/>
      <c r="B24" s="684"/>
      <c r="C24" s="684"/>
      <c r="D24" s="687"/>
      <c r="E24" s="691"/>
      <c r="F24" s="688"/>
      <c r="G24" s="622"/>
      <c r="H24" s="692"/>
      <c r="I24" s="681"/>
      <c r="J24" s="681"/>
      <c r="K24" s="682"/>
      <c r="L24" s="682"/>
      <c r="M24" s="689"/>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6"/>
      <c r="DV24" s="246"/>
      <c r="DW24" s="246"/>
      <c r="DX24" s="246"/>
      <c r="DY24" s="246"/>
      <c r="DZ24" s="246"/>
      <c r="EA24" s="246"/>
      <c r="EB24" s="246"/>
      <c r="EC24" s="246"/>
      <c r="ED24" s="246"/>
      <c r="EE24" s="246"/>
      <c r="EF24" s="246"/>
      <c r="EG24" s="246"/>
      <c r="EH24" s="246"/>
      <c r="EI24" s="246"/>
      <c r="EJ24" s="246"/>
      <c r="EK24" s="246"/>
      <c r="EL24" s="246"/>
      <c r="EM24" s="246"/>
      <c r="EN24" s="246"/>
      <c r="EO24" s="246"/>
      <c r="EP24" s="246"/>
      <c r="EQ24" s="246"/>
      <c r="ER24" s="246"/>
      <c r="ES24" s="246"/>
      <c r="ET24" s="246"/>
      <c r="EU24" s="246"/>
      <c r="EV24" s="246"/>
      <c r="EW24" s="246"/>
      <c r="EX24" s="246"/>
      <c r="EY24" s="246"/>
      <c r="EZ24" s="246"/>
      <c r="FA24" s="246"/>
      <c r="FB24" s="246"/>
      <c r="FC24" s="246"/>
      <c r="FD24" s="246"/>
      <c r="FE24" s="246"/>
      <c r="FF24" s="246"/>
      <c r="FG24" s="246"/>
      <c r="FH24" s="246"/>
      <c r="FI24" s="246"/>
      <c r="FJ24" s="246"/>
      <c r="FK24" s="246"/>
      <c r="FL24" s="246"/>
      <c r="FM24" s="246"/>
    </row>
    <row r="25" spans="1:169">
      <c r="A25" s="684"/>
      <c r="B25" s="684"/>
      <c r="C25" s="684"/>
      <c r="D25" s="687"/>
      <c r="E25" s="691"/>
      <c r="F25" s="688"/>
      <c r="G25" s="622"/>
      <c r="H25" s="692"/>
      <c r="I25" s="681"/>
      <c r="J25" s="681"/>
      <c r="K25" s="682"/>
      <c r="L25" s="682"/>
      <c r="M25" s="689"/>
      <c r="N25" s="246"/>
      <c r="O25" s="246"/>
    </row>
    <row r="26" spans="1:169">
      <c r="A26" s="684"/>
      <c r="B26" s="684"/>
      <c r="C26" s="684"/>
      <c r="D26" s="687"/>
      <c r="E26" s="691"/>
      <c r="F26" s="688"/>
      <c r="G26" s="622"/>
      <c r="H26" s="692"/>
      <c r="I26" s="681"/>
      <c r="J26" s="681"/>
      <c r="K26" s="682"/>
      <c r="L26" s="682"/>
      <c r="M26" s="689"/>
      <c r="N26" s="246"/>
      <c r="O26" s="246"/>
    </row>
    <row r="27" spans="1:169">
      <c r="A27" s="684"/>
      <c r="B27" s="684"/>
      <c r="C27" s="684"/>
      <c r="D27" s="687"/>
      <c r="E27" s="691"/>
      <c r="F27" s="688"/>
      <c r="G27" s="622"/>
      <c r="H27" s="692"/>
      <c r="I27" s="681"/>
      <c r="J27" s="681"/>
      <c r="K27" s="682"/>
      <c r="L27" s="682"/>
      <c r="M27" s="689"/>
      <c r="N27" s="246"/>
      <c r="O27" s="246"/>
    </row>
    <row r="28" spans="1:169">
      <c r="A28" s="684"/>
      <c r="B28" s="684"/>
      <c r="C28" s="684"/>
      <c r="D28" s="687"/>
      <c r="E28" s="691"/>
      <c r="F28" s="688"/>
      <c r="G28" s="622"/>
      <c r="H28" s="692"/>
      <c r="I28" s="681"/>
      <c r="J28" s="681"/>
      <c r="K28" s="682"/>
      <c r="L28" s="682"/>
      <c r="M28" s="689"/>
      <c r="N28" s="246"/>
      <c r="O28" s="246"/>
    </row>
    <row r="29" spans="1:169" ht="34.5" customHeight="1">
      <c r="A29" s="684"/>
      <c r="B29" s="684"/>
      <c r="C29" s="684"/>
      <c r="D29" s="687"/>
      <c r="E29" s="691"/>
      <c r="F29" s="688"/>
      <c r="G29" s="623"/>
      <c r="H29" s="692"/>
      <c r="I29" s="681"/>
      <c r="J29" s="681"/>
      <c r="K29" s="682"/>
      <c r="L29" s="682"/>
      <c r="M29" s="689"/>
      <c r="N29" s="246"/>
      <c r="O29" s="246"/>
    </row>
    <row r="30" spans="1:169" s="247" customFormat="1" ht="53.25" customHeight="1">
      <c r="A30" s="684">
        <f>'7- Mapa Final'!A30</f>
        <v>3</v>
      </c>
      <c r="B30" s="684" t="str">
        <f>'7- Mapa Final'!B30</f>
        <v xml:space="preserve">Liquidaciones erradas o fuera de términos  de sentencias   o acuerdos </v>
      </c>
      <c r="C30" s="684" t="str">
        <f>'7- Mapa Final'!C30</f>
        <v xml:space="preserve">Falta de oportunidad o menores o mayores valores  establecidos como obligación de la Entidad </v>
      </c>
      <c r="D30" s="686" t="str">
        <f>'7- Mapa Final'!J30</f>
        <v>Media - 3</v>
      </c>
      <c r="E30" s="690" t="str">
        <f>'7- Mapa Final'!K30</f>
        <v>Moderado - 3</v>
      </c>
      <c r="F30" s="688" t="str">
        <f>'7- Mapa Final'!M30</f>
        <v>Moderado - 9</v>
      </c>
      <c r="G30" s="622" t="s">
        <v>392</v>
      </c>
      <c r="H30" s="693" t="s">
        <v>511</v>
      </c>
      <c r="I30" s="681" t="s">
        <v>512</v>
      </c>
      <c r="J30" s="681"/>
      <c r="K30" s="682">
        <v>45658</v>
      </c>
      <c r="L30" s="682">
        <v>45747</v>
      </c>
      <c r="M30" s="689" t="s">
        <v>520</v>
      </c>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row>
    <row r="31" spans="1:169" s="247" customFormat="1" ht="27" customHeight="1">
      <c r="A31" s="684"/>
      <c r="B31" s="684"/>
      <c r="C31" s="684"/>
      <c r="D31" s="687"/>
      <c r="E31" s="691"/>
      <c r="F31" s="688"/>
      <c r="G31" s="622"/>
      <c r="H31" s="693"/>
      <c r="I31" s="681"/>
      <c r="J31" s="681"/>
      <c r="K31" s="682"/>
      <c r="L31" s="682"/>
      <c r="M31" s="689"/>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row>
    <row r="32" spans="1:169" s="247" customFormat="1" ht="12.75" customHeight="1">
      <c r="A32" s="684"/>
      <c r="B32" s="684"/>
      <c r="C32" s="684"/>
      <c r="D32" s="687"/>
      <c r="E32" s="691"/>
      <c r="F32" s="688"/>
      <c r="G32" s="622"/>
      <c r="H32" s="693"/>
      <c r="I32" s="681"/>
      <c r="J32" s="681"/>
      <c r="K32" s="682"/>
      <c r="L32" s="682"/>
      <c r="M32" s="689"/>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row>
    <row r="33" spans="1:169" s="247" customFormat="1" ht="48" customHeight="1">
      <c r="A33" s="684"/>
      <c r="B33" s="684"/>
      <c r="C33" s="684"/>
      <c r="D33" s="687"/>
      <c r="E33" s="691"/>
      <c r="F33" s="688"/>
      <c r="G33" s="622"/>
      <c r="H33" s="693" t="s">
        <v>513</v>
      </c>
      <c r="I33" s="681"/>
      <c r="J33" s="681"/>
      <c r="K33" s="682"/>
      <c r="L33" s="682"/>
      <c r="M33" s="689"/>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c r="DT33" s="246"/>
      <c r="DU33" s="246"/>
      <c r="DV33" s="246"/>
      <c r="DW33" s="246"/>
      <c r="DX33" s="246"/>
      <c r="DY33" s="246"/>
      <c r="DZ33" s="246"/>
      <c r="EA33" s="246"/>
      <c r="EB33" s="246"/>
      <c r="EC33" s="246"/>
      <c r="ED33" s="246"/>
      <c r="EE33" s="246"/>
      <c r="EF33" s="246"/>
      <c r="EG33" s="246"/>
      <c r="EH33" s="246"/>
      <c r="EI33" s="246"/>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row>
    <row r="34" spans="1:169" s="247" customFormat="1" ht="31.5" customHeight="1">
      <c r="A34" s="684"/>
      <c r="B34" s="684"/>
      <c r="C34" s="684"/>
      <c r="D34" s="687"/>
      <c r="E34" s="691"/>
      <c r="F34" s="688"/>
      <c r="G34" s="622"/>
      <c r="H34" s="693"/>
      <c r="I34" s="681"/>
      <c r="J34" s="681"/>
      <c r="K34" s="682"/>
      <c r="L34" s="682"/>
      <c r="M34" s="689"/>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row>
    <row r="35" spans="1:169" ht="37.5" customHeight="1">
      <c r="A35" s="684"/>
      <c r="B35" s="684"/>
      <c r="C35" s="684"/>
      <c r="D35" s="687"/>
      <c r="E35" s="691"/>
      <c r="F35" s="688"/>
      <c r="G35" s="622"/>
      <c r="H35" s="693"/>
      <c r="I35" s="681"/>
      <c r="J35" s="681"/>
      <c r="K35" s="682"/>
      <c r="L35" s="682"/>
      <c r="M35" s="689"/>
      <c r="N35" s="246"/>
      <c r="O35" s="246"/>
    </row>
    <row r="36" spans="1:169" ht="38.25">
      <c r="A36" s="684"/>
      <c r="B36" s="684"/>
      <c r="C36" s="684"/>
      <c r="D36" s="687"/>
      <c r="E36" s="691"/>
      <c r="F36" s="688"/>
      <c r="G36" s="622"/>
      <c r="H36" s="257" t="s">
        <v>514</v>
      </c>
      <c r="I36" s="681"/>
      <c r="J36" s="681"/>
      <c r="K36" s="682"/>
      <c r="L36" s="682"/>
      <c r="M36" s="689"/>
      <c r="N36" s="246"/>
      <c r="O36" s="246"/>
    </row>
    <row r="37" spans="1:169">
      <c r="A37" s="684"/>
      <c r="B37" s="684"/>
      <c r="C37" s="684"/>
      <c r="D37" s="687"/>
      <c r="E37" s="691"/>
      <c r="F37" s="688"/>
      <c r="G37" s="622"/>
      <c r="H37" s="258"/>
      <c r="I37" s="681"/>
      <c r="J37" s="681"/>
      <c r="K37" s="682"/>
      <c r="L37" s="682"/>
      <c r="M37" s="689"/>
      <c r="N37" s="246"/>
      <c r="O37" s="246"/>
    </row>
    <row r="38" spans="1:169">
      <c r="A38" s="684"/>
      <c r="B38" s="684"/>
      <c r="C38" s="684"/>
      <c r="D38" s="687"/>
      <c r="E38" s="691"/>
      <c r="F38" s="688"/>
      <c r="G38" s="622"/>
      <c r="H38" s="258"/>
      <c r="I38" s="681"/>
      <c r="J38" s="681"/>
      <c r="K38" s="682"/>
      <c r="L38" s="682"/>
      <c r="M38" s="689"/>
      <c r="N38" s="246"/>
      <c r="O38" s="246"/>
    </row>
    <row r="39" spans="1:169">
      <c r="A39" s="684"/>
      <c r="B39" s="684"/>
      <c r="C39" s="684"/>
      <c r="D39" s="687"/>
      <c r="E39" s="691"/>
      <c r="F39" s="688"/>
      <c r="G39" s="623"/>
      <c r="H39" s="258"/>
      <c r="I39" s="681"/>
      <c r="J39" s="681"/>
      <c r="K39" s="682"/>
      <c r="L39" s="682"/>
      <c r="M39" s="689"/>
      <c r="N39" s="246"/>
      <c r="O39" s="246"/>
    </row>
    <row r="40" spans="1:169" s="247" customFormat="1" ht="12.75" customHeight="1">
      <c r="A40" s="684">
        <f>'7- Mapa Final'!A40</f>
        <v>4</v>
      </c>
      <c r="B40" s="684" t="str">
        <f>'7- Mapa Final'!B40</f>
        <v xml:space="preserve">Recibir dádivas o beneficios a nombre propio o de terceros para  no actuar con la debida diligencia en los procesos en  contra la entidad  o divulgar información privilegiada </v>
      </c>
      <c r="C40" s="684" t="str">
        <f>'7- Mapa Final'!C40</f>
        <v>Retrasar, desviar, omitir actuaciones o suministrar información privilegiada .</v>
      </c>
      <c r="D40" s="686" t="str">
        <f>'7- Mapa Final'!J40</f>
        <v>Muy Baja - 1</v>
      </c>
      <c r="E40" s="690" t="str">
        <f>'7- Mapa Final'!K40</f>
        <v>Moderado - 3</v>
      </c>
      <c r="F40" s="688" t="str">
        <f>'7- Mapa Final'!M40</f>
        <v>Moderado - 3</v>
      </c>
      <c r="G40" s="622" t="s">
        <v>392</v>
      </c>
      <c r="H40" s="689"/>
      <c r="I40" s="681" t="s">
        <v>7</v>
      </c>
      <c r="J40" s="681"/>
      <c r="K40" s="682">
        <v>45659</v>
      </c>
      <c r="L40" s="682">
        <v>45747</v>
      </c>
      <c r="M40" s="683" t="s">
        <v>515</v>
      </c>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246"/>
      <c r="DR40" s="246"/>
      <c r="DS40" s="246"/>
      <c r="DT40" s="246"/>
      <c r="DU40" s="246"/>
      <c r="DV40" s="246"/>
      <c r="DW40" s="246"/>
      <c r="DX40" s="246"/>
      <c r="DY40" s="246"/>
      <c r="DZ40" s="246"/>
      <c r="EA40" s="246"/>
      <c r="EB40" s="246"/>
      <c r="EC40" s="246"/>
      <c r="ED40" s="246"/>
      <c r="EE40" s="246"/>
      <c r="EF40" s="246"/>
      <c r="EG40" s="246"/>
      <c r="EH40" s="246"/>
      <c r="EI40" s="246"/>
      <c r="EJ40" s="246"/>
      <c r="EK40" s="246"/>
      <c r="EL40" s="246"/>
      <c r="EM40" s="246"/>
      <c r="EN40" s="246"/>
      <c r="EO40" s="246"/>
      <c r="EP40" s="246"/>
      <c r="EQ40" s="246"/>
      <c r="ER40" s="246"/>
      <c r="ES40" s="246"/>
      <c r="ET40" s="246"/>
      <c r="EU40" s="246"/>
      <c r="EV40" s="246"/>
      <c r="EW40" s="246"/>
      <c r="EX40" s="246"/>
      <c r="EY40" s="246"/>
      <c r="EZ40" s="246"/>
      <c r="FA40" s="246"/>
      <c r="FB40" s="246"/>
      <c r="FC40" s="246"/>
      <c r="FD40" s="246"/>
      <c r="FE40" s="246"/>
      <c r="FF40" s="246"/>
      <c r="FG40" s="246"/>
      <c r="FH40" s="246"/>
      <c r="FI40" s="246"/>
      <c r="FJ40" s="246"/>
      <c r="FK40" s="246"/>
      <c r="FL40" s="246"/>
      <c r="FM40" s="246"/>
    </row>
    <row r="41" spans="1:169" s="247" customFormat="1" ht="12.75" customHeight="1">
      <c r="A41" s="684"/>
      <c r="B41" s="684"/>
      <c r="C41" s="684"/>
      <c r="D41" s="687"/>
      <c r="E41" s="691"/>
      <c r="F41" s="688"/>
      <c r="G41" s="622"/>
      <c r="H41" s="689"/>
      <c r="I41" s="681"/>
      <c r="J41" s="681"/>
      <c r="K41" s="682"/>
      <c r="L41" s="682"/>
      <c r="M41" s="683"/>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c r="DD41" s="246"/>
      <c r="DE41" s="246"/>
      <c r="DF41" s="246"/>
      <c r="DG41" s="246"/>
      <c r="DH41" s="246"/>
      <c r="DI41" s="246"/>
      <c r="DJ41" s="246"/>
      <c r="DK41" s="246"/>
      <c r="DL41" s="246"/>
      <c r="DM41" s="246"/>
      <c r="DN41" s="246"/>
      <c r="DO41" s="246"/>
      <c r="DP41" s="246"/>
      <c r="DQ41" s="246"/>
      <c r="DR41" s="246"/>
      <c r="DS41" s="246"/>
      <c r="DT41" s="246"/>
      <c r="DU41" s="246"/>
      <c r="DV41" s="246"/>
      <c r="DW41" s="246"/>
      <c r="DX41" s="246"/>
      <c r="DY41" s="246"/>
      <c r="DZ41" s="246"/>
      <c r="EA41" s="246"/>
      <c r="EB41" s="246"/>
      <c r="EC41" s="246"/>
      <c r="ED41" s="246"/>
      <c r="EE41" s="246"/>
      <c r="EF41" s="246"/>
      <c r="EG41" s="246"/>
      <c r="EH41" s="246"/>
      <c r="EI41" s="246"/>
      <c r="EJ41" s="246"/>
      <c r="EK41" s="246"/>
      <c r="EL41" s="246"/>
      <c r="EM41" s="246"/>
      <c r="EN41" s="246"/>
      <c r="EO41" s="246"/>
      <c r="EP41" s="246"/>
      <c r="EQ41" s="246"/>
      <c r="ER41" s="246"/>
      <c r="ES41" s="246"/>
      <c r="ET41" s="246"/>
      <c r="EU41" s="246"/>
      <c r="EV41" s="246"/>
      <c r="EW41" s="246"/>
      <c r="EX41" s="246"/>
      <c r="EY41" s="246"/>
      <c r="EZ41" s="246"/>
      <c r="FA41" s="246"/>
      <c r="FB41" s="246"/>
      <c r="FC41" s="246"/>
      <c r="FD41" s="246"/>
      <c r="FE41" s="246"/>
      <c r="FF41" s="246"/>
      <c r="FG41" s="246"/>
      <c r="FH41" s="246"/>
      <c r="FI41" s="246"/>
      <c r="FJ41" s="246"/>
      <c r="FK41" s="246"/>
      <c r="FL41" s="246"/>
      <c r="FM41" s="246"/>
    </row>
    <row r="42" spans="1:169" s="247" customFormat="1" ht="12.75" customHeight="1">
      <c r="A42" s="684"/>
      <c r="B42" s="684"/>
      <c r="C42" s="684"/>
      <c r="D42" s="687"/>
      <c r="E42" s="691"/>
      <c r="F42" s="688"/>
      <c r="G42" s="622"/>
      <c r="H42" s="689"/>
      <c r="I42" s="681"/>
      <c r="J42" s="681"/>
      <c r="K42" s="682"/>
      <c r="L42" s="682"/>
      <c r="M42" s="683"/>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c r="EB42" s="246"/>
      <c r="EC42" s="246"/>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46"/>
      <c r="FJ42" s="246"/>
      <c r="FK42" s="246"/>
      <c r="FL42" s="246"/>
      <c r="FM42" s="246"/>
    </row>
    <row r="43" spans="1:169" s="247" customFormat="1" ht="12.75" customHeight="1">
      <c r="A43" s="684"/>
      <c r="B43" s="684"/>
      <c r="C43" s="684"/>
      <c r="D43" s="687"/>
      <c r="E43" s="691"/>
      <c r="F43" s="688"/>
      <c r="G43" s="622"/>
      <c r="H43" s="689"/>
      <c r="I43" s="681"/>
      <c r="J43" s="681"/>
      <c r="K43" s="682"/>
      <c r="L43" s="682"/>
      <c r="M43" s="683"/>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row>
    <row r="44" spans="1:169" s="247" customFormat="1" ht="13.5" customHeight="1">
      <c r="A44" s="684"/>
      <c r="B44" s="684"/>
      <c r="C44" s="684"/>
      <c r="D44" s="687"/>
      <c r="E44" s="691"/>
      <c r="F44" s="688"/>
      <c r="G44" s="622"/>
      <c r="H44" s="689"/>
      <c r="I44" s="681"/>
      <c r="J44" s="681"/>
      <c r="K44" s="682"/>
      <c r="L44" s="682"/>
      <c r="M44" s="683"/>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46"/>
      <c r="CT44" s="246"/>
      <c r="CU44" s="246"/>
      <c r="CV44" s="246"/>
      <c r="CW44" s="246"/>
      <c r="CX44" s="246"/>
      <c r="CY44" s="246"/>
      <c r="CZ44" s="246"/>
      <c r="DA44" s="246"/>
      <c r="DB44" s="246"/>
      <c r="DC44" s="246"/>
      <c r="DD44" s="246"/>
      <c r="DE44" s="246"/>
      <c r="DF44" s="246"/>
      <c r="DG44" s="246"/>
      <c r="DH44" s="246"/>
      <c r="DI44" s="246"/>
      <c r="DJ44" s="246"/>
      <c r="DK44" s="246"/>
      <c r="DL44" s="246"/>
      <c r="DM44" s="246"/>
      <c r="DN44" s="246"/>
      <c r="DO44" s="246"/>
      <c r="DP44" s="246"/>
      <c r="DQ44" s="246"/>
      <c r="DR44" s="246"/>
      <c r="DS44" s="246"/>
      <c r="DT44" s="246"/>
      <c r="DU44" s="246"/>
      <c r="DV44" s="246"/>
      <c r="DW44" s="246"/>
      <c r="DX44" s="246"/>
      <c r="DY44" s="246"/>
      <c r="DZ44" s="246"/>
      <c r="EA44" s="246"/>
      <c r="EB44" s="246"/>
      <c r="EC44" s="246"/>
      <c r="ED44" s="246"/>
      <c r="EE44" s="246"/>
      <c r="EF44" s="246"/>
      <c r="EG44" s="246"/>
      <c r="EH44" s="246"/>
      <c r="EI44" s="246"/>
      <c r="EJ44" s="246"/>
      <c r="EK44" s="246"/>
      <c r="EL44" s="246"/>
      <c r="EM44" s="246"/>
      <c r="EN44" s="246"/>
      <c r="EO44" s="246"/>
      <c r="EP44" s="246"/>
      <c r="EQ44" s="246"/>
      <c r="ER44" s="246"/>
      <c r="ES44" s="246"/>
      <c r="ET44" s="246"/>
      <c r="EU44" s="246"/>
      <c r="EV44" s="246"/>
      <c r="EW44" s="246"/>
      <c r="EX44" s="246"/>
      <c r="EY44" s="246"/>
      <c r="EZ44" s="246"/>
      <c r="FA44" s="246"/>
      <c r="FB44" s="246"/>
      <c r="FC44" s="246"/>
      <c r="FD44" s="246"/>
      <c r="FE44" s="246"/>
      <c r="FF44" s="246"/>
      <c r="FG44" s="246"/>
      <c r="FH44" s="246"/>
      <c r="FI44" s="246"/>
      <c r="FJ44" s="246"/>
      <c r="FK44" s="246"/>
      <c r="FL44" s="246"/>
      <c r="FM44" s="246"/>
    </row>
    <row r="45" spans="1:169">
      <c r="A45" s="684"/>
      <c r="B45" s="684"/>
      <c r="C45" s="684"/>
      <c r="D45" s="687"/>
      <c r="E45" s="691"/>
      <c r="F45" s="688"/>
      <c r="G45" s="622"/>
      <c r="H45" s="689"/>
      <c r="I45" s="681"/>
      <c r="J45" s="681"/>
      <c r="K45" s="682"/>
      <c r="L45" s="682"/>
      <c r="M45" s="683"/>
      <c r="N45" s="246"/>
      <c r="O45" s="246"/>
    </row>
    <row r="46" spans="1:169">
      <c r="A46" s="684"/>
      <c r="B46" s="684"/>
      <c r="C46" s="684"/>
      <c r="D46" s="687"/>
      <c r="E46" s="691"/>
      <c r="F46" s="688"/>
      <c r="G46" s="622"/>
      <c r="H46" s="689"/>
      <c r="I46" s="681"/>
      <c r="J46" s="681"/>
      <c r="K46" s="682"/>
      <c r="L46" s="682"/>
      <c r="M46" s="683"/>
      <c r="N46" s="246"/>
      <c r="O46" s="246"/>
    </row>
    <row r="47" spans="1:169">
      <c r="A47" s="684"/>
      <c r="B47" s="684"/>
      <c r="C47" s="684"/>
      <c r="D47" s="687"/>
      <c r="E47" s="691"/>
      <c r="F47" s="688"/>
      <c r="G47" s="622"/>
      <c r="H47" s="689"/>
      <c r="I47" s="681"/>
      <c r="J47" s="681"/>
      <c r="K47" s="682"/>
      <c r="L47" s="682"/>
      <c r="M47" s="683"/>
      <c r="N47" s="246"/>
      <c r="O47" s="246"/>
    </row>
    <row r="48" spans="1:169">
      <c r="A48" s="684"/>
      <c r="B48" s="684"/>
      <c r="C48" s="684"/>
      <c r="D48" s="687"/>
      <c r="E48" s="691"/>
      <c r="F48" s="688"/>
      <c r="G48" s="622"/>
      <c r="H48" s="689"/>
      <c r="I48" s="681"/>
      <c r="J48" s="681"/>
      <c r="K48" s="682"/>
      <c r="L48" s="682"/>
      <c r="M48" s="683"/>
      <c r="N48" s="246"/>
      <c r="O48" s="246"/>
    </row>
    <row r="49" spans="1:169">
      <c r="A49" s="684"/>
      <c r="B49" s="684"/>
      <c r="C49" s="684"/>
      <c r="D49" s="687"/>
      <c r="E49" s="691"/>
      <c r="F49" s="688"/>
      <c r="G49" s="623"/>
      <c r="H49" s="689"/>
      <c r="I49" s="681"/>
      <c r="J49" s="681"/>
      <c r="K49" s="682"/>
      <c r="L49" s="682"/>
      <c r="M49" s="683"/>
      <c r="N49" s="246"/>
      <c r="O49" s="246"/>
    </row>
    <row r="50" spans="1:169" ht="15" customHeight="1">
      <c r="A50" s="684">
        <v>5</v>
      </c>
      <c r="B50" s="726" t="s">
        <v>336</v>
      </c>
      <c r="C50" s="726" t="str">
        <f>'5- Identificación de Riesgos'!C40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86" t="str">
        <f>'7- Mapa Final'!J50</f>
        <v>Muy Baja - 1</v>
      </c>
      <c r="E50" s="690" t="str">
        <f>'7- Mapa Final'!K50</f>
        <v>Leve - 1</v>
      </c>
      <c r="F50" s="688" t="str">
        <f>'7- Mapa Final'!M50</f>
        <v>Bajo - 1</v>
      </c>
      <c r="G50" s="622" t="s">
        <v>392</v>
      </c>
      <c r="H50" s="727" t="s">
        <v>394</v>
      </c>
      <c r="I50" s="681" t="s">
        <v>7</v>
      </c>
      <c r="J50" s="681" t="s">
        <v>7</v>
      </c>
      <c r="K50" s="682">
        <v>45659</v>
      </c>
      <c r="L50" s="682">
        <v>45738</v>
      </c>
      <c r="M50" s="689" t="s">
        <v>516</v>
      </c>
      <c r="N50" s="246"/>
      <c r="O50" s="246"/>
    </row>
    <row r="51" spans="1:169">
      <c r="A51" s="684"/>
      <c r="B51" s="726"/>
      <c r="C51" s="726"/>
      <c r="D51" s="687"/>
      <c r="E51" s="691"/>
      <c r="F51" s="688"/>
      <c r="G51" s="622"/>
      <c r="H51" s="727"/>
      <c r="I51" s="681"/>
      <c r="J51" s="681"/>
      <c r="K51" s="682"/>
      <c r="L51" s="682"/>
      <c r="M51" s="689"/>
      <c r="N51" s="246"/>
      <c r="O51" s="246"/>
    </row>
    <row r="52" spans="1:169">
      <c r="A52" s="684"/>
      <c r="B52" s="726"/>
      <c r="C52" s="726"/>
      <c r="D52" s="687"/>
      <c r="E52" s="691"/>
      <c r="F52" s="688"/>
      <c r="G52" s="622"/>
      <c r="H52" s="727"/>
      <c r="I52" s="681"/>
      <c r="J52" s="681"/>
      <c r="K52" s="682"/>
      <c r="L52" s="682"/>
      <c r="M52" s="689"/>
      <c r="N52" s="246"/>
      <c r="O52" s="246"/>
    </row>
    <row r="53" spans="1:169">
      <c r="A53" s="684"/>
      <c r="B53" s="726"/>
      <c r="C53" s="726"/>
      <c r="D53" s="687"/>
      <c r="E53" s="691"/>
      <c r="F53" s="688"/>
      <c r="G53" s="622"/>
      <c r="H53" s="727"/>
      <c r="I53" s="681"/>
      <c r="J53" s="681"/>
      <c r="K53" s="682"/>
      <c r="L53" s="682"/>
      <c r="M53" s="689"/>
      <c r="N53" s="246"/>
      <c r="O53" s="246"/>
    </row>
    <row r="54" spans="1:169">
      <c r="A54" s="684"/>
      <c r="B54" s="726"/>
      <c r="C54" s="726"/>
      <c r="D54" s="687"/>
      <c r="E54" s="691"/>
      <c r="F54" s="688"/>
      <c r="G54" s="622"/>
      <c r="H54" s="727"/>
      <c r="I54" s="681"/>
      <c r="J54" s="681"/>
      <c r="K54" s="682"/>
      <c r="L54" s="682"/>
      <c r="M54" s="689"/>
      <c r="N54" s="246"/>
      <c r="O54" s="246"/>
    </row>
    <row r="55" spans="1:169">
      <c r="A55" s="684"/>
      <c r="B55" s="726"/>
      <c r="C55" s="726"/>
      <c r="D55" s="687"/>
      <c r="E55" s="691"/>
      <c r="F55" s="688"/>
      <c r="G55" s="627"/>
      <c r="H55" s="727"/>
      <c r="I55" s="681"/>
      <c r="J55" s="681"/>
      <c r="K55" s="682"/>
      <c r="L55" s="682"/>
      <c r="M55" s="689"/>
      <c r="N55" s="246"/>
      <c r="O55" s="246"/>
    </row>
    <row r="56" spans="1:169">
      <c r="A56" s="684"/>
      <c r="B56" s="726"/>
      <c r="C56" s="726"/>
      <c r="D56" s="687"/>
      <c r="E56" s="691"/>
      <c r="F56" s="688"/>
      <c r="G56" s="627"/>
      <c r="H56" s="727" t="s">
        <v>517</v>
      </c>
      <c r="I56" s="681"/>
      <c r="J56" s="681"/>
      <c r="K56" s="682"/>
      <c r="L56" s="682"/>
      <c r="M56" s="689"/>
      <c r="N56" s="246"/>
      <c r="O56" s="246"/>
    </row>
    <row r="57" spans="1:169">
      <c r="A57" s="684"/>
      <c r="B57" s="726"/>
      <c r="C57" s="726"/>
      <c r="D57" s="687"/>
      <c r="E57" s="691"/>
      <c r="F57" s="688"/>
      <c r="G57" s="627"/>
      <c r="H57" s="689"/>
      <c r="I57" s="681"/>
      <c r="J57" s="681"/>
      <c r="K57" s="682"/>
      <c r="L57" s="682"/>
      <c r="M57" s="689"/>
      <c r="N57" s="246"/>
      <c r="O57" s="246"/>
    </row>
    <row r="58" spans="1:169">
      <c r="A58" s="684"/>
      <c r="B58" s="726"/>
      <c r="C58" s="726"/>
      <c r="D58" s="687"/>
      <c r="E58" s="691"/>
      <c r="F58" s="688"/>
      <c r="G58" s="627"/>
      <c r="H58" s="689"/>
      <c r="I58" s="681"/>
      <c r="J58" s="681"/>
      <c r="K58" s="682"/>
      <c r="L58" s="682"/>
      <c r="M58" s="689"/>
      <c r="N58" s="246"/>
      <c r="O58" s="246"/>
    </row>
    <row r="59" spans="1:169">
      <c r="A59" s="684"/>
      <c r="B59" s="726"/>
      <c r="C59" s="726"/>
      <c r="D59" s="687"/>
      <c r="E59" s="691"/>
      <c r="F59" s="688"/>
      <c r="G59" s="628"/>
      <c r="H59" s="689"/>
      <c r="I59" s="681"/>
      <c r="J59" s="681"/>
      <c r="K59" s="682"/>
      <c r="L59" s="682"/>
      <c r="M59" s="689"/>
      <c r="N59" s="246"/>
      <c r="O59" s="246"/>
    </row>
    <row r="60" spans="1:169" s="247" customFormat="1" ht="161.25" customHeight="1">
      <c r="A60" s="684">
        <f>'7- Mapa Final'!A60</f>
        <v>6</v>
      </c>
      <c r="B60" s="685" t="str">
        <f>'7- Mapa Final'!B60</f>
        <v>Ofrecer, prometer, entregar, aceptar o solicitar una ventaja indebida para provocar  actuaciones jurídicas de los procesos de repetición por fuera del marco legal atendiendo intereses propios o de terceros.</v>
      </c>
      <c r="C60" s="685"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86" t="str">
        <f>'7- Mapa Final'!J60</f>
        <v>Muy Baja - 1</v>
      </c>
      <c r="E60" s="690" t="str">
        <f>'7- Mapa Final'!K60</f>
        <v>Menor - 2</v>
      </c>
      <c r="F60" s="688" t="str">
        <f>'7- Mapa Final'!M60</f>
        <v>Bajo - 2</v>
      </c>
      <c r="G60" s="622" t="s">
        <v>392</v>
      </c>
      <c r="H60" s="689" t="s">
        <v>518</v>
      </c>
      <c r="I60" s="681" t="s">
        <v>7</v>
      </c>
      <c r="J60" s="681"/>
      <c r="K60" s="682">
        <v>45659</v>
      </c>
      <c r="L60" s="682">
        <v>45747</v>
      </c>
      <c r="M60" s="683" t="s">
        <v>515</v>
      </c>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row>
    <row r="61" spans="1:169" s="247" customFormat="1" ht="12.75" customHeight="1">
      <c r="A61" s="684"/>
      <c r="B61" s="685"/>
      <c r="C61" s="685"/>
      <c r="D61" s="687"/>
      <c r="E61" s="691"/>
      <c r="F61" s="688"/>
      <c r="G61" s="622"/>
      <c r="H61" s="689"/>
      <c r="I61" s="681"/>
      <c r="J61" s="681"/>
      <c r="K61" s="682"/>
      <c r="L61" s="682"/>
      <c r="M61" s="683"/>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row>
    <row r="62" spans="1:169" s="247" customFormat="1" ht="12.75" customHeight="1">
      <c r="A62" s="684"/>
      <c r="B62" s="685"/>
      <c r="C62" s="685"/>
      <c r="D62" s="687"/>
      <c r="E62" s="691"/>
      <c r="F62" s="688"/>
      <c r="G62" s="622"/>
      <c r="H62" s="689"/>
      <c r="I62" s="681"/>
      <c r="J62" s="681"/>
      <c r="K62" s="682"/>
      <c r="L62" s="682"/>
      <c r="M62" s="683"/>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row>
    <row r="63" spans="1:169" s="247" customFormat="1" ht="12.75" customHeight="1">
      <c r="A63" s="684"/>
      <c r="B63" s="685"/>
      <c r="C63" s="685"/>
      <c r="D63" s="687"/>
      <c r="E63" s="691"/>
      <c r="F63" s="688"/>
      <c r="G63" s="622"/>
      <c r="H63" s="689"/>
      <c r="I63" s="681"/>
      <c r="J63" s="681"/>
      <c r="K63" s="682"/>
      <c r="L63" s="682"/>
      <c r="M63" s="683"/>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row>
    <row r="64" spans="1:169" s="247" customFormat="1" ht="13.5" customHeight="1">
      <c r="A64" s="684"/>
      <c r="B64" s="685"/>
      <c r="C64" s="685"/>
      <c r="D64" s="687"/>
      <c r="E64" s="691"/>
      <c r="F64" s="688"/>
      <c r="G64" s="622"/>
      <c r="H64" s="689"/>
      <c r="I64" s="681"/>
      <c r="J64" s="681"/>
      <c r="K64" s="682"/>
      <c r="L64" s="682"/>
      <c r="M64" s="683"/>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row>
    <row r="65" spans="1:15">
      <c r="A65" s="684"/>
      <c r="B65" s="685"/>
      <c r="C65" s="685"/>
      <c r="D65" s="687"/>
      <c r="E65" s="691"/>
      <c r="F65" s="688"/>
      <c r="G65" s="622"/>
      <c r="H65" s="689"/>
      <c r="I65" s="681"/>
      <c r="J65" s="681"/>
      <c r="K65" s="682"/>
      <c r="L65" s="682"/>
      <c r="M65" s="683"/>
      <c r="N65" s="246"/>
      <c r="O65" s="246"/>
    </row>
    <row r="66" spans="1:15">
      <c r="A66" s="684"/>
      <c r="B66" s="685"/>
      <c r="C66" s="685"/>
      <c r="D66" s="687"/>
      <c r="E66" s="691"/>
      <c r="F66" s="688"/>
      <c r="G66" s="622"/>
      <c r="H66" s="689"/>
      <c r="I66" s="681"/>
      <c r="J66" s="681"/>
      <c r="K66" s="682"/>
      <c r="L66" s="682"/>
      <c r="M66" s="683"/>
      <c r="N66" s="246"/>
      <c r="O66" s="246"/>
    </row>
    <row r="67" spans="1:15">
      <c r="A67" s="684"/>
      <c r="B67" s="685"/>
      <c r="C67" s="685"/>
      <c r="D67" s="687"/>
      <c r="E67" s="691"/>
      <c r="F67" s="688"/>
      <c r="G67" s="622"/>
      <c r="H67" s="689"/>
      <c r="I67" s="681"/>
      <c r="J67" s="681"/>
      <c r="K67" s="682"/>
      <c r="L67" s="682"/>
      <c r="M67" s="683"/>
      <c r="N67" s="246"/>
      <c r="O67" s="246"/>
    </row>
    <row r="68" spans="1:15">
      <c r="A68" s="684"/>
      <c r="B68" s="685"/>
      <c r="C68" s="685"/>
      <c r="D68" s="687"/>
      <c r="E68" s="691"/>
      <c r="F68" s="688"/>
      <c r="G68" s="622"/>
      <c r="H68" s="689"/>
      <c r="I68" s="681"/>
      <c r="J68" s="681"/>
      <c r="K68" s="682"/>
      <c r="L68" s="682"/>
      <c r="M68" s="683"/>
      <c r="N68" s="246"/>
      <c r="O68" s="246"/>
    </row>
    <row r="69" spans="1:15" ht="15.75" customHeight="1">
      <c r="A69" s="684"/>
      <c r="B69" s="685"/>
      <c r="C69" s="685"/>
      <c r="D69" s="687"/>
      <c r="E69" s="691"/>
      <c r="F69" s="688"/>
      <c r="G69" s="623"/>
      <c r="H69" s="689"/>
      <c r="I69" s="681"/>
      <c r="J69" s="681"/>
      <c r="K69" s="682"/>
      <c r="L69" s="682"/>
      <c r="M69" s="683"/>
      <c r="N69" s="246"/>
      <c r="O69" s="246"/>
    </row>
    <row r="70" spans="1:15">
      <c r="A70" s="684">
        <f>'7- Mapa Final'!A70</f>
        <v>7</v>
      </c>
      <c r="B70" s="684" t="str">
        <f>'7- Mapa Final'!B70</f>
        <v>Ofrecer, prometer, entregar, aceptar o solicitar una ventaja a cambio de una indebida gestión en el tramite de la liquidación de las cuentas de cobro por concepto de Sentencias en contra de la Rama Judicial.</v>
      </c>
      <c r="C70" s="684" t="str">
        <f>'7- Mapa Final'!C70</f>
        <v>Cuando el beneficiario, apoderado o un tercero, ofrece, promete, entrega, acepta o solicita una ventaja dentro del procedimiento de liquidación de una cuenta de cobro por concepto de sentencias adversas a la Rama Judicial.</v>
      </c>
      <c r="D70" s="686" t="str">
        <f>'7- Mapa Final'!J70</f>
        <v>Muy Baja - 1</v>
      </c>
      <c r="E70" s="690" t="str">
        <f>'7- Mapa Final'!K70</f>
        <v>Leve - 1</v>
      </c>
      <c r="F70" s="688" t="str">
        <f>'7- Mapa Final'!M70</f>
        <v>Bajo - 1</v>
      </c>
      <c r="G70" s="622" t="s">
        <v>392</v>
      </c>
      <c r="H70" s="689" t="s">
        <v>519</v>
      </c>
      <c r="I70" s="681" t="s">
        <v>7</v>
      </c>
      <c r="J70" s="681"/>
      <c r="K70" s="682">
        <v>45658</v>
      </c>
      <c r="L70" s="682">
        <v>45747</v>
      </c>
      <c r="M70" s="689" t="s">
        <v>521</v>
      </c>
    </row>
    <row r="71" spans="1:15">
      <c r="A71" s="684"/>
      <c r="B71" s="684"/>
      <c r="C71" s="684"/>
      <c r="D71" s="687"/>
      <c r="E71" s="691"/>
      <c r="F71" s="688"/>
      <c r="G71" s="622"/>
      <c r="H71" s="689"/>
      <c r="I71" s="681"/>
      <c r="J71" s="681"/>
      <c r="K71" s="682"/>
      <c r="L71" s="682"/>
      <c r="M71" s="689"/>
    </row>
    <row r="72" spans="1:15">
      <c r="A72" s="684"/>
      <c r="B72" s="684"/>
      <c r="C72" s="684"/>
      <c r="D72" s="687"/>
      <c r="E72" s="691"/>
      <c r="F72" s="688"/>
      <c r="G72" s="622"/>
      <c r="H72" s="689"/>
      <c r="I72" s="681"/>
      <c r="J72" s="681"/>
      <c r="K72" s="682"/>
      <c r="L72" s="682"/>
      <c r="M72" s="689"/>
    </row>
    <row r="73" spans="1:15">
      <c r="A73" s="684"/>
      <c r="B73" s="684"/>
      <c r="C73" s="684"/>
      <c r="D73" s="687"/>
      <c r="E73" s="691"/>
      <c r="F73" s="688"/>
      <c r="G73" s="622"/>
      <c r="H73" s="689"/>
      <c r="I73" s="681"/>
      <c r="J73" s="681"/>
      <c r="K73" s="682"/>
      <c r="L73" s="682"/>
      <c r="M73" s="689"/>
    </row>
    <row r="74" spans="1:15">
      <c r="A74" s="684"/>
      <c r="B74" s="684"/>
      <c r="C74" s="684"/>
      <c r="D74" s="687"/>
      <c r="E74" s="691"/>
      <c r="F74" s="688"/>
      <c r="G74" s="622"/>
      <c r="H74" s="689"/>
      <c r="I74" s="681"/>
      <c r="J74" s="681"/>
      <c r="K74" s="682"/>
      <c r="L74" s="682"/>
      <c r="M74" s="689"/>
    </row>
    <row r="75" spans="1:15">
      <c r="A75" s="684"/>
      <c r="B75" s="684"/>
      <c r="C75" s="684"/>
      <c r="D75" s="687"/>
      <c r="E75" s="691"/>
      <c r="F75" s="688"/>
      <c r="G75" s="622"/>
      <c r="H75" s="689"/>
      <c r="I75" s="681"/>
      <c r="J75" s="681"/>
      <c r="K75" s="682"/>
      <c r="L75" s="682"/>
      <c r="M75" s="689"/>
    </row>
    <row r="76" spans="1:15">
      <c r="A76" s="684"/>
      <c r="B76" s="684"/>
      <c r="C76" s="684"/>
      <c r="D76" s="687"/>
      <c r="E76" s="691"/>
      <c r="F76" s="688"/>
      <c r="G76" s="622"/>
      <c r="H76" s="689"/>
      <c r="I76" s="681"/>
      <c r="J76" s="681"/>
      <c r="K76" s="682"/>
      <c r="L76" s="682"/>
      <c r="M76" s="689"/>
    </row>
    <row r="77" spans="1:15">
      <c r="A77" s="684"/>
      <c r="B77" s="684"/>
      <c r="C77" s="684"/>
      <c r="D77" s="687"/>
      <c r="E77" s="691"/>
      <c r="F77" s="688"/>
      <c r="G77" s="622"/>
      <c r="H77" s="689"/>
      <c r="I77" s="681"/>
      <c r="J77" s="681"/>
      <c r="K77" s="682"/>
      <c r="L77" s="682"/>
      <c r="M77" s="689"/>
    </row>
    <row r="78" spans="1:15">
      <c r="A78" s="684"/>
      <c r="B78" s="684"/>
      <c r="C78" s="684"/>
      <c r="D78" s="687"/>
      <c r="E78" s="691"/>
      <c r="F78" s="688"/>
      <c r="G78" s="622"/>
      <c r="H78" s="689"/>
      <c r="I78" s="681"/>
      <c r="J78" s="681"/>
      <c r="K78" s="682"/>
      <c r="L78" s="682"/>
      <c r="M78" s="689"/>
    </row>
    <row r="79" spans="1:15">
      <c r="A79" s="684"/>
      <c r="B79" s="684"/>
      <c r="C79" s="684"/>
      <c r="D79" s="687"/>
      <c r="E79" s="691"/>
      <c r="F79" s="688"/>
      <c r="G79" s="623"/>
      <c r="H79" s="689"/>
      <c r="I79" s="681"/>
      <c r="J79" s="681"/>
      <c r="K79" s="682"/>
      <c r="L79" s="682"/>
      <c r="M79" s="689"/>
    </row>
  </sheetData>
  <mergeCells count="110">
    <mergeCell ref="E60:E69"/>
    <mergeCell ref="K70:K79"/>
    <mergeCell ref="L70:L79"/>
    <mergeCell ref="M70:M79"/>
    <mergeCell ref="F70:F79"/>
    <mergeCell ref="G70:G79"/>
    <mergeCell ref="H70:H79"/>
    <mergeCell ref="I70:I79"/>
    <mergeCell ref="J70:J79"/>
    <mergeCell ref="A70:A79"/>
    <mergeCell ref="B70:B79"/>
    <mergeCell ref="C70:C79"/>
    <mergeCell ref="D70:D79"/>
    <mergeCell ref="E70:E79"/>
    <mergeCell ref="M7:M8"/>
    <mergeCell ref="A6:B6"/>
    <mergeCell ref="A7:C7"/>
    <mergeCell ref="D7:F7"/>
    <mergeCell ref="G7:G8"/>
    <mergeCell ref="C6:M6"/>
    <mergeCell ref="A50:A59"/>
    <mergeCell ref="B50:B59"/>
    <mergeCell ref="C50:C59"/>
    <mergeCell ref="D50:D59"/>
    <mergeCell ref="E50:E59"/>
    <mergeCell ref="K50:K59"/>
    <mergeCell ref="L50:L59"/>
    <mergeCell ref="M50:M59"/>
    <mergeCell ref="H50:H55"/>
    <mergeCell ref="H56:H59"/>
    <mergeCell ref="F50:F59"/>
    <mergeCell ref="G50:G59"/>
    <mergeCell ref="I50:I59"/>
    <mergeCell ref="J50:J59"/>
    <mergeCell ref="J30:J39"/>
    <mergeCell ref="K30:K39"/>
    <mergeCell ref="L30:L39"/>
    <mergeCell ref="M30:M39"/>
    <mergeCell ref="K1:M3"/>
    <mergeCell ref="A4:B4"/>
    <mergeCell ref="A5:B5"/>
    <mergeCell ref="A1:B2"/>
    <mergeCell ref="C1:J3"/>
    <mergeCell ref="C4:M4"/>
    <mergeCell ref="C5:M5"/>
    <mergeCell ref="A9:G9"/>
    <mergeCell ref="A10:A19"/>
    <mergeCell ref="C10:C19"/>
    <mergeCell ref="L10:L19"/>
    <mergeCell ref="M10:M19"/>
    <mergeCell ref="F10:F19"/>
    <mergeCell ref="G10:G19"/>
    <mergeCell ref="H10:H19"/>
    <mergeCell ref="I10:I19"/>
    <mergeCell ref="J10:J19"/>
    <mergeCell ref="K10:K19"/>
    <mergeCell ref="B10:B19"/>
    <mergeCell ref="D10:D19"/>
    <mergeCell ref="E10:E19"/>
    <mergeCell ref="H7:H8"/>
    <mergeCell ref="I7:J7"/>
    <mergeCell ref="K7:L7"/>
    <mergeCell ref="J20:J29"/>
    <mergeCell ref="K20:K29"/>
    <mergeCell ref="L20:L29"/>
    <mergeCell ref="M20:M29"/>
    <mergeCell ref="I40:I49"/>
    <mergeCell ref="A30:A39"/>
    <mergeCell ref="A20:A29"/>
    <mergeCell ref="C20:C29"/>
    <mergeCell ref="B30:B39"/>
    <mergeCell ref="C30:C39"/>
    <mergeCell ref="D20:D29"/>
    <mergeCell ref="E20:E29"/>
    <mergeCell ref="D30:D39"/>
    <mergeCell ref="E30:E39"/>
    <mergeCell ref="B20:B29"/>
    <mergeCell ref="F20:F29"/>
    <mergeCell ref="F30:F39"/>
    <mergeCell ref="G20:G29"/>
    <mergeCell ref="H20:H29"/>
    <mergeCell ref="I20:I29"/>
    <mergeCell ref="G30:G39"/>
    <mergeCell ref="I30:I39"/>
    <mergeCell ref="H30:H32"/>
    <mergeCell ref="H33:H35"/>
    <mergeCell ref="J40:J49"/>
    <mergeCell ref="K40:K49"/>
    <mergeCell ref="L40:L49"/>
    <mergeCell ref="M40:M49"/>
    <mergeCell ref="A60:A69"/>
    <mergeCell ref="B60:B69"/>
    <mergeCell ref="C60:C69"/>
    <mergeCell ref="D60:D69"/>
    <mergeCell ref="K60:K69"/>
    <mergeCell ref="L60:L69"/>
    <mergeCell ref="M60:M69"/>
    <mergeCell ref="F60:F69"/>
    <mergeCell ref="G60:G69"/>
    <mergeCell ref="H60:H69"/>
    <mergeCell ref="I60:I69"/>
    <mergeCell ref="J60:J69"/>
    <mergeCell ref="A40:A49"/>
    <mergeCell ref="B40:B49"/>
    <mergeCell ref="C40:C49"/>
    <mergeCell ref="D40:D49"/>
    <mergeCell ref="E40:E49"/>
    <mergeCell ref="F40:F49"/>
    <mergeCell ref="G40:G49"/>
    <mergeCell ref="H40:H49"/>
  </mergeCells>
  <conditionalFormatting sqref="A7:B7">
    <cfRule type="containsText" dxfId="61" priority="849" operator="containsText" text="3- Moderado">
      <formula>NOT(ISERROR(SEARCH("3- Moderado",A7)))</formula>
    </cfRule>
    <cfRule type="containsText" dxfId="60" priority="850" operator="containsText" text="6- Moderado">
      <formula>NOT(ISERROR(SEARCH("6- Moderado",A7)))</formula>
    </cfRule>
    <cfRule type="containsText" dxfId="59" priority="851" operator="containsText" text="4- Moderado">
      <formula>NOT(ISERROR(SEARCH("4- Moderado",A7)))</formula>
    </cfRule>
    <cfRule type="containsText" dxfId="58" priority="852" operator="containsText" text="3- Bajo">
      <formula>NOT(ISERROR(SEARCH("3- Bajo",A7)))</formula>
    </cfRule>
    <cfRule type="containsText" dxfId="57" priority="853" operator="containsText" text="4- Bajo">
      <formula>NOT(ISERROR(SEARCH("4- Bajo",A7)))</formula>
    </cfRule>
    <cfRule type="containsText" dxfId="56" priority="854" operator="containsText" text="1- Bajo">
      <formula>NOT(ISERROR(SEARCH("1- Bajo",A7)))</formula>
    </cfRule>
  </conditionalFormatting>
  <conditionalFormatting sqref="A10:E10 A20:E20">
    <cfRule type="containsText" dxfId="55" priority="825" operator="containsText" text="3- Moderado">
      <formula>NOT(ISERROR(SEARCH("3- Moderado",A10)))</formula>
    </cfRule>
    <cfRule type="containsText" dxfId="54" priority="826" operator="containsText" text="6- Moderado">
      <formula>NOT(ISERROR(SEARCH("6- Moderado",A10)))</formula>
    </cfRule>
    <cfRule type="containsText" dxfId="53" priority="827" operator="containsText" text="4- Moderado">
      <formula>NOT(ISERROR(SEARCH("4- Moderado",A10)))</formula>
    </cfRule>
    <cfRule type="containsText" dxfId="52" priority="828" operator="containsText" text="3- Bajo">
      <formula>NOT(ISERROR(SEARCH("3- Bajo",A10)))</formula>
    </cfRule>
    <cfRule type="containsText" dxfId="51" priority="829" operator="containsText" text="4- Bajo">
      <formula>NOT(ISERROR(SEARCH("4- Bajo",A10)))</formula>
    </cfRule>
    <cfRule type="containsText" dxfId="50" priority="830" operator="containsText" text="1- Bajo">
      <formula>NOT(ISERROR(SEARCH("1- Bajo",A10)))</formula>
    </cfRule>
  </conditionalFormatting>
  <conditionalFormatting sqref="A30:E30">
    <cfRule type="containsText" dxfId="49" priority="163" operator="containsText" text="3- Moderado">
      <formula>NOT(ISERROR(SEARCH("3- Moderado",A30)))</formula>
    </cfRule>
    <cfRule type="containsText" dxfId="48" priority="164" operator="containsText" text="6- Moderado">
      <formula>NOT(ISERROR(SEARCH("6- Moderado",A30)))</formula>
    </cfRule>
    <cfRule type="containsText" dxfId="47" priority="165" operator="containsText" text="4- Moderado">
      <formula>NOT(ISERROR(SEARCH("4- Moderado",A30)))</formula>
    </cfRule>
    <cfRule type="containsText" dxfId="46" priority="166" operator="containsText" text="3- Bajo">
      <formula>NOT(ISERROR(SEARCH("3- Bajo",A30)))</formula>
    </cfRule>
    <cfRule type="containsText" dxfId="45" priority="167" operator="containsText" text="4- Bajo">
      <formula>NOT(ISERROR(SEARCH("4- Bajo",A30)))</formula>
    </cfRule>
    <cfRule type="containsText" dxfId="44" priority="168" operator="containsText" text="1- Bajo">
      <formula>NOT(ISERROR(SEARCH("1- Bajo",A30)))</formula>
    </cfRule>
  </conditionalFormatting>
  <conditionalFormatting sqref="A40:E40">
    <cfRule type="containsText" dxfId="43" priority="135" operator="containsText" text="3- Moderado">
      <formula>NOT(ISERROR(SEARCH("3- Moderado",A40)))</formula>
    </cfRule>
    <cfRule type="containsText" dxfId="42" priority="136" operator="containsText" text="6- Moderado">
      <formula>NOT(ISERROR(SEARCH("6- Moderado",A40)))</formula>
    </cfRule>
    <cfRule type="containsText" dxfId="41" priority="137" operator="containsText" text="4- Moderado">
      <formula>NOT(ISERROR(SEARCH("4- Moderado",A40)))</formula>
    </cfRule>
    <cfRule type="containsText" dxfId="40" priority="138" operator="containsText" text="3- Bajo">
      <formula>NOT(ISERROR(SEARCH("3- Bajo",A40)))</formula>
    </cfRule>
    <cfRule type="containsText" dxfId="39" priority="139" operator="containsText" text="4- Bajo">
      <formula>NOT(ISERROR(SEARCH("4- Bajo",A40)))</formula>
    </cfRule>
    <cfRule type="containsText" dxfId="38" priority="140" operator="containsText" text="1- Bajo">
      <formula>NOT(ISERROR(SEARCH("1- Bajo",A40)))</formula>
    </cfRule>
  </conditionalFormatting>
  <conditionalFormatting sqref="A60:D60 A70:E70">
    <cfRule type="containsText" dxfId="37" priority="79" operator="containsText" text="3- Moderado">
      <formula>NOT(ISERROR(SEARCH("3- Moderado",A60)))</formula>
    </cfRule>
    <cfRule type="containsText" dxfId="36" priority="80" operator="containsText" text="6- Moderado">
      <formula>NOT(ISERROR(SEARCH("6- Moderado",A60)))</formula>
    </cfRule>
    <cfRule type="containsText" dxfId="35" priority="81" operator="containsText" text="4- Moderado">
      <formula>NOT(ISERROR(SEARCH("4- Moderado",A60)))</formula>
    </cfRule>
    <cfRule type="containsText" dxfId="34" priority="82" operator="containsText" text="3- Bajo">
      <formula>NOT(ISERROR(SEARCH("3- Bajo",A60)))</formula>
    </cfRule>
    <cfRule type="containsText" dxfId="33" priority="83" operator="containsText" text="4- Bajo">
      <formula>NOT(ISERROR(SEARCH("4- Bajo",A60)))</formula>
    </cfRule>
    <cfRule type="containsText" dxfId="32" priority="84" operator="containsText" text="1- Bajo">
      <formula>NOT(ISERROR(SEARCH("1- Bajo",A60)))</formula>
    </cfRule>
  </conditionalFormatting>
  <conditionalFormatting sqref="C8:F8">
    <cfRule type="containsText" dxfId="31" priority="181" operator="containsText" text="3- Moderado">
      <formula>NOT(ISERROR(SEARCH("3- Moderado",C8)))</formula>
    </cfRule>
    <cfRule type="containsText" dxfId="30" priority="182" operator="containsText" text="6- Moderado">
      <formula>NOT(ISERROR(SEARCH("6- Moderado",C8)))</formula>
    </cfRule>
    <cfRule type="containsText" dxfId="29" priority="183" operator="containsText" text="4- Moderado">
      <formula>NOT(ISERROR(SEARCH("4- Moderado",C8)))</formula>
    </cfRule>
    <cfRule type="containsText" dxfId="28" priority="184" operator="containsText" text="3- Bajo">
      <formula>NOT(ISERROR(SEARCH("3- Bajo",C8)))</formula>
    </cfRule>
    <cfRule type="containsText" dxfId="27" priority="185" operator="containsText" text="4- Bajo">
      <formula>NOT(ISERROR(SEARCH("4- Bajo",C8)))</formula>
    </cfRule>
    <cfRule type="containsText" dxfId="26" priority="186" operator="containsText" text="1- Bajo">
      <formula>NOT(ISERROR(SEARCH("1- Bajo",C8)))</formula>
    </cfRule>
  </conditionalFormatting>
  <conditionalFormatting sqref="D10:D79">
    <cfRule type="containsText" dxfId="25" priority="73" operator="containsText" text="Muy Alta">
      <formula>NOT(ISERROR(SEARCH("Muy Alta",D10)))</formula>
    </cfRule>
    <cfRule type="containsText" dxfId="24" priority="74" operator="containsText" text="Alta">
      <formula>NOT(ISERROR(SEARCH("Alta",D10)))</formula>
    </cfRule>
    <cfRule type="containsText" dxfId="23" priority="75" operator="containsText" text="Baja">
      <formula>NOT(ISERROR(SEARCH("Baja",D10)))</formula>
    </cfRule>
    <cfRule type="containsText" dxfId="22" priority="76" operator="containsText" text="Muy Baja">
      <formula>NOT(ISERROR(SEARCH("Muy Baja",D10)))</formula>
    </cfRule>
    <cfRule type="containsText" dxfId="21" priority="78" operator="containsText" text="Media">
      <formula>NOT(ISERROR(SEARCH("Media",D10)))</formula>
    </cfRule>
  </conditionalFormatting>
  <conditionalFormatting sqref="E10:E79">
    <cfRule type="containsText" dxfId="20" priority="69" operator="containsText" text="Catastrófico">
      <formula>NOT(ISERROR(SEARCH("Catastrófico",E10)))</formula>
    </cfRule>
    <cfRule type="containsText" dxfId="19" priority="70" operator="containsText" text="Mayor">
      <formula>NOT(ISERROR(SEARCH("Mayor",E10)))</formula>
    </cfRule>
    <cfRule type="containsText" dxfId="18" priority="71" operator="containsText" text="Menor">
      <formula>NOT(ISERROR(SEARCH("Menor",E10)))</formula>
    </cfRule>
    <cfRule type="containsText" dxfId="17" priority="72" operator="containsText" text="Leve">
      <formula>NOT(ISERROR(SEARCH("Leve",E10)))</formula>
    </cfRule>
  </conditionalFormatting>
  <conditionalFormatting sqref="E10:F79">
    <cfRule type="containsText" dxfId="16" priority="77" operator="containsText" text="Moderado">
      <formula>NOT(ISERROR(SEARCH("Moderado",E10)))</formula>
    </cfRule>
  </conditionalFormatting>
  <conditionalFormatting sqref="F10:F29">
    <cfRule type="colorScale" priority="1502">
      <colorScale>
        <cfvo type="min"/>
        <cfvo type="max"/>
        <color rgb="FFFF7128"/>
        <color rgb="FFFFEF9C"/>
      </colorScale>
    </cfRule>
  </conditionalFormatting>
  <conditionalFormatting sqref="F10:F79">
    <cfRule type="containsText" dxfId="15" priority="92" operator="containsText" text="Bajo">
      <formula>NOT(ISERROR(SEARCH("Bajo",F10)))</formula>
    </cfRule>
    <cfRule type="containsText" dxfId="14" priority="93" operator="containsText" text="Moderado">
      <formula>NOT(ISERROR(SEARCH("Moderado",F10)))</formula>
    </cfRule>
    <cfRule type="containsText" dxfId="13" priority="94" operator="containsText" text="Alto">
      <formula>NOT(ISERROR(SEARCH("Alto",F10)))</formula>
    </cfRule>
    <cfRule type="containsText" dxfId="12" priority="95" operator="containsText" text="Extremo">
      <formula>NOT(ISERROR(SEARCH("Extremo",F10)))</formula>
    </cfRule>
  </conditionalFormatting>
  <conditionalFormatting sqref="F30:F39">
    <cfRule type="colorScale" priority="180">
      <colorScale>
        <cfvo type="min"/>
        <cfvo type="max"/>
        <color rgb="FFFF7128"/>
        <color rgb="FFFFEF9C"/>
      </colorScale>
    </cfRule>
  </conditionalFormatting>
  <conditionalFormatting sqref="F40:F49">
    <cfRule type="colorScale" priority="152">
      <colorScale>
        <cfvo type="min"/>
        <cfvo type="max"/>
        <color rgb="FFFF7128"/>
        <color rgb="FFFFEF9C"/>
      </colorScale>
    </cfRule>
  </conditionalFormatting>
  <conditionalFormatting sqref="F50:F79">
    <cfRule type="colorScale" priority="96">
      <colorScale>
        <cfvo type="min"/>
        <cfvo type="max"/>
        <color rgb="FFFF7128"/>
        <color rgb="FFFFEF9C"/>
      </colorScale>
    </cfRule>
  </conditionalFormatting>
  <conditionalFormatting sqref="D50">
    <cfRule type="containsText" dxfId="11" priority="7" operator="containsText" text="3- Moderado">
      <formula>NOT(ISERROR(SEARCH("3- Moderado",D50)))</formula>
    </cfRule>
    <cfRule type="containsText" dxfId="10" priority="8" operator="containsText" text="6- Moderado">
      <formula>NOT(ISERROR(SEARCH("6- Moderado",D50)))</formula>
    </cfRule>
    <cfRule type="containsText" dxfId="9" priority="9" operator="containsText" text="4- Moderado">
      <formula>NOT(ISERROR(SEARCH("4- Moderado",D50)))</formula>
    </cfRule>
    <cfRule type="containsText" dxfId="8" priority="10" operator="containsText" text="3- Bajo">
      <formula>NOT(ISERROR(SEARCH("3- Bajo",D50)))</formula>
    </cfRule>
    <cfRule type="containsText" dxfId="7" priority="11" operator="containsText" text="4- Bajo">
      <formula>NOT(ISERROR(SEARCH("4- Bajo",D50)))</formula>
    </cfRule>
    <cfRule type="containsText" dxfId="6" priority="12" operator="containsText" text="1- Bajo">
      <formula>NOT(ISERROR(SEARCH("1- Bajo",D50)))</formula>
    </cfRule>
  </conditionalFormatting>
  <conditionalFormatting sqref="E50 E60">
    <cfRule type="containsText" dxfId="5" priority="1" operator="containsText" text="3- Moderado">
      <formula>NOT(ISERROR(SEARCH("3- Moderado",E50)))</formula>
    </cfRule>
    <cfRule type="containsText" dxfId="4" priority="2" operator="containsText" text="6- Moderado">
      <formula>NOT(ISERROR(SEARCH("6- Moderado",E50)))</formula>
    </cfRule>
    <cfRule type="containsText" dxfId="3" priority="3" operator="containsText" text="4- Moderado">
      <formula>NOT(ISERROR(SEARCH("4- Moderado",E50)))</formula>
    </cfRule>
    <cfRule type="containsText" dxfId="2" priority="4" operator="containsText" text="3- Bajo">
      <formula>NOT(ISERROR(SEARCH("3- Bajo",E50)))</formula>
    </cfRule>
    <cfRule type="containsText" dxfId="1" priority="5" operator="containsText" text="4- Bajo">
      <formula>NOT(ISERROR(SEARCH("4- Bajo",E50)))</formula>
    </cfRule>
    <cfRule type="containsText" dxfId="0" priority="6" operator="containsText" text="1- Bajo">
      <formula>NOT(ISERROR(SEARCH("1- Bajo",E50)))</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paperSize="5" scale="50" fitToWidth="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54A156-B401-41F8-A9E3-A387948E8585}">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FE77C-0CD7-4B5B-986B-668A9E538324}">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4B9F3FC0-24DA-455B-8F5D-1FBBF6C5FA46}">
  <ds:schemaRefs>
    <ds:schemaRef ds:uri="http://schemas.microsoft.com/sharepoint/v3/contenttype/forms"/>
  </ds:schemaRefs>
</ds:datastoreItem>
</file>

<file path=customXml/itemProps3.xml><?xml version="1.0" encoding="utf-8"?>
<ds:datastoreItem xmlns:ds="http://schemas.openxmlformats.org/officeDocument/2006/customXml" ds:itemID="{C06814AB-A5E9-4E57-A299-C270FDD6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Mery Novoa Ramírez</cp:lastModifiedBy>
  <cp:revision/>
  <dcterms:created xsi:type="dcterms:W3CDTF">2021-04-16T16:11:31Z</dcterms:created>
  <dcterms:modified xsi:type="dcterms:W3CDTF">2025-05-07T14:24:46Z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