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Users\mtovary\Desktop\SIGCMA\5. MATRIZ DE RIESGOS\MT Vigencia 2025\DESAJ NEIVA\1ER TRIMESTRE 2025_DESAJ NEIVA\"/>
    </mc:Choice>
  </mc:AlternateContent>
  <bookViews>
    <workbookView xWindow="0" yWindow="0" windowWidth="13590" windowHeight="11475" tabRatio="885" activeTab="2"/>
  </bookViews>
  <sheets>
    <sheet name="1. Presentacion " sheetId="34" r:id="rId1"/>
    <sheet name="Conceptos 37001" sheetId="35" r:id="rId2"/>
    <sheet name="2. Análisis de contexto" sheetId="49" r:id="rId3"/>
    <sheet name="3. Estrategias" sheetId="50"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 name="Seguimiento 2 Trimestre" sheetId="42" state="hidden" r:id="rId12"/>
    <sheet name="Seguimiento 3 Trimestre" sheetId="43" state="hidden" r:id="rId13"/>
    <sheet name="Seguimiento 4 Trimestre" sheetId="44"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xlnm.Print_Area" localSheetId="2">'2. Análisis de contexto'!$A$1:$G$90</definedName>
    <definedName name="_xlnm.Print_Area" localSheetId="5">'5. Identificación de Riesgos'!$A$1:$N$29</definedName>
    <definedName name="_xlnm.Print_Area" localSheetId="6">'6. Valoración Controles'!$A$1:$V$29</definedName>
    <definedName name="_xlnm.Print_Area" localSheetId="7">'7. Mapa Final'!$A$1:$N$39</definedName>
    <definedName name="Data" localSheetId="0">'[1]Tabla de Valoración'!$I$2:$L$5</definedName>
    <definedName name="Data" localSheetId="2">'[2]Tabla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'[3]Tabla de Valoración'!$I$2:$L$5</definedName>
    <definedName name="Diseño" localSheetId="0">'[1]Tabla de Valoración'!$I$2:$I$5</definedName>
    <definedName name="Diseño" localSheetId="2">'[2]Tabla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'[3]Tabla de Valoración'!$I$2:$I$5</definedName>
    <definedName name="Ejecución" localSheetId="0">'[1]Tabla de Valoración'!$I$2:$L$2</definedName>
    <definedName name="Ejecución" localSheetId="2">'[2]Tabla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'[3]Tabla de Valoración'!$I$2:$L$2</definedName>
    <definedName name="GEST" localSheetId="2">[4]GESTION!#REF!</definedName>
    <definedName name="GEST" localSheetId="3">[5]GESTION!#REF!</definedName>
    <definedName name="GEST" localSheetId="11">[5]GESTION!#REF!</definedName>
    <definedName name="GEST" localSheetId="12">[5]GESTION!#REF!</definedName>
    <definedName name="GEST" localSheetId="13">[5]GESTION!#REF!</definedName>
    <definedName name="GEST">[5]GESTION!#REF!</definedName>
    <definedName name="GESTION_SEG_3_TRIM" localSheetId="2">[6]GESTION!#REF!</definedName>
    <definedName name="GESTION_SEG_3_TRIM" localSheetId="3">[6]GESTION!#REF!</definedName>
    <definedName name="GESTION_SEG_3_TRIM">[6]GESTION!#REF!</definedName>
    <definedName name="INV" localSheetId="2">[4]INVERSION!#REF!</definedName>
    <definedName name="INV" localSheetId="3">[5]INVERSION!#REF!</definedName>
    <definedName name="INV" localSheetId="11">[5]INVERSION!#REF!</definedName>
    <definedName name="INV" localSheetId="12">[5]INVERSION!#REF!</definedName>
    <definedName name="INV" localSheetId="13">[5]INVERSION!#REF!</definedName>
    <definedName name="INV">[5]INVERSION!#REF!</definedName>
    <definedName name="INV_GEST" localSheetId="2">#REF!</definedName>
    <definedName name="INV_GEST" localSheetId="3">#REF!</definedName>
    <definedName name="INV_GEST" localSheetId="11">#REF!</definedName>
    <definedName name="INV_GEST" localSheetId="12">#REF!</definedName>
    <definedName name="INV_GEST" localSheetId="13">#REF!</definedName>
    <definedName name="INV_GEST">#REF!</definedName>
    <definedName name="Posibilidad" localSheetId="0">[7]Hoja2!$H$3:$H$7</definedName>
    <definedName name="Posibilidad" localSheetId="2">[8]Hoja2!$H$3:$H$7</definedName>
    <definedName name="Posibilidad" localSheetId="3">[8]Hoja2!$H$3:$H$7</definedName>
    <definedName name="Posibilidad" localSheetId="4">[7]Hoja2!$H$3:$H$7</definedName>
    <definedName name="Posibilidad" localSheetId="5">[7]Hoja2!$H$3:$H$7</definedName>
    <definedName name="Posibilidad" localSheetId="6">[7]Hoja2!$H$3:$H$7</definedName>
    <definedName name="Posibilidad" localSheetId="1">[7]Hoja2!$H$3:$H$7</definedName>
    <definedName name="Posibilidad">[9]Hoja2!$H$3:$H$7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81" i="41" l="1"/>
  <c r="L82" i="41"/>
  <c r="L83" i="41"/>
  <c r="L84" i="41"/>
  <c r="L85" i="41"/>
  <c r="L86" i="41"/>
  <c r="L87" i="41"/>
  <c r="L88" i="41"/>
  <c r="L89" i="41"/>
  <c r="H80" i="29"/>
  <c r="G80" i="29"/>
  <c r="L12" i="41" l="1"/>
  <c r="L13" i="41"/>
  <c r="C11" i="41" l="1"/>
  <c r="C12" i="41"/>
  <c r="C13" i="41"/>
  <c r="C14" i="41"/>
  <c r="C36" i="41" l="1"/>
  <c r="C33" i="41" l="1"/>
  <c r="M70" i="40"/>
  <c r="L69" i="40"/>
  <c r="K69" i="40" s="1"/>
  <c r="J69" i="40" s="1"/>
  <c r="L68" i="40"/>
  <c r="K68" i="40" s="1"/>
  <c r="J68" i="40" s="1"/>
  <c r="L67" i="40"/>
  <c r="K67" i="40" s="1"/>
  <c r="J67" i="40" s="1"/>
  <c r="L66" i="40"/>
  <c r="K66" i="40" s="1"/>
  <c r="J66" i="40" s="1"/>
  <c r="L65" i="40"/>
  <c r="K65" i="40" s="1"/>
  <c r="J65" i="40" s="1"/>
  <c r="L64" i="40"/>
  <c r="K64" i="40" s="1"/>
  <c r="J64" i="40" s="1"/>
  <c r="L63" i="40"/>
  <c r="K63" i="40" s="1"/>
  <c r="L62" i="40"/>
  <c r="K62" i="40" s="1"/>
  <c r="L61" i="40"/>
  <c r="K61" i="40" s="1"/>
  <c r="L60" i="40"/>
  <c r="L59" i="40"/>
  <c r="K59" i="40" s="1"/>
  <c r="L58" i="40"/>
  <c r="K58" i="40" s="1"/>
  <c r="L57" i="40"/>
  <c r="K57" i="40" s="1"/>
  <c r="L56" i="40"/>
  <c r="K56" i="40" s="1"/>
  <c r="L55" i="40"/>
  <c r="K55" i="40" s="1"/>
  <c r="L54" i="40"/>
  <c r="K54" i="40" s="1"/>
  <c r="L53" i="40"/>
  <c r="K53" i="40" s="1"/>
  <c r="L52" i="40"/>
  <c r="K52" i="40" s="1"/>
  <c r="L51" i="40"/>
  <c r="K51" i="40" s="1"/>
  <c r="L50" i="40"/>
  <c r="K50" i="40" s="1"/>
  <c r="L41" i="40"/>
  <c r="K41" i="40" s="1"/>
  <c r="L42" i="40"/>
  <c r="K42" i="40" s="1"/>
  <c r="L43" i="40"/>
  <c r="K43" i="40" s="1"/>
  <c r="L44" i="40"/>
  <c r="K44" i="40" s="1"/>
  <c r="L45" i="40"/>
  <c r="K45" i="40" s="1"/>
  <c r="L46" i="40"/>
  <c r="K46" i="40" s="1"/>
  <c r="L47" i="40"/>
  <c r="K47" i="40" s="1"/>
  <c r="L48" i="40"/>
  <c r="K48" i="40" s="1"/>
  <c r="L49" i="40"/>
  <c r="K49" i="40" s="1"/>
  <c r="L40" i="40"/>
  <c r="K40" i="40" s="1"/>
  <c r="G70" i="29" l="1"/>
  <c r="M60" i="40"/>
  <c r="G60" i="29" s="1"/>
  <c r="M50" i="40"/>
  <c r="K60" i="40"/>
  <c r="L14" i="40"/>
  <c r="K14" i="40" s="1"/>
  <c r="L15" i="40"/>
  <c r="C31" i="41"/>
  <c r="C32" i="41"/>
  <c r="C34" i="41"/>
  <c r="C35" i="41"/>
  <c r="C15" i="41"/>
  <c r="C16" i="41" l="1"/>
  <c r="C5" i="18" l="1"/>
  <c r="I22" i="5" l="1"/>
  <c r="I21" i="5"/>
  <c r="G80" i="40" l="1"/>
  <c r="H80" i="40" s="1"/>
  <c r="G70" i="40"/>
  <c r="H70" i="40" s="1"/>
  <c r="N70" i="40" s="1"/>
  <c r="H70" i="29" s="1"/>
  <c r="G60" i="40"/>
  <c r="H60" i="40" s="1"/>
  <c r="N60" i="40" s="1"/>
  <c r="G50" i="40"/>
  <c r="H50" i="40" s="1"/>
  <c r="N50" i="40" s="1"/>
  <c r="G40" i="40"/>
  <c r="H40" i="40" s="1"/>
  <c r="C5" i="44" l="1"/>
  <c r="C4" i="44"/>
  <c r="C5" i="43"/>
  <c r="C4" i="43"/>
  <c r="C5" i="42"/>
  <c r="C4" i="42"/>
  <c r="C4" i="18"/>
  <c r="R42" i="41"/>
  <c r="R43" i="41"/>
  <c r="R44" i="41"/>
  <c r="R45" i="41"/>
  <c r="R46" i="41"/>
  <c r="R47" i="41"/>
  <c r="R48" i="41"/>
  <c r="R49" i="41"/>
  <c r="R69" i="41"/>
  <c r="R62" i="41"/>
  <c r="R63" i="41"/>
  <c r="R64" i="41"/>
  <c r="R65" i="41"/>
  <c r="R66" i="41"/>
  <c r="R67" i="41"/>
  <c r="R68" i="41"/>
  <c r="J69" i="41"/>
  <c r="J65" i="41"/>
  <c r="J66" i="41"/>
  <c r="J67" i="41"/>
  <c r="J68" i="41"/>
  <c r="J51" i="41"/>
  <c r="J52" i="41"/>
  <c r="J53" i="41"/>
  <c r="J54" i="41"/>
  <c r="J55" i="41"/>
  <c r="J56" i="41"/>
  <c r="J57" i="41"/>
  <c r="J58" i="41"/>
  <c r="J59" i="41"/>
  <c r="J43" i="41"/>
  <c r="J44" i="41"/>
  <c r="J45" i="41"/>
  <c r="J46" i="41"/>
  <c r="J47" i="41"/>
  <c r="J48" i="41"/>
  <c r="J49"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B20" i="41"/>
  <c r="B30" i="41"/>
  <c r="B40" i="41"/>
  <c r="B50" i="41"/>
  <c r="B60" i="41"/>
  <c r="B70" i="41"/>
  <c r="B80" i="41"/>
  <c r="B10" i="41"/>
  <c r="E89" i="29" l="1"/>
  <c r="E88" i="29"/>
  <c r="E87" i="29"/>
  <c r="E86" i="29"/>
  <c r="E85" i="29"/>
  <c r="E84" i="29"/>
  <c r="E83" i="29"/>
  <c r="E82" i="29"/>
  <c r="E81" i="29"/>
  <c r="E80" i="29"/>
  <c r="C80" i="29"/>
  <c r="C80" i="44" s="1"/>
  <c r="B80" i="29"/>
  <c r="B80" i="43" s="1"/>
  <c r="A80" i="29"/>
  <c r="A80" i="43" s="1"/>
  <c r="E79" i="29"/>
  <c r="E78" i="29"/>
  <c r="E77" i="29"/>
  <c r="E76" i="29"/>
  <c r="E75" i="29"/>
  <c r="E74" i="29"/>
  <c r="E73" i="29"/>
  <c r="E72" i="29"/>
  <c r="E71" i="29"/>
  <c r="E70" i="29"/>
  <c r="C70" i="29"/>
  <c r="C70" i="42" s="1"/>
  <c r="B70" i="29"/>
  <c r="B70" i="44" s="1"/>
  <c r="A70" i="29"/>
  <c r="A70" i="44" s="1"/>
  <c r="E69" i="29"/>
  <c r="E68" i="29"/>
  <c r="E67" i="29"/>
  <c r="E66" i="29"/>
  <c r="E65" i="29"/>
  <c r="E64" i="29"/>
  <c r="E63" i="29"/>
  <c r="E62" i="29"/>
  <c r="E61" i="29"/>
  <c r="E60" i="29"/>
  <c r="C60" i="29"/>
  <c r="C60" i="42" s="1"/>
  <c r="B60" i="29"/>
  <c r="B60" i="42" s="1"/>
  <c r="A60" i="29"/>
  <c r="A60" i="42" s="1"/>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70" i="41"/>
  <c r="C71" i="41"/>
  <c r="C72" i="41"/>
  <c r="C73" i="41"/>
  <c r="C74" i="41"/>
  <c r="C75" i="41"/>
  <c r="C76" i="41"/>
  <c r="C77" i="41"/>
  <c r="C78" i="41"/>
  <c r="C79" i="41"/>
  <c r="C80" i="41"/>
  <c r="C81" i="41"/>
  <c r="C82" i="41"/>
  <c r="C83" i="41"/>
  <c r="C84" i="41"/>
  <c r="C85" i="41"/>
  <c r="C86" i="41"/>
  <c r="C87" i="41"/>
  <c r="C88" i="41"/>
  <c r="C89" i="41"/>
  <c r="C60" i="41"/>
  <c r="C61" i="41"/>
  <c r="C62" i="41"/>
  <c r="C63" i="41"/>
  <c r="C64" i="41"/>
  <c r="C65" i="41"/>
  <c r="C66" i="41"/>
  <c r="C67" i="41"/>
  <c r="C68" i="41"/>
  <c r="C69" i="41"/>
  <c r="C50" i="41"/>
  <c r="C51" i="41"/>
  <c r="C52" i="41"/>
  <c r="C53" i="41"/>
  <c r="C54" i="41"/>
  <c r="C55" i="41"/>
  <c r="C56" i="41"/>
  <c r="C57" i="41"/>
  <c r="C58" i="41"/>
  <c r="C59" i="41"/>
  <c r="C39" i="41"/>
  <c r="C40" i="41"/>
  <c r="C41" i="41"/>
  <c r="C42" i="41"/>
  <c r="C43" i="41"/>
  <c r="C44" i="41"/>
  <c r="C45" i="41"/>
  <c r="C46" i="41"/>
  <c r="C47" i="41"/>
  <c r="C48" i="41"/>
  <c r="C49" i="41"/>
  <c r="C30" i="41"/>
  <c r="C37" i="41"/>
  <c r="C38" i="41"/>
  <c r="C17" i="41"/>
  <c r="C18" i="41"/>
  <c r="C19" i="41"/>
  <c r="C20" i="41"/>
  <c r="C21" i="41"/>
  <c r="C22" i="41"/>
  <c r="C23" i="41"/>
  <c r="C24" i="41"/>
  <c r="C25" i="41"/>
  <c r="C26" i="41"/>
  <c r="C27" i="41"/>
  <c r="C28" i="41"/>
  <c r="C29" i="41"/>
  <c r="C10"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14" i="41"/>
  <c r="L15" i="41"/>
  <c r="L16" i="41"/>
  <c r="L17" i="41"/>
  <c r="L18" i="41"/>
  <c r="L19" i="41"/>
  <c r="L20" i="41"/>
  <c r="L21" i="41"/>
  <c r="L22" i="41"/>
  <c r="R11" i="41"/>
  <c r="R10" i="41"/>
  <c r="L11" i="41"/>
  <c r="L10"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J64" i="41"/>
  <c r="J63" i="41"/>
  <c r="J62" i="41"/>
  <c r="R61" i="41"/>
  <c r="J61" i="41"/>
  <c r="R60" i="41"/>
  <c r="J60" i="41"/>
  <c r="R59" i="41"/>
  <c r="R58" i="41"/>
  <c r="R57" i="41"/>
  <c r="R56" i="41"/>
  <c r="R55" i="41"/>
  <c r="R54" i="41"/>
  <c r="R53" i="41"/>
  <c r="R52" i="41"/>
  <c r="R51" i="41"/>
  <c r="R50" i="41"/>
  <c r="S50" i="41" s="1"/>
  <c r="J50" i="41"/>
  <c r="J42" i="41"/>
  <c r="R41" i="41"/>
  <c r="J41" i="41"/>
  <c r="R40" i="41"/>
  <c r="J40" i="41"/>
  <c r="R39" i="41"/>
  <c r="J39" i="41"/>
  <c r="R38" i="41"/>
  <c r="J38" i="41"/>
  <c r="R37" i="41"/>
  <c r="J37" i="41"/>
  <c r="R36" i="41"/>
  <c r="J36" i="41"/>
  <c r="R35" i="41"/>
  <c r="J35" i="41"/>
  <c r="R34" i="41"/>
  <c r="J34" i="41"/>
  <c r="R33" i="41"/>
  <c r="J33" i="41"/>
  <c r="R32" i="41"/>
  <c r="J32" i="41"/>
  <c r="R31" i="41"/>
  <c r="J31" i="41"/>
  <c r="R30" i="41"/>
  <c r="J30" i="41"/>
  <c r="K30" i="41" s="1"/>
  <c r="J24" i="41"/>
  <c r="J23" i="41"/>
  <c r="J22" i="41"/>
  <c r="J21" i="41"/>
  <c r="R20" i="41"/>
  <c r="S20" i="41" s="1"/>
  <c r="J20" i="41"/>
  <c r="J14" i="41"/>
  <c r="J13" i="41"/>
  <c r="J12" i="41"/>
  <c r="J10" i="41"/>
  <c r="C50" i="29"/>
  <c r="C50" i="43" s="1"/>
  <c r="B50" i="29"/>
  <c r="B50" i="43" s="1"/>
  <c r="A50" i="29"/>
  <c r="A50" i="42" s="1"/>
  <c r="C40" i="29"/>
  <c r="C40" i="44" s="1"/>
  <c r="B40" i="29"/>
  <c r="B40" i="43" s="1"/>
  <c r="A40" i="29"/>
  <c r="A40" i="43" s="1"/>
  <c r="C30" i="29"/>
  <c r="C30" i="42" s="1"/>
  <c r="B30" i="29"/>
  <c r="B30" i="44" s="1"/>
  <c r="A30" i="29"/>
  <c r="A30" i="44" s="1"/>
  <c r="C20" i="29"/>
  <c r="C20" i="43" s="1"/>
  <c r="B20" i="29"/>
  <c r="B20" i="42" s="1"/>
  <c r="A20" i="29"/>
  <c r="A20" i="42" s="1"/>
  <c r="C10" i="29"/>
  <c r="C10" i="43" s="1"/>
  <c r="B10" i="29"/>
  <c r="B10" i="43" s="1"/>
  <c r="A10" i="29"/>
  <c r="A10" i="43" s="1"/>
  <c r="F80" i="29"/>
  <c r="F70" i="29"/>
  <c r="F60" i="29"/>
  <c r="G30" i="40"/>
  <c r="H30" i="40" s="1"/>
  <c r="F30" i="29" s="1"/>
  <c r="G20" i="40"/>
  <c r="H20" i="40" s="1"/>
  <c r="F20" i="29" s="1"/>
  <c r="G10" i="40"/>
  <c r="H10" i="40" s="1"/>
  <c r="K10" i="41" l="1"/>
  <c r="T10" i="41" s="1"/>
  <c r="J10" i="29" s="1"/>
  <c r="D10" i="44" s="1"/>
  <c r="K20" i="41"/>
  <c r="S40" i="41"/>
  <c r="S80" i="41"/>
  <c r="S10" i="41"/>
  <c r="K60" i="41"/>
  <c r="T60" i="41" s="1"/>
  <c r="J60" i="29" s="1"/>
  <c r="K70" i="41"/>
  <c r="T70" i="41" s="1"/>
  <c r="J70" i="29" s="1"/>
  <c r="S60" i="41"/>
  <c r="S70" i="41"/>
  <c r="U70" i="41" s="1"/>
  <c r="K40" i="41"/>
  <c r="T40" i="41" s="1"/>
  <c r="J40" i="29" s="1"/>
  <c r="K50" i="41"/>
  <c r="T50" i="41" s="1"/>
  <c r="J50" i="29" s="1"/>
  <c r="F50" i="29"/>
  <c r="A60" i="18"/>
  <c r="C70" i="18"/>
  <c r="A10" i="42"/>
  <c r="C20" i="42"/>
  <c r="B50" i="42"/>
  <c r="C40" i="43"/>
  <c r="A70" i="43"/>
  <c r="C80" i="43"/>
  <c r="A20" i="44"/>
  <c r="C30" i="44"/>
  <c r="A60" i="44"/>
  <c r="C70" i="44"/>
  <c r="B60" i="18"/>
  <c r="B10" i="42"/>
  <c r="A40" i="42"/>
  <c r="C50" i="42"/>
  <c r="A80" i="42"/>
  <c r="A30" i="43"/>
  <c r="B70" i="43"/>
  <c r="B20" i="44"/>
  <c r="B60" i="44"/>
  <c r="C60" i="18"/>
  <c r="C10" i="42"/>
  <c r="B40" i="42"/>
  <c r="B80" i="42"/>
  <c r="B30" i="43"/>
  <c r="A60" i="43"/>
  <c r="C70" i="43"/>
  <c r="A10" i="44"/>
  <c r="C20" i="44"/>
  <c r="A50" i="44"/>
  <c r="C60" i="44"/>
  <c r="C40" i="42"/>
  <c r="A70" i="42"/>
  <c r="C80" i="42"/>
  <c r="A20" i="43"/>
  <c r="B60" i="43"/>
  <c r="B10" i="44"/>
  <c r="B50" i="44"/>
  <c r="F40" i="29"/>
  <c r="A80" i="18"/>
  <c r="A30" i="42"/>
  <c r="B70" i="42"/>
  <c r="B20" i="43"/>
  <c r="A50" i="43"/>
  <c r="C60" i="43"/>
  <c r="C10" i="44"/>
  <c r="A40" i="44"/>
  <c r="C50" i="44"/>
  <c r="A80" i="44"/>
  <c r="B80" i="18"/>
  <c r="B30" i="42"/>
  <c r="B40" i="44"/>
  <c r="B80" i="44"/>
  <c r="A70" i="18"/>
  <c r="C80" i="18"/>
  <c r="B70" i="18"/>
  <c r="C30" i="43"/>
  <c r="T30" i="41"/>
  <c r="F10" i="29"/>
  <c r="S30" i="41"/>
  <c r="K80" i="41"/>
  <c r="T20" i="41"/>
  <c r="M30" i="40"/>
  <c r="M40" i="40"/>
  <c r="M20" i="40"/>
  <c r="M10" i="40"/>
  <c r="T80" i="41" l="1"/>
  <c r="V80" i="41" s="1"/>
  <c r="D40" i="44"/>
  <c r="D40" i="42"/>
  <c r="D40" i="43"/>
  <c r="D10" i="43"/>
  <c r="D10" i="42"/>
  <c r="D50" i="43"/>
  <c r="D50" i="44"/>
  <c r="D50" i="42"/>
  <c r="D60" i="43"/>
  <c r="D60" i="44"/>
  <c r="D60" i="18"/>
  <c r="D60" i="42"/>
  <c r="D70" i="42"/>
  <c r="D70" i="43"/>
  <c r="D70" i="44"/>
  <c r="D70" i="18"/>
  <c r="U60" i="41"/>
  <c r="K60" i="29" s="1"/>
  <c r="O20" i="40"/>
  <c r="U20" i="41"/>
  <c r="K20" i="29" s="1"/>
  <c r="G20" i="29"/>
  <c r="J20" i="29"/>
  <c r="N30" i="40"/>
  <c r="H30" i="29" s="1"/>
  <c r="G30" i="29"/>
  <c r="U30" i="41"/>
  <c r="K30" i="29" s="1"/>
  <c r="N40" i="40"/>
  <c r="H40" i="29" s="1"/>
  <c r="U40" i="41"/>
  <c r="G40" i="29"/>
  <c r="H50" i="29"/>
  <c r="G50" i="29"/>
  <c r="U50" i="41"/>
  <c r="J30" i="29"/>
  <c r="N10" i="40"/>
  <c r="H10" i="29" s="1"/>
  <c r="G10" i="29"/>
  <c r="U10" i="41"/>
  <c r="K10" i="29" s="1"/>
  <c r="H60" i="29"/>
  <c r="O80" i="40"/>
  <c r="O50" i="40"/>
  <c r="N20" i="40"/>
  <c r="H20" i="29" s="1"/>
  <c r="O40" i="40"/>
  <c r="O30" i="40"/>
  <c r="O10" i="40"/>
  <c r="J80" i="29" l="1"/>
  <c r="E20" i="43"/>
  <c r="E20" i="44"/>
  <c r="E20" i="42"/>
  <c r="K80" i="29"/>
  <c r="E80" i="18" s="1"/>
  <c r="M80" i="29"/>
  <c r="E60" i="43"/>
  <c r="E60" i="44"/>
  <c r="E60" i="18"/>
  <c r="E60" i="42"/>
  <c r="D30" i="42"/>
  <c r="D30" i="43"/>
  <c r="D30" i="44"/>
  <c r="K70" i="29"/>
  <c r="V70" i="41"/>
  <c r="M70" i="29" s="1"/>
  <c r="E30" i="42"/>
  <c r="E30" i="43"/>
  <c r="E30" i="44"/>
  <c r="D20" i="43"/>
  <c r="D20" i="44"/>
  <c r="D20" i="42"/>
  <c r="V30" i="41"/>
  <c r="M30" i="29" s="1"/>
  <c r="K50" i="29"/>
  <c r="V50" i="41"/>
  <c r="M50" i="29" s="1"/>
  <c r="V60" i="41"/>
  <c r="M60" i="29" s="1"/>
  <c r="K40" i="29"/>
  <c r="V40" i="41"/>
  <c r="M40" i="29" s="1"/>
  <c r="V20" i="41"/>
  <c r="M20" i="29" s="1"/>
  <c r="V10" i="41"/>
  <c r="M10" i="29" s="1"/>
  <c r="D80" i="44" l="1"/>
  <c r="D80" i="18"/>
  <c r="D80" i="42"/>
  <c r="D80" i="43"/>
  <c r="F50" i="44"/>
  <c r="F50" i="42"/>
  <c r="F50" i="43"/>
  <c r="F80" i="42"/>
  <c r="F80" i="43"/>
  <c r="F80" i="44"/>
  <c r="F80" i="18"/>
  <c r="E50" i="44"/>
  <c r="E50" i="42"/>
  <c r="E50" i="43"/>
  <c r="E80" i="42"/>
  <c r="E80" i="43"/>
  <c r="E80" i="44"/>
  <c r="E10" i="44"/>
  <c r="E10" i="42"/>
  <c r="E10" i="43"/>
  <c r="F30" i="43"/>
  <c r="F30" i="44"/>
  <c r="F30" i="42"/>
  <c r="F10" i="44"/>
  <c r="F10" i="42"/>
  <c r="F10" i="43"/>
  <c r="F70" i="43"/>
  <c r="F70" i="44"/>
  <c r="F70" i="18"/>
  <c r="F70" i="42"/>
  <c r="F40" i="42"/>
  <c r="F40" i="43"/>
  <c r="F40" i="44"/>
  <c r="E40" i="42"/>
  <c r="E40" i="43"/>
  <c r="E40" i="44"/>
  <c r="E70" i="42"/>
  <c r="E70" i="43"/>
  <c r="E70" i="44"/>
  <c r="E70" i="18"/>
  <c r="F20" i="44"/>
  <c r="F20" i="42"/>
  <c r="F20" i="43"/>
  <c r="F60" i="43"/>
  <c r="F60" i="44"/>
  <c r="F60" i="18"/>
  <c r="F60" i="42"/>
  <c r="A50" i="18"/>
  <c r="A40" i="18"/>
  <c r="C40" i="18"/>
  <c r="C10" i="18"/>
  <c r="B10" i="18"/>
  <c r="A10" i="18"/>
  <c r="B50" i="18" l="1"/>
  <c r="B40" i="18"/>
  <c r="C50" i="18"/>
  <c r="A30" i="18"/>
  <c r="A20" i="18"/>
  <c r="C30" i="18"/>
  <c r="B20" i="18"/>
  <c r="B30" i="18"/>
  <c r="C2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authors>
    <author>NatyT</author>
  </authors>
  <commentList>
    <comment ref="K8" authorId="0" shapeId="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authors>
    <author>Cindy Paola Lopez Roncancio</author>
  </authors>
  <commentList>
    <comment ref="N30" authorId="0" shapeId="0">
      <text>
        <r>
          <rPr>
            <b/>
            <sz val="9"/>
            <color indexed="81"/>
            <rFont val="Tahoma"/>
            <family val="2"/>
          </rPr>
          <t>Cindy Paola Lopez Roncancio:</t>
        </r>
        <r>
          <rPr>
            <sz val="9"/>
            <color indexed="81"/>
            <rFont val="Tahoma"/>
            <family val="2"/>
          </rPr>
          <t xml:space="preserve">
</t>
        </r>
      </text>
    </comment>
    <comment ref="N50" authorId="0" shapeId="0">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<sst xmlns="http://schemas.openxmlformats.org/spreadsheetml/2006/main" count="923" uniqueCount="564">
  <si>
    <t xml:space="preserve"> MAPA DE RIESGOS SIGCMA</t>
  </si>
  <si>
    <t>DEPENDENCIA (Unidad misional del CSJ o Unidad de la DEAJ o Seccional o CSJ en caso de despachos judiciales certificados)</t>
  </si>
  <si>
    <t>PROCESO (indique el tipo de proceso si es Estratégico. Misional, Apoyo, Evaluación y Mejora y especifique el nombre del proceso)</t>
  </si>
  <si>
    <t>Misionales</t>
  </si>
  <si>
    <t>MEJORAMIENTO INFRAESTRUCTURA FÍSICA</t>
  </si>
  <si>
    <t>CONSEJO SUPERIOR DE LA JUDICATURA</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</si>
  <si>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</si>
  <si>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</si>
  <si>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</si>
  <si>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</si>
  <si>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</si>
  <si>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</si>
  <si>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</si>
  <si>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</si>
  <si>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</si>
  <si>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</si>
  <si>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</si>
  <si>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</si>
  <si>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</si>
  <si>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</si>
  <si>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</si>
  <si>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</si>
  <si>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</si>
  <si>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</si>
  <si>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</si>
  <si>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</si>
  <si>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</si>
  <si>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OBJETIVO DEL PROCESO</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</si>
  <si>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</si>
  <si>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</si>
  <si>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</si>
  <si>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</si>
  <si>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</si>
  <si>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</si>
  <si>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</si>
  <si>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</si>
  <si>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</si>
  <si>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</si>
  <si>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Económicos y Financieros (disponibilidad de capital, liquidez, mercados financieros, desempleo, competencia)</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</si>
  <si>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</si>
  <si>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</si>
  <si>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</si>
  <si>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</si>
  <si>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</si>
  <si>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</si>
  <si>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</si>
  <si>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Amenazas a servidores judiciales en razón al ejercicio de sus funciones.</t>
  </si>
  <si>
    <t>Tecnológicos (desarrollo digital, avances en tecnología, acceso a sistemas de información externos, gobierno en línea)</t>
  </si>
  <si>
    <t>Perdida o hackeo de información derivada de ataques cibernéticos</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</si>
  <si>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</si>
  <si>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</si>
  <si>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</si>
  <si>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</si>
  <si>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</si>
  <si>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</si>
  <si>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Ambientales (emisiones y residuos, energía, catástrofes naturales, desarrollo sostenible)</t>
  </si>
  <si>
    <t>Fenómenos naturales (Inundación, quema de bosques, sismo, vendavales, epidemias y plagas)</t>
  </si>
  <si>
    <t xml:space="preserve">CONTEXTO INTERNO </t>
  </si>
  <si>
    <t xml:space="preserve">DEBILIDADES  (Factores específicos)  </t>
  </si>
  <si>
    <t>FORTALEZAS(Factores específicos)</t>
  </si>
  <si>
    <t>Estratégicos (direccionamiento estratégico, planeación institucional, liderazgo, trabajo en equipo)</t>
  </si>
  <si>
    <t xml:space="preserve">Falta de socialización de estrategias con las dependencias para fomentar el trabajo colaborativo para la implementación del Plan Estratégico de Transformación Digital (PETD) de la Rama Judicial </t>
  </si>
  <si>
    <t>Recursos financieros (presupuesto de funcionamiento, recursos de inversión</t>
  </si>
  <si>
    <t>Personal (competencia del personal, disponibilidad, suficiencia, seguridad y salud  en el trabajo)</t>
  </si>
  <si>
    <t>Desarrollo y fortalecimiento de competencias de los servidores judiciales en modelos de gestión</t>
  </si>
  <si>
    <t>Mejor prestación del servicio de administración de justicia debido a la implementación de buenas practicas en bioseguridad definidos por la Rama Judicial</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</si>
  <si>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</si>
  <si>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</si>
  <si>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Actualización de la plataforma estratégica para responder a los cambios normativos y legales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</si>
  <si>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</si>
  <si>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</si>
  <si>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</si>
  <si>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</si>
  <si>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</si>
  <si>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Fallas de conectividad para la realización de las actividades propias del proceso.</t>
  </si>
  <si>
    <t xml:space="preserve">Falta de cobertura tecnológica en las sedes judiciales </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</si>
  <si>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</si>
  <si>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</si>
  <si>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</si>
  <si>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</si>
  <si>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</si>
  <si>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Falta de comunicación y socialización de tablas de retención documental</t>
  </si>
  <si>
    <t>Micrositio de fácil acceso a los documentos propios del Sistema Integrado de Gestión y Control de la Calidad y el Medio Ambiente.</t>
  </si>
  <si>
    <t>Infraestructura física (suficiencia, comodidad)</t>
  </si>
  <si>
    <t>Sedes Judiciales arrendadas, en comodato y propias que no cuentan con las condiciones mínimas de seguridad para los servidores judiciales, contratistas y usuarios de la justicia según la normatividad vigente</t>
  </si>
  <si>
    <t>Elementos de trabajo (papel, equipos, herramientas)</t>
  </si>
  <si>
    <t>Comunicación Interna (canales utilizados y su efectividad, flujo de la información necesaria para el desarrollo de las actividades)</t>
  </si>
  <si>
    <t>Uso deficiente de las herramientas de comunicación establecidas en el plan de comunicaciones</t>
  </si>
  <si>
    <t>Desaprovechamiento de canales de comunicaciones, para generar mayor información a las partes interesadas</t>
  </si>
  <si>
    <t>Uso adecuado del micrositio asignado al Consejo Seccional de la Judicatura</t>
  </si>
  <si>
    <t>Ambientales</t>
  </si>
  <si>
    <t>Desconocimiento del Plan de Gestión Ambiental que aplica para la Rama Judicial Acuerdo PSAA14-10160</t>
  </si>
  <si>
    <t>Disminución en el uso de papel, toners y demás elementos de oficina al implementar el uso de medios tecnológicos</t>
  </si>
  <si>
    <t>Baja implementación en sistemas ahorradores de agua  y energía en sedes judiciales y administrativas</t>
  </si>
  <si>
    <t xml:space="preserve"> </t>
  </si>
  <si>
    <t>ESTRATEGIAS  DOFA</t>
  </si>
  <si>
    <t>ESTRATEGIA / ACCIÓN / PROYECTO</t>
  </si>
  <si>
    <t xml:space="preserve">GESTIONA  </t>
  </si>
  <si>
    <t xml:space="preserve">DOCUMENTADA EN </t>
  </si>
  <si>
    <t>A</t>
  </si>
  <si>
    <t>O</t>
  </si>
  <si>
    <t>D</t>
  </si>
  <si>
    <t>F</t>
  </si>
  <si>
    <t xml:space="preserve">Plan de acción </t>
  </si>
  <si>
    <t xml:space="preserve">Asistir y participar activamente en los procesos de sensibilización, capacitación y formación en los procesos SIGCMA </t>
  </si>
  <si>
    <t>Implementar mecanismos para la retroalimentación de las  partes interesadas</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</si>
  <si>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</si>
  <si>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</si>
  <si>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</si>
  <si>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</si>
  <si>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Realizar identificación y cumplimiento de los requisitos legales y reglamentarios</t>
  </si>
  <si>
    <t>3,9,17</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</si>
  <si>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</si>
  <si>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</si>
  <si>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</si>
  <si>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</si>
  <si>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</si>
  <si>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</si>
  <si>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</si>
  <si>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</si>
  <si>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</si>
  <si>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</si>
  <si>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</si>
  <si>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</si>
  <si>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</si>
  <si>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</si>
  <si>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</si>
  <si>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</si>
  <si>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</si>
  <si>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</si>
  <si>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</si>
  <si>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</si>
  <si>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</si>
  <si>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</si>
  <si>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</si>
  <si>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</si>
  <si>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</si>
  <si>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</si>
  <si>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</si>
  <si>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</si>
  <si>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</si>
  <si>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</si>
  <si>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</si>
  <si>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</si>
  <si>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</si>
  <si>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</si>
  <si>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</si>
  <si>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</si>
  <si>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</si>
  <si>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</si>
  <si>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</si>
  <si>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</si>
  <si>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</si>
  <si>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</si>
  <si>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</si>
  <si>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</si>
  <si>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</si>
  <si>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</si>
  <si>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</si>
  <si>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</si>
  <si>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</si>
  <si>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</si>
  <si>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</si>
  <si>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</si>
  <si>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</si>
  <si>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</si>
  <si>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</si>
  <si>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</si>
  <si>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</si>
  <si>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</si>
  <si>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</si>
  <si>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</si>
  <si>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</si>
  <si>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</si>
  <si>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</si>
  <si>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</si>
  <si>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</si>
  <si>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</si>
  <si>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</si>
  <si>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</si>
  <si>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</si>
  <si>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</si>
  <si>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</si>
  <si>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</si>
  <si>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</si>
  <si>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</si>
  <si>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</si>
  <si>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</si>
  <si>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</si>
  <si>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</si>
  <si>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</si>
  <si>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</si>
  <si>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</si>
  <si>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</si>
  <si>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</si>
  <si>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</si>
  <si>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</si>
  <si>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</si>
  <si>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</si>
  <si>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</si>
  <si>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</si>
  <si>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</si>
  <si>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</si>
  <si>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</si>
  <si>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</si>
  <si>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</si>
  <si>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</si>
  <si>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Daño, pérdida o uso indebido de bienes muebles o  inmuebles </t>
  </si>
  <si>
    <t>Los bienes inmuebles sean sustraidos, sufran daños superiores a los generados por su uso</t>
  </si>
  <si>
    <t>Demora en los procesos precontractuales y contractuales de infraestructura física de alta y media alta complejidad</t>
  </si>
  <si>
    <t>Afectación de reputacion,imagén,  credibilidad, satisfacción de usuarios y PI</t>
  </si>
  <si>
    <t xml:space="preserve">De la entidad, seccional, despachos a nivel local o municipal </t>
  </si>
  <si>
    <t>Afectación Económica</t>
  </si>
  <si>
    <t>Afectación al presupuesto  en un valor  &lt;1% y ≥5%.</t>
  </si>
  <si>
    <t>Moderado - 3</t>
  </si>
  <si>
    <t>Vencimiento de pólizas de seguro</t>
  </si>
  <si>
    <t>Interrupción o afectación en la prestación del servicio judicial</t>
  </si>
  <si>
    <t xml:space="preserve">Entre  0 a 48 horas habiles al año </t>
  </si>
  <si>
    <t>Leve - 1</t>
  </si>
  <si>
    <t xml:space="preserve">Bienes asegurables sin asegurar </t>
  </si>
  <si>
    <t>Interrupción o afectación en la prestación del servicio administrativo</t>
  </si>
  <si>
    <t>Entre 0 a 96 horas habiles al año  o afectación minima</t>
  </si>
  <si>
    <t>Incumplimiento en la programación de mantenimientos</t>
  </si>
  <si>
    <t/>
  </si>
  <si>
    <t xml:space="preserve">Titulación de bienes inmuebles sin legalizar </t>
  </si>
  <si>
    <t>No tener  definido y con documentacion el estado legal de los bienes  inmuebles de la Rama</t>
  </si>
  <si>
    <t>Desactualización de los inventarios</t>
  </si>
  <si>
    <t>Afectación al presupuesto en un valor &lt;0,5% y ≥1%.</t>
  </si>
  <si>
    <t>Menor - 2</t>
  </si>
  <si>
    <t>Documentación del inmuebe inexistente o incompleta</t>
  </si>
  <si>
    <t>Entre  145 a 192 horas  hábiles al año</t>
  </si>
  <si>
    <t>Mayor - 4</t>
  </si>
  <si>
    <t>Entre e 97 a 192 horas  habiles al año o afectación baja</t>
  </si>
  <si>
    <t xml:space="preserve">De un área del nivel central, seccional o despacho judicial </t>
  </si>
  <si>
    <t xml:space="preserve">Incumplimiento de los matenimientos preventivos, correctivos </t>
  </si>
  <si>
    <t>No ejecutar en forma oportuna y acorde con estipulaciones técnicas los mantenimientos de bienes muebles, inmuebles y equipos</t>
  </si>
  <si>
    <t>Afectación al presupuesto en un valor ≥50%.</t>
  </si>
  <si>
    <t>Incumplimiento de las metas establecidas</t>
  </si>
  <si>
    <t>Incumplimiento del 40% de los indicadores del proceso</t>
  </si>
  <si>
    <t>No planificar las actividades</t>
  </si>
  <si>
    <t xml:space="preserve">Recibir dádivas o beneficios a nombre propio o de terceros para  afectar la seguridad o confidencialidad de la información   </t>
  </si>
  <si>
    <t>Recibir dádivas o beneficios a nombre propio o de terceros por   revelar información confidencial,  alterar, retener o no publicar información.</t>
  </si>
  <si>
    <t>1. Falta de ética y valores.</t>
  </si>
  <si>
    <t xml:space="preserve">De la entidad y sector justicia a nivel internacional </t>
  </si>
  <si>
    <t>2. Insuficientes programas de capacitación para la toma de conciencia debido al desconocimiento de la ley antisoborno (ISO 37001:2016), Plan Anticorrupción y  de los  valores y principios propios de la entidad.</t>
  </si>
  <si>
    <t>3. Desconocimiento del Código de Etica y Buen Gobierno.</t>
  </si>
  <si>
    <t>4. Falta o inaplicación de controles.</t>
  </si>
  <si>
    <t>Ofrecer, prometer, entregar, aceptar o solicitar una ventaja indebida  para influir  en la toma de decisiones  para  la adquisición de predios en donación.</t>
  </si>
  <si>
    <t>Cuando se emite un concepto favorable que conlleve a la adquisición de un predio por donación omitiendo el cumplimiento de los requisitos establecidos, con el fin de favorecer intereses particulares.</t>
  </si>
  <si>
    <t>Falta de ética de los servidores públicos (Debilidades en principios y valores)</t>
  </si>
  <si>
    <t>Incumplimiento del 20% de los indicadores del proceso</t>
  </si>
  <si>
    <t>Falta de ética de terceros interesados  (Debilidades principios y valores)</t>
  </si>
  <si>
    <t>Debilidades en los controles técnicos para la Adquisición de lotes en donación.</t>
  </si>
  <si>
    <t xml:space="preserve">De la entidad y sector justicia a nivel nacional </t>
  </si>
  <si>
    <t>Ofrecer, prometer, entregar, aceptar o solicitar una ventaja indebida para conseguir el favorecimiento competitivo  en  la evaluación técnica (proceso de selección) en  contratos de Estudios y Diseños o Construcción de sedes y despachos judiciales.</t>
  </si>
  <si>
    <t>Cuando se emite un concepto técnico basado en una evaluación que redunde en ventajas para agentes internos y externos, sin la adecuada justificación técnica.</t>
  </si>
  <si>
    <t>Afectación al  presupuesto en un valor  &lt;5% y  ≥20%.</t>
  </si>
  <si>
    <t>Debilidades en los controles de los procedimientos de contratación en lo relacionado con la evaluación técnica para la selección de contratistas.</t>
  </si>
  <si>
    <t>Ofrecer, prometer, entregar, aceptar o solicitar una ventaja indebida para conseguir el favorecimiento competitivo  en  la adición  de  contratos de Estudios y Diseños o construcción de sedes y despachos judiciales.</t>
  </si>
  <si>
    <t>Cuando se adicionen contratos que son ventajosos para agentes internos y externos, sin la adecuada justificación que soporte su valor.</t>
  </si>
  <si>
    <t>Debilidades en los controles de los procedimientos de contratación en lo relacionado con la identificación de necesidades.</t>
  </si>
  <si>
    <t>Ofrecer, prometer, entregar, aceptar o solicitar una ventaja indebida para conseguir la recepción de Diseños u obras.</t>
  </si>
  <si>
    <t>Cuando un agente interno o externos, obtiene una ventaja indebida por recibir Estudios y Diseños u Obras, que no cumplan con los requisitos contractuales.</t>
  </si>
  <si>
    <t>Bajo - 2</t>
  </si>
  <si>
    <t>Debilidades en los controles de los procedimientos y obligaciones</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</si>
  <si>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</si>
  <si>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</si>
  <si>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</si>
  <si>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</si>
  <si>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</si>
  <si>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</si>
  <si>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</si>
  <si>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</si>
  <si>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</si>
  <si>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</si>
  <si>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</si>
  <si>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</si>
  <si>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</si>
  <si>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</si>
  <si>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</si>
  <si>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</si>
  <si>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</si>
  <si>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</si>
  <si>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</si>
  <si>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</si>
  <si>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</si>
  <si>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</si>
  <si>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</si>
  <si>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NO</t>
  </si>
  <si>
    <t>SI</t>
  </si>
  <si>
    <t xml:space="preserve">MATRIZ DE RIESGOS SIGCMA </t>
  </si>
  <si>
    <t>Proceso:</t>
  </si>
  <si>
    <t>Objetivo:</t>
  </si>
  <si>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</si>
  <si>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</si>
  <si>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</si>
  <si>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</si>
  <si>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</si>
  <si>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</si>
  <si>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</si>
  <si>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</si>
  <si>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</si>
  <si>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</si>
  <si>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</si>
  <si>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</si>
  <si>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</si>
  <si>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</si>
  <si>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</si>
  <si>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</si>
  <si>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</si>
  <si>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</si>
  <si>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</si>
  <si>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</si>
  <si>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</si>
  <si>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</si>
  <si>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</si>
  <si>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</si>
  <si>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</si>
  <si>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</si>
  <si>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</si>
  <si>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</si>
  <si>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</si>
  <si>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</si>
  <si>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</si>
  <si>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</si>
  <si>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</si>
  <si>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</si>
  <si>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</si>
  <si>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</si>
  <si>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</si>
  <si>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</si>
  <si>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</si>
  <si>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</si>
  <si>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</si>
  <si>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</si>
  <si>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</si>
  <si>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 xml:space="preserve">De la entidad, seccional, despachos a nivel departamental </t>
  </si>
  <si>
    <t>Mayor</t>
  </si>
  <si>
    <t>Catastrófico</t>
  </si>
  <si>
    <t>Afectación al presupuesto en un valor ≥0,5%.</t>
  </si>
  <si>
    <t>Incumplimiento del 60% de los indicadores del proceso</t>
  </si>
  <si>
    <t>Incumplimiento del 80% de los indicadores del proceso</t>
  </si>
  <si>
    <t>Incumplimiento del 100% de los indicadores del proceso</t>
  </si>
  <si>
    <t xml:space="preserve">Entre 49 a 96 horas  habiles al año  </t>
  </si>
  <si>
    <t xml:space="preserve">Entre  97 a 144 horas   habiles al año  </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</si>
  <si>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</si>
  <si>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</si>
  <si>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</si>
  <si>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</si>
  <si>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</si>
  <si>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</si>
  <si>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</si>
  <si>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</si>
  <si>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</si>
  <si>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</si>
  <si>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</si>
  <si>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</si>
  <si>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</si>
  <si>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</si>
  <si>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</si>
  <si>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</si>
  <si>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</si>
  <si>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</si>
  <si>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</si>
  <si>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</si>
  <si>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</si>
  <si>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</si>
  <si>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</si>
  <si>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</si>
  <si>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</si>
  <si>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</si>
  <si>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</si>
  <si>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</si>
  <si>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</si>
  <si>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</si>
  <si>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</si>
  <si>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</si>
  <si>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</si>
  <si>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</si>
  <si>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</si>
  <si>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</si>
  <si>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</si>
  <si>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</si>
  <si>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</si>
  <si>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</si>
  <si>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</si>
  <si>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</si>
  <si>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</si>
  <si>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</si>
  <si>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</si>
  <si>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</si>
  <si>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</si>
  <si>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</si>
  <si>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</si>
  <si>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</si>
  <si>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</si>
  <si>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</si>
  <si>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</si>
  <si>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</si>
  <si>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</si>
  <si>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</si>
  <si>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</si>
  <si>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</si>
  <si>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</si>
  <si>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</si>
  <si>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</si>
  <si>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</si>
  <si>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</si>
  <si>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</si>
  <si>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</si>
  <si>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</si>
  <si>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</si>
  <si>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</si>
  <si>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</si>
  <si>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</si>
  <si>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</si>
  <si>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x</t>
  </si>
  <si>
    <t>Falta de personal (ingeniero civil)</t>
  </si>
  <si>
    <t xml:space="preserve">Legalizacion de las construcciones  ante el IGAC </t>
  </si>
  <si>
    <t>Falta de actualización de avaluos comerciales de los inmuebles</t>
  </si>
  <si>
    <t xml:space="preserve">El Coordinador del Area administrativa, realiza el seguimiento mediante hoja electronica a los recursos asignados por infraestruturara que permita el cronograma a desarrrollar para realizar la contratacion,  evidenciar el estado de los procesos y ejecucion de los recursos de manera mensual.   </t>
  </si>
  <si>
    <t xml:space="preserve">Falta de controles para el ingreso y salida de  equipos de oficina </t>
  </si>
  <si>
    <t>La persona de apoyo a l proceso de  administracion a los bienes muebles  de la Coordinacion Administrativa (almacen)   realizara los diferentes controles:
a) Ingresar diariamente todos los elementos o bienes muebles adquiridos por la entidad al sistemas de inventarios .
b) Informar mesualmente los valores de los bienes mueble e inmuebles a segurar ante el corredor de seguros.</t>
  </si>
  <si>
    <t>Nivel Central - Coordinacion Administrativa DESAJ que se cuente con recursos presupuestales suficientes desde el inico de la vigencia, con el proposito de planear las solicitudes y atenderlas de manera eficaz</t>
  </si>
  <si>
    <t>La Coordinación Administrativa Elaborar circular semestral, recordando a los servidores judiciales la responsabiliad  del cuido de los bienes  del estado a su nombre y el tramite que se debe adelantar ante el area del almacen para la autorizacion de entrada y salida de elementos a  las seds judiciales. docuemnto que debea ir con copia a la empresa que presta la  vigiliancia y seguridad privada.</t>
  </si>
  <si>
    <t>La persona de apoyo a l proceso de  administracion a los bienes muebles  de la Coordinacion Administrativa (almacen),  requerira las polizas al corredor de seguros con el fin de realiar segumiento a las coberturas y fecha de vencimiento de las mismas.</t>
  </si>
  <si>
    <t>Elaborar hoja de cálculo con toda la informacion del inmueble</t>
  </si>
  <si>
    <t>La Coordinacion Administrativa elabora oficio de solicitud  a la unidad de infraestructura para que realicen el apoyo de actualizacion de avaluos comerciales de los inmuebles.</t>
  </si>
  <si>
    <t xml:space="preserve">Tramitar ante el IGAC La actualizacion de las construcciones nuevas </t>
  </si>
  <si>
    <t>Falta de asignacion o recibo tardio de presupuesto</t>
  </si>
  <si>
    <t>Nombrar un ingeniero civil</t>
  </si>
  <si>
    <t>Cuando se elabore el ppto, plan de necesidades  y plan de adquisiciones la coordinacion administrativa, debera  tener como prioridad el prespuesto para atender las necesidades de mtto bienes inmuebles</t>
  </si>
  <si>
    <t>La Coordinacion Administrativa, realizara  visitas a las sedes judiciales con el fin de levantar las necesidades en materia de mantenimientos de bienes inmuebles y muebles</t>
  </si>
  <si>
    <t>X</t>
  </si>
  <si>
    <t>MAPA DE PROCESOS CONSEJO SUPERIOR DE LA JUDICATURA</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</si>
  <si>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</si>
  <si>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Aumento de la demanda de Justicia a causa de la problemática social</t>
  </si>
  <si>
    <t xml:space="preserve">Afectaciones a la infraestructura física de las sedes Judiciales </t>
  </si>
  <si>
    <t>Marco regulatorio del  MINTICS, para la gobernanza, gobernabilidad y transformación digital</t>
  </si>
  <si>
    <t>Generar espacios donde se realicen acuerdo interinstitucionales para poder consultar información que beneficie la administración de justicia</t>
  </si>
  <si>
    <t>Falta de tiempo para acceder a la formación  de alto interés, tales como: Sensibilizaciones, cursos, talleres,  capacitaciones, diplomados, entre otros</t>
  </si>
  <si>
    <t>Falta de apropiación y aplicación del conocimiento de los avances tecnológicos</t>
  </si>
  <si>
    <t>Carencia de formación en tecnologías de la información y la comunicación aplicadas al desarrollo de la gestión Judicial estableciendo las diferencias entre:
Transformación digital, digitalización, expediente digital y estrategias para la digitalización</t>
  </si>
  <si>
    <t>Carencia de modelos gobernanza de Tecnologías de la Información (TI) en la entidad</t>
  </si>
  <si>
    <t xml:space="preserve">ELABORÓ
LIDER DEL PROCESO </t>
  </si>
  <si>
    <t xml:space="preserve">REVISÓ
COORDINACIÓN NACIONAL DEL SIGCMA </t>
  </si>
  <si>
    <t>APROBÓ
COMITÉ NACIONAL DEL SIGCMA</t>
  </si>
  <si>
    <t>VERSIÓN
02</t>
  </si>
  <si>
    <t>FECHA
06/11/2023</t>
  </si>
  <si>
    <t>FECHA
12/12/2023</t>
  </si>
  <si>
    <t>FECHA
13/12/2023</t>
  </si>
  <si>
    <t>Dependencias Administrativas y judiciales a Nivel nacional</t>
  </si>
  <si>
    <t>ANÁLISIS DEL RESULTADO FINAL 
2 TRIMESTRE</t>
  </si>
  <si>
    <t>ANÁLISIS DEL RESULTADO FINAL 
3 TRIMESTRE</t>
  </si>
  <si>
    <t>ANÁLISIS DEL RESULTADO FINAL 
4 TRIMESTRE</t>
  </si>
  <si>
    <t>MATRIZ DE RIESGOS</t>
  </si>
  <si>
    <t>DEPENDENCIA ADMINISTRATIVA O JUDICIAL</t>
  </si>
  <si>
    <t>N/A</t>
  </si>
  <si>
    <t>Presupuesto insuficiente asignado para  la vigencia 2025 de la Rama Judicial</t>
  </si>
  <si>
    <t>CÓDIGO
F-EVSG-10</t>
  </si>
  <si>
    <t xml:space="preserve">Se realizo el seguimiento mediante hoja electronica a los recursos asignados por infraestrutura.
Se requirieron las polizas al corredor de seguros con el fin de realiar segumiento a las coberturas y fecha de vencimiento de las mismas.
Se registraron- ingresos   80.533 al almacen,  elementos representados en 26 entradas correspondiente a 13 contratos y  748 salidas para asignacion de 119.713 elementos.
Se realizo  mesualmente el reporte de los valores de los bienes mueble e inmuebles a segurar ante el corredor de seguros.
mediante correo electronico - circular, recordo a los servidores judiciales la responsabiliad  del cuido de los bienes  del estado a su nombre y el tramite que se debe adelantar ante el area del almacen para la autorizacion de entrada y salida de elementos a  las seds judiciales. </t>
  </si>
  <si>
    <t>Se  incluyo dentro del  plan de necesidades  y plan de adquisiciones presupuesto para atender las necesidades de mtto bienes inmuebles.
La Coordinacion Administrativa, realizo  visitas a las sedes judiciales con el fin de levantar las necesidades en materia de mantenimientos de bienes inmuebles y muebles</t>
  </si>
  <si>
    <t xml:space="preserve">Durante el primer trimestre la coordinación administrativa ha recibido solicitudes por diferentes medios, como: correos electronicos,  via wassath,  telefonica,.  requerimiento que fueron consolidados para tener encuenta para la estructuracion del el nuevo proceso de mantenimeitno de inmuebles  adelantado medainte el numero de proceso SA001 DE 2025 y asi mismo se realizo visitas </t>
  </si>
  <si>
    <t>Se elaboro hoja de cálculo con toda la informacion del inmueble</t>
  </si>
  <si>
    <t>Se actualizo informacion de los bienes inmuebles propios y en arrendamiento</t>
  </si>
  <si>
    <t>DESAJ NEIVA</t>
  </si>
  <si>
    <t>Aumento de los impactos ambientales negativos por el cambio climático, la contaminación, la sobreexplotación de recursos naturales, las energías sucias o la pérdida de la biodiversidad</t>
  </si>
  <si>
    <t>Actualización en la normatividad legal y vigente</t>
  </si>
  <si>
    <t>No realización oportuna del plan de acción, matriz de riesgos y demás documentos del SIGCMA, con su seguimiento correspondiente en los periodos establecidos,  conforme a los lineamientos emitidos desde el despacho del Consejero Líder del SIGCMA y la Coordinación Nacional del SIGCMA</t>
  </si>
  <si>
    <t xml:space="preserve">Socialización de buenas prácticas de la gestión judicial en el contexto internacional a través de la CICAJ y Convocatoria talleres de capacitación TEAMS programadas por Unidad de Transformación Digital e Informática y el Centro de Documentación Judicial - CENDOJ </t>
  </si>
  <si>
    <t xml:space="preserve">Afectación a servidores judiciales e infraestructura física de las sedes Judiciales y Administrativas por causa del riesgo público, tales como: conflicto armado de las regiones, asonadas, atracos, robos o hurtos, extorsiones y secuestros </t>
  </si>
  <si>
    <t>Nombramiento transitorio del profesional universitario grado 11 para liderar la Coordinación del SIGCMA en la Seccional Neiva durante la vigencia 2025, conforme al Acuerdo PCSJA25-12268.</t>
  </si>
  <si>
    <t>No contar con un profesional Universitario de manera permanente que le permita garantizar a esta Organización realizar seguimiento, evaluación y acompañamiento para la elaboración y actualización de documentos del SIGCMA  acorde a los lineamientos y directriz del SIGCMA para la seccional Neiva.</t>
  </si>
  <si>
    <t>Compromiso de la Alta Dirección y de los líderes de proceso con el mantenimiento y mejora continua del SIGCMA.</t>
  </si>
  <si>
    <t>Participación activa de los encuentros nacionales y regionales del SIGCMA, COPASST, Comité de Convivencia Laboral, coordinadores del SG-SST y Brigadas de emergencia de la seccional Neiva.</t>
  </si>
  <si>
    <t>Demora en el proceso de revisión y actualización de los documentos por parte del SIGCMA Nacional.</t>
  </si>
  <si>
    <t>Recursos insuficientes para dar respuesta al Plan de Necesidades formulado para la Seccional Neiva durante la vigencia 2025.</t>
  </si>
  <si>
    <t>Seguimiento e implementación a las especificaciones del manual de contratación  para la DESAJ Neiva.</t>
  </si>
  <si>
    <t>Retrasos en la aprobación y asignación de recursos de inversión para la seccional.</t>
  </si>
  <si>
    <t>Líderes de proceso del SIGCMA con dominio de la reglamentación que establece los procedimientos para el manejo de los recursos presupuestales, financieros y de contratación estatal en la seccional</t>
  </si>
  <si>
    <t>Presupuesto asignado para el desarrollo de los proyectos de inversión de los procesos del SIGCMA, conforme al Plan de Necesidades aprobado para la Seccional en la vigencia 2025.</t>
  </si>
  <si>
    <t>La Seccional cuenta con un presupuesto asignado para la ejecución de los proyectos de mantenimiento, así como para el trámite de los requerimientos de mejora de la infraestructura en los despachos judiciales y dependencias administrativas, en conformidad con las normativas y estándares ambientales aplicables a la ejecución de estos proyectos.</t>
  </si>
  <si>
    <t>Equipo conformado por servidores judiciales de alto nivel profesional y altamente capacitados para ejecutar las funciones asignadas en el liderazgo del proceso del SIGCMA para el CSJ HUILA y LA DESAJ NEIVA, respaldados por un equipo de apoyo especializado.</t>
  </si>
  <si>
    <t>Afectación de la salud de los servidores judiciales  a causa de la extensión en los horarios laborales de teletrabajo y presencial</t>
  </si>
  <si>
    <t>Afectación de la salud de los servidores judiciales  a causa de la extensión en los horarios laborales de teletrabajo y presencial.</t>
  </si>
  <si>
    <t>Falta de recurso humano suficiente y adecuado para atender la demanda de justicia y las actividades administrativas de la seccional</t>
  </si>
  <si>
    <t>Dificultades en los procesos de inducción y reinducción de los servidores judiciales, judicantes y contratistas, generadas por la alta rotación de cargos en la seccional y la ejecución de proyectos en curso.</t>
  </si>
  <si>
    <t>Reforzamiento de los concursos de méritos para el ingreso a la Rama Judicial y verificación por parte de los supervisores de contratos en el cumplimiento de las obligaciones de los contratistas en cuanto a la formación de sus colaboradores que brindan servicios a la seccional.</t>
  </si>
  <si>
    <t>Carencia  de manual  de funciones y procedimientos  para los servidores Judiciales y manejo del micrositio de la Rama Judicial y el SIGCMA</t>
  </si>
  <si>
    <r>
      <t xml:space="preserve">Publicación de los actos administrativos, SIGCMA Seccional en el micrositio:
Rama Judicial: </t>
    </r>
    <r>
      <rPr>
        <u/>
        <sz val="11"/>
        <color rgb="FF595959"/>
        <rFont val="Azo Sans Light"/>
      </rPr>
      <t>https://www.ramajudicial.gov.co/</t>
    </r>
    <r>
      <rPr>
        <sz val="11"/>
        <color rgb="FF595959"/>
        <rFont val="Azo Sans Light"/>
      </rPr>
      <t xml:space="preserve">
CSJ HUILA: </t>
    </r>
    <r>
      <rPr>
        <u/>
        <sz val="11"/>
        <color rgb="FF595959"/>
        <rFont val="Azo Sans Light"/>
      </rPr>
      <t>https://www.ramajudicial.gov.co/web/consejo-seccional-de-la-judicatura-del-huila</t>
    </r>
  </si>
  <si>
    <t>Debilidad en la participación de las actividades formativas dirigidas a los servidores judiciales.</t>
  </si>
  <si>
    <t>Resistencia por parte de algunos servidores judiciales para adoptar la gestión del conocimiento en el proceso de cambio relacionado con el SIGCMA, los modelos de gestión, la implementación de PETD, así como en áreas clave como la gestión ambiental, la seguridad y salud en el trabajo, la seguridad informática, las normas antisoborno y las normas de bioseguridad, entre otras</t>
  </si>
  <si>
    <t>Limitaciones en la disponibilidad y actualización oportuna de la documentación del SIGCMA para los procesos que se desarrollan en la seccional.</t>
  </si>
  <si>
    <r>
      <t xml:space="preserve">Disponibilidad del micrositio del SIGCMA para la consulta de los documentos digitales acordes al proceso de la seccional: </t>
    </r>
    <r>
      <rPr>
        <u/>
        <sz val="11"/>
        <color rgb="FF595959"/>
        <rFont val="Azo Sans Light"/>
      </rPr>
      <t xml:space="preserve">https://www.ramajudicial.gov.co/web/sistema-integrado-gestion-de-la-calidad-y-el-medio-ambiente/inicio, </t>
    </r>
    <r>
      <rPr>
        <sz val="11"/>
        <color rgb="FF595959"/>
        <rFont val="Azo Sans Light"/>
      </rPr>
      <t>adicionalmente se tiene como apoyo a los procesos el Líder de enlace del SIGCMA Seccional.</t>
    </r>
  </si>
  <si>
    <t>En la seccional se tiene registros de requerimientos de préstamos y consulta de expedientes del archivo a nivel seccional.</t>
  </si>
  <si>
    <t>Seguimiento al avance y ejecución del Plan de Mantenimiento de Infraestructura, de acuerdo con el proyecto incluido en el Plan de Necesidades de la DESAJ Neiva, enfocado en la adecuación, dotación, mantenimiento y mejoramiento de los Palacios de Justicia y sedes judiciales y administrativas de la Rama Judicial a nivel nacional.</t>
  </si>
  <si>
    <t xml:space="preserve">Deficiencia en la adecuación de áreas de trabajo, espacios limitados y sin señalización de acuerdo al riesgo </t>
  </si>
  <si>
    <t>Los funcionarios, servidores judiciales y demás partes interesadas reportan las condiciones inseguras al área de mantenimiento de la DESAJ Neiva, mediante correos institucionales.</t>
  </si>
  <si>
    <t>Capacitación para el uso de herramientas tecnológicas por parte de la seccional</t>
  </si>
  <si>
    <t>Fortalecimiento en el seguimiento por parte de los supervisores de los contratos adscritos a la seccional en la verificación del cargue de la información por parte de los contratistas en el SECOP II</t>
  </si>
  <si>
    <t>Consolidación de las necesidades en materia tecnológica, de telecomunicaciones y de soluciones tecnológicas.</t>
  </si>
  <si>
    <t>Atención de los requerimientos tecnológicos solicitados para el normal funcionamiento de los equipos de los despachos judiciales.</t>
  </si>
  <si>
    <t>Deficiencia en el uso de la gestión documental administrativa, de acuerdo con las políticas, procedimientos, manuales e instructivos establecidos, en conformidad con SIGOBius por parte de la seccional.</t>
  </si>
  <si>
    <t>Capacitaciones y socializaciones del uso y manejo adecuado del aplicativo SIGOBius.</t>
  </si>
  <si>
    <t>Actividades de Inspección y verificación de las condiciones de trabajo por parte de SST, Administración, comité COPASST.</t>
  </si>
  <si>
    <t>Deficiencia en la modernización y el mantenimiento del mobiliario disponible en la Rama Judicial.</t>
  </si>
  <si>
    <t xml:space="preserve">Inspección y verificación de los puestos de trabajo con la ARL de la seccional </t>
  </si>
  <si>
    <t>Modernización de los equipos de cómputo, escritorios, televisores para proyectar y sillas ergonómicas acondicionadas para los Funcionarios y servidores judiciales de la seccional Neiva.</t>
  </si>
  <si>
    <t>Registros de la publicación y divulgacion de información en los canales de comunicación dispuestos para la atención al usuario interno y externo en la página web institucional</t>
  </si>
  <si>
    <t>Uso adecuado de los correos electrónicos institucionales</t>
  </si>
  <si>
    <t>Seguimiento al reporte de las peticiones, quejas , reclamos, sugerencias y felicitaciones PQRSF</t>
  </si>
  <si>
    <t>Ausencia de la implementacion de los programas ambientales e indicadores de gestión ambiental establecidos en los programas de gestión del Acuerdo PSAA14-10160</t>
  </si>
  <si>
    <t>Uso del aplicativo SIGOBIUS para socialización de documentos internos y externos en seguridad de los procesos del SIGCMA.</t>
  </si>
  <si>
    <t>Reconocimiento de la imagen corporativa y los logos en los cuales se encuentra certificada la Rama Judicial</t>
  </si>
  <si>
    <t>Mantener la certificación operaciones seguras: Sellos SAFE &amp; HEALTHY para la seccional Neiva.</t>
  </si>
  <si>
    <t>Capacitación y sensibilización en los espacios ambientales como talleres e infografias alusivas a la socialización de la Politica Ambiental, conservacion del medio ambiente,programas ambientales, manejo y clasificacion de los residuos generados en la entidad, cambios climáticos entre otros.</t>
  </si>
  <si>
    <t>Mantenimiento y seguimiento del SIGCMA en los esquemas que se encuentra certificados la Rama Judicial ISO 9001:2015,NTC 6256 y GTC 286 2021, NTC ISO 45001:2018,Sellos SAFE &amp; HEALTHY.</t>
  </si>
  <si>
    <t>Seguimiento a la  matriz de comunicaciones para la seccional.</t>
  </si>
  <si>
    <t>Publicación en los sitios de trabajo y socialización de la política del SIGCMA, según lo dispuesto en el Acuerdo No. PSAA14-10161, y de la política ambiental, conforme al Acuerdo No. PSAA14-10160.</t>
  </si>
  <si>
    <t>Falta de concienciación sobre la separación de los residuos sólidos.</t>
  </si>
  <si>
    <t>Deficiencia en la disponibilidad de canecas y puntos ecológicos para separar los residuos sólidfos de acuerdo a la Resolución 2184 de 2019 del Ministerio de Ambiente.</t>
  </si>
  <si>
    <t>Seguimiento a las obligaciones ambientales del contratista en la ejecución de los proyectos para la seccional.</t>
  </si>
  <si>
    <t>Desconocimiento por parte de los brigadistas, servidores judiciales y contratistas de las acciones necesarias para actuar ante una emergencia ambiental.</t>
  </si>
  <si>
    <t xml:space="preserve">Implementación de buenas practicas tendientes a la protección del medio ambiente </t>
  </si>
  <si>
    <t>Desconocimiento de la ISO 50001: norma internacional para sistemas de gestión de la energía (SGE)</t>
  </si>
  <si>
    <t>Contar con el Plan de Acción para la vigencia 2025, acorde a los objetivos estratégicos del Plan Sectorial de Desarrollo de la Rama Judicial 2023-2026, implementado en la plataforma PEYGI - Sistema Planeación Estratégica Y Gestión Institucional - Nivel Central.</t>
  </si>
  <si>
    <t xml:space="preserve">Incremento del Producto Interno Bruto (PIB) que potencialice el crecimiento económico del país y viabilice la asignación suficiente de recursos para la Rama Judicial </t>
  </si>
  <si>
    <t xml:space="preserve">Incremento de la credibilidad y confianza en la administración de justicia al implementar y certificar sus Sistemas de Gestión. </t>
  </si>
  <si>
    <t>Apoyo a la seccional Neiva de entidades públicas como Bomberos oficial y voluntario,  Defensa civil, Cruz Roja, Secretaria de salud.</t>
  </si>
  <si>
    <t>Invitación por parte de la CAM para actividades de CAMPAÑA OPITATON del año 2025 en el  Huila</t>
  </si>
  <si>
    <t>Desconocimiento del funcionamiento de la plataforma PEYGI - Sistema Planeación Estratégica  Gestión Institucional - Nivel Central. SIGCMA para la seccional para registrar los seguimientos del plan de acción para la vigencia 2025</t>
  </si>
  <si>
    <t>12,13,14</t>
  </si>
  <si>
    <t>Plan de acción</t>
  </si>
  <si>
    <t>2,3,6</t>
  </si>
  <si>
    <t>2,3,4</t>
  </si>
  <si>
    <t>2,3,5,6,14,15,16</t>
  </si>
  <si>
    <t>Seguimiento y reporte de los entregables Plan de Acción para la vigencia en la Plataforma PEYGI (Sistema Planeación Estratégica Y Gestión Institucional - Nivel Central)</t>
  </si>
  <si>
    <t>Seguimiento y reporte de los entregables Matriz de riesgos</t>
  </si>
  <si>
    <t>2,3,4,5</t>
  </si>
  <si>
    <t>Plan de acción, Matriz de acciones</t>
  </si>
  <si>
    <t>Matriz de riesgos-Plan de acción, Matriz de acciones</t>
  </si>
  <si>
    <t>Plan de acción , plan de necesidades</t>
  </si>
  <si>
    <t>8,9,10</t>
  </si>
  <si>
    <t>1,3,4,5</t>
  </si>
  <si>
    <t xml:space="preserve">Feficiencia en la formación Líderes y  Auditores en la Norma NTC ISO 14001:2015 </t>
  </si>
  <si>
    <t>34,35,36,37,38,39,40,41</t>
  </si>
  <si>
    <t>41,42,43,44,45,46</t>
  </si>
  <si>
    <t>Matriz de riesgos,  Matriz de acciones</t>
  </si>
  <si>
    <t>Solicitar apoyo al CENDOJ para la actualización y capacitacion de las tablas de retención documental (TRD) y manejo de Sigobius</t>
  </si>
  <si>
    <t>Cambio de Normatividad y Regulaciones Expedidas por el Gobierno Nacional o el Congreso de la Republica que afecten la administración de Justicia, seguridad y salud en el trabajo, ambiental</t>
  </si>
  <si>
    <t>Plan de acción,plan de necesidades</t>
  </si>
  <si>
    <t>3,13,15,16</t>
  </si>
  <si>
    <t>1,3,6,7</t>
  </si>
  <si>
    <t>2,3,18,19</t>
  </si>
  <si>
    <t>3,8,9,10</t>
  </si>
  <si>
    <t>DIRECCIÓN EJECUTIVA SECCIONAL DE ADMINISTRACIÓN JUDICIAL NEIVA</t>
  </si>
  <si>
    <t>Actualización y estandarización de formatos institucionales en plataforma del  SIGCMA y SIGOBIUS, al igual que los manuales de procesos y procedimientos</t>
  </si>
  <si>
    <t>MISIONAL:
MEJORAMIENTO INFRAESTRUCTURA FÍSICA</t>
  </si>
  <si>
    <t xml:space="preserve">Participar en el plan de formación de la Escuela Judicial para el fortalecimiento de competencias de los servidores judiciales </t>
  </si>
  <si>
    <t>Gestionar ante la Direccion Ejecutiva de Administracion Judicial, la asignacion de recursos para el mantenimiento de la Infraestructura fisica y seguridad de las sedes judiciales en articulacion con el Plan sectorial de Desarrollo</t>
  </si>
  <si>
    <t>Plan de acción, Matriz de acciones, programas ambientales</t>
  </si>
  <si>
    <t>1/01/2025 al
31/12/2025</t>
  </si>
  <si>
    <t xml:space="preserve">Seguimiento de los recursos   asignados por infraestructura, incluida la casilla del cronograma a desarrrollar para realizar la contratacion,   el estado de los procesos y ejecucion de los recursos.
Asi mismo, la persona de apoyo al proceso de  administracion a los bienes muebles  de la Coordinacion Administrativa (almacen),  requerio las polizas al corredor de seguros con el fin de realiar seguimiento a las coberturas y fecha de vencimiento de las mismas.
Por medio del proceso de  administracion a los bienes muebles  de la Coordinacion Administrativa (almacen)   realizo los diferentes controles:   a) Ingresos diarios de  todos los elementos o bienes muebles adquiridos por la entidad al sistemas de inventarios .  b) De manera mensual informo   los valores de los bienes mueble e inmuebles a segurar ante el corredor de seguros.
La Coordinación Administrativa Por medio del proceso de  administracion a los bienes muebles, mediante correo electronico - circular, recordo a los servidores judiciales la responsabiliad  del cuido de los bienes  del estado a su nombre y el tramite que se debe adelantar ante el area del almacen para la autorizacion de entrada y salida de elementos a  las seds judiciales. </t>
  </si>
  <si>
    <t>Líder del proceso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</si>
</sst>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240A]d&quot; de &quot;mmmm&quot; de &quot;yyyy;@"/>
    <numFmt numFmtId="165" formatCode="0.0"/>
  </numFmts>
  <fonts count="101">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9"/>
      <color theme="0"/>
      <name val="Arial Narrow"/>
      <family val="2"/>
    </font>
    <font>
      <sz val="9"/>
      <color theme="2"/>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1"/>
      <color theme="0" tint="-4.9989318521683403E-2"/>
      <name val="Azo Sans Medium"/>
    </font>
    <font>
      <b/>
      <sz val="14"/>
      <color theme="1"/>
      <name val="Calibri"/>
      <family val="2"/>
      <scheme val="minor"/>
    </font>
    <font>
      <sz val="16"/>
      <color theme="1"/>
      <name val="Calibri"/>
      <family val="2"/>
      <scheme val="minor"/>
    </font>
    <font>
      <b/>
      <sz val="8"/>
      <color rgb="FF000000"/>
      <name val="Times New Roman"/>
      <family val="1"/>
    </font>
    <font>
      <b/>
      <sz val="8"/>
      <color rgb="FF767171"/>
      <name val="Times New Roman"/>
      <family val="1"/>
    </font>
    <font>
      <b/>
      <sz val="12"/>
      <color theme="1"/>
      <name val="Arial"/>
      <family val="2"/>
    </font>
    <font>
      <b/>
      <sz val="11"/>
      <color theme="1"/>
      <name val="Arial"/>
      <family val="2"/>
    </font>
    <font>
      <b/>
      <sz val="12"/>
      <color theme="1"/>
      <name val="Calibri"/>
      <family val="2"/>
      <scheme val="minor"/>
    </font>
    <font>
      <sz val="11"/>
      <color theme="1"/>
      <name val="Roboto"/>
    </font>
    <font>
      <b/>
      <sz val="11"/>
      <name val="Azo Sans Medium"/>
    </font>
    <font>
      <sz val="11"/>
      <color theme="1"/>
      <name val="Belyrium"/>
    </font>
    <font>
      <sz val="10"/>
      <color theme="1"/>
      <name val="Arial Narrow"/>
      <family val="2"/>
    </font>
    <font>
      <b/>
      <sz val="14"/>
      <color theme="1"/>
      <name val="Arial Narrow"/>
      <family val="2"/>
    </font>
    <font>
      <b/>
      <sz val="12"/>
      <color theme="1"/>
      <name val="Arial Narrow"/>
      <family val="2"/>
    </font>
    <font>
      <b/>
      <sz val="16"/>
      <color theme="1"/>
      <name val="Azo Sans Medium"/>
    </font>
    <font>
      <u/>
      <sz val="11"/>
      <color rgb="FF595959"/>
      <name val="Azo Sans Light"/>
    </font>
    <font>
      <sz val="11"/>
      <color rgb="FF004D6D"/>
      <name val="Calibri"/>
      <family val="2"/>
      <scheme val="minor"/>
    </font>
    <font>
      <b/>
      <sz val="20"/>
      <color theme="0"/>
      <name val="Calibri"/>
      <family val="2"/>
      <scheme val="minor"/>
    </font>
  </fonts>
  <fills count="2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rgb="FFFFFFFF"/>
        <bgColor indexed="64"/>
      </patternFill>
    </fill>
    <fill>
      <patternFill patternType="solid">
        <fgColor rgb="FFFFFFFF"/>
        <bgColor rgb="FF000000"/>
      </patternFill>
    </fill>
  </fills>
  <borders count="1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thin">
        <color indexed="64"/>
      </top>
      <bottom style="double">
        <color theme="0"/>
      </bottom>
      <diagonal/>
    </border>
    <border>
      <left style="thick">
        <color theme="0"/>
      </left>
      <right/>
      <top/>
      <bottom style="thick">
        <color theme="0"/>
      </bottom>
      <diagonal/>
    </border>
    <border>
      <left/>
      <right/>
      <top/>
      <bottom style="thin">
        <color rgb="FF4DC0E3"/>
      </bottom>
      <diagonal/>
    </border>
    <border>
      <left style="medium">
        <color indexed="64"/>
      </left>
      <right/>
      <top style="thin">
        <color rgb="FF4DC0E3"/>
      </top>
      <bottom/>
      <diagonal/>
    </border>
    <border>
      <left style="thin">
        <color rgb="FF4DC0E3"/>
      </left>
      <right style="thin">
        <color indexed="64"/>
      </right>
      <top style="thin">
        <color rgb="FF4DC0E3"/>
      </top>
      <bottom/>
      <diagonal/>
    </border>
    <border>
      <left style="thin">
        <color indexed="64"/>
      </left>
      <right style="thin">
        <color rgb="FF4DC0E3"/>
      </right>
      <top style="thin">
        <color rgb="FF4DC0E3"/>
      </top>
      <bottom/>
      <diagonal/>
    </border>
    <border>
      <left style="thin">
        <color rgb="FF4DC0E3"/>
      </left>
      <right style="thin">
        <color rgb="FF4DC0E3"/>
      </right>
      <top style="thin">
        <color rgb="FF4DC0E3"/>
      </top>
      <bottom/>
      <diagonal/>
    </border>
    <border>
      <left/>
      <right/>
      <top style="thin">
        <color rgb="FF4DC0E3"/>
      </top>
      <bottom/>
      <diagonal/>
    </border>
    <border>
      <left style="thin">
        <color rgb="FF4DC0E3"/>
      </left>
      <right/>
      <top/>
      <bottom/>
      <diagonal/>
    </border>
    <border>
      <left style="medium">
        <color indexed="64"/>
      </left>
      <right style="thin">
        <color rgb="FF4DC0E3"/>
      </right>
      <top style="thin">
        <color rgb="FF4DC0E3"/>
      </top>
      <bottom style="thin">
        <color rgb="FF4DC0E3"/>
      </bottom>
      <diagonal/>
    </border>
    <border>
      <left style="thin">
        <color rgb="FF4DC0E3"/>
      </left>
      <right style="thin">
        <color indexed="64"/>
      </right>
      <top style="thin">
        <color rgb="FF4DC0E3"/>
      </top>
      <bottom style="thin">
        <color rgb="FF4DC0E3"/>
      </bottom>
      <diagonal/>
    </border>
    <border>
      <left style="thin">
        <color indexed="64"/>
      </left>
      <right style="thin">
        <color rgb="FF4DC0E3"/>
      </right>
      <top style="thin">
        <color rgb="FF4DC0E3"/>
      </top>
      <bottom style="thin">
        <color rgb="FF4DC0E3"/>
      </bottom>
      <diagonal/>
    </border>
    <border>
      <left style="thin">
        <color rgb="FF4DC0E3"/>
      </left>
      <right style="thin">
        <color rgb="FF4DC0E3"/>
      </right>
      <top style="thin">
        <color rgb="FF4DC0E3"/>
      </top>
      <bottom style="thin">
        <color rgb="FF4DC0E3"/>
      </bottom>
      <diagonal/>
    </border>
    <border>
      <left style="thin">
        <color rgb="FF4DC0E3"/>
      </left>
      <right/>
      <top style="thin">
        <color rgb="FF4DC0E3"/>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hair">
        <color rgb="FF4DC0E3"/>
      </bottom>
      <diagonal/>
    </border>
    <border>
      <left/>
      <right style="dotted">
        <color rgb="FF4DC0E3"/>
      </right>
      <top/>
      <bottom style="dotted">
        <color rgb="FF4DC0E3"/>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89">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4" fillId="21" borderId="0" xfId="0" applyFont="1" applyFill="1"/>
    <xf numFmtId="0" fontId="65" fillId="21" borderId="0" xfId="0" applyFont="1" applyFill="1"/>
    <xf numFmtId="0" fontId="0" fillId="21" borderId="0" xfId="0" applyFill="1" applyAlignment="1">
      <alignment horizontal="justify" vertical="center"/>
    </xf>
    <xf numFmtId="0" fontId="68" fillId="5" borderId="24" xfId="0" applyFont="1" applyFill="1" applyBorder="1" applyAlignment="1">
      <alignment horizontal="center" vertical="center"/>
    </xf>
    <xf numFmtId="0" fontId="61" fillId="0" borderId="24" xfId="0" applyFont="1" applyBorder="1" applyAlignment="1">
      <alignment horizontal="justify" vertical="center" wrapText="1"/>
    </xf>
    <xf numFmtId="0" fontId="61" fillId="0" borderId="24" xfId="0" applyFont="1" applyBorder="1" applyAlignment="1">
      <alignment horizontal="center" vertical="center" wrapText="1"/>
    </xf>
    <xf numFmtId="0" fontId="61" fillId="22" borderId="24" xfId="0" applyFont="1" applyFill="1" applyBorder="1" applyAlignment="1">
      <alignment horizontal="justify" vertical="center" wrapText="1"/>
    </xf>
    <xf numFmtId="0" fontId="61" fillId="22" borderId="24" xfId="0" applyFont="1" applyFill="1" applyBorder="1" applyAlignment="1">
      <alignment horizontal="center" vertical="center" wrapText="1"/>
    </xf>
    <xf numFmtId="0" fontId="69" fillId="22" borderId="24" xfId="0" applyFont="1" applyFill="1" applyBorder="1" applyAlignment="1">
      <alignment horizontal="left" vertical="center"/>
    </xf>
    <xf numFmtId="0" fontId="69" fillId="0" borderId="24" xfId="0" applyFont="1" applyBorder="1" applyAlignment="1">
      <alignment horizontal="left" vertical="center"/>
    </xf>
    <xf numFmtId="0" fontId="61" fillId="22" borderId="24" xfId="0" applyFont="1" applyFill="1" applyBorder="1" applyAlignment="1">
      <alignment horizontal="center" vertical="center"/>
    </xf>
    <xf numFmtId="0" fontId="61" fillId="0" borderId="24" xfId="0" applyFont="1" applyBorder="1" applyAlignment="1">
      <alignment horizontal="left" vertical="center" wrapText="1"/>
    </xf>
    <xf numFmtId="0" fontId="61" fillId="0" borderId="24" xfId="0" applyFont="1" applyBorder="1" applyAlignment="1">
      <alignment horizontal="center" vertical="center"/>
    </xf>
    <xf numFmtId="0" fontId="69" fillId="0" borderId="24" xfId="0" applyFont="1" applyBorder="1" applyAlignment="1">
      <alignment horizontal="left" vertical="center" wrapText="1"/>
    </xf>
    <xf numFmtId="0" fontId="61" fillId="0" borderId="24" xfId="0" applyFont="1" applyBorder="1" applyAlignment="1">
      <alignment horizontal="left" vertical="center"/>
    </xf>
    <xf numFmtId="0" fontId="71" fillId="3" borderId="0" xfId="0" applyFont="1" applyFill="1" applyAlignment="1">
      <alignment vertical="center"/>
    </xf>
    <xf numFmtId="0" fontId="71" fillId="0" borderId="0" xfId="0" applyFont="1" applyAlignment="1">
      <alignment vertical="center"/>
    </xf>
    <xf numFmtId="0" fontId="70" fillId="3" borderId="0" xfId="0" applyFont="1" applyFill="1" applyAlignment="1">
      <alignment horizontal="center" vertical="center"/>
    </xf>
    <xf numFmtId="0" fontId="70"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79" fillId="0" borderId="0" xfId="0" applyFont="1"/>
    <xf numFmtId="0" fontId="79" fillId="0" borderId="0" xfId="0" applyFont="1" applyAlignment="1" applyProtection="1">
      <alignment horizontal="center" vertical="center"/>
      <protection locked="0"/>
    </xf>
    <xf numFmtId="0" fontId="79" fillId="0" borderId="0" xfId="0" applyFont="1" applyAlignment="1" applyProtection="1">
      <alignment horizontal="left"/>
      <protection locked="0"/>
    </xf>
    <xf numFmtId="0" fontId="79" fillId="0" borderId="0" xfId="0" applyFont="1" applyAlignment="1" applyProtection="1">
      <alignment horizontal="center"/>
      <protection locked="0"/>
    </xf>
    <xf numFmtId="0" fontId="82" fillId="3" borderId="28" xfId="0" applyFont="1" applyFill="1" applyBorder="1" applyAlignment="1">
      <alignment horizontal="center" vertical="center" wrapText="1" readingOrder="1"/>
    </xf>
    <xf numFmtId="0" fontId="82" fillId="3" borderId="28" xfId="0" applyFont="1" applyFill="1" applyBorder="1" applyAlignment="1">
      <alignment horizontal="center" vertical="center" wrapText="1"/>
    </xf>
    <xf numFmtId="0" fontId="79" fillId="3" borderId="0" xfId="0" applyFont="1" applyFill="1"/>
    <xf numFmtId="0" fontId="82" fillId="0" borderId="28" xfId="0" applyFont="1" applyBorder="1" applyAlignment="1">
      <alignment horizontal="center" vertical="center" wrapText="1" readingOrder="1"/>
    </xf>
    <xf numFmtId="0" fontId="61" fillId="0" borderId="0" xfId="0" applyFont="1" applyAlignment="1">
      <alignment vertical="center" wrapText="1"/>
    </xf>
    <xf numFmtId="0" fontId="80" fillId="0" borderId="0" xfId="0" applyFont="1"/>
    <xf numFmtId="0" fontId="79" fillId="0" borderId="0" xfId="0" applyFont="1" applyAlignment="1">
      <alignment horizontal="left"/>
    </xf>
    <xf numFmtId="0" fontId="79" fillId="0" borderId="0" xfId="0" applyFont="1" applyAlignment="1">
      <alignment horizontal="center"/>
    </xf>
    <xf numFmtId="0" fontId="79" fillId="0" borderId="0" xfId="0" applyFont="1" applyAlignment="1" applyProtection="1">
      <alignment vertical="center"/>
      <protection locked="0"/>
    </xf>
    <xf numFmtId="0" fontId="79" fillId="0" borderId="0" xfId="0" applyFont="1" applyProtection="1">
      <protection locked="0"/>
    </xf>
    <xf numFmtId="0" fontId="81" fillId="20" borderId="28" xfId="0" applyFont="1" applyFill="1" applyBorder="1" applyAlignment="1">
      <alignment horizontal="center" vertical="center" wrapText="1" readingOrder="1"/>
    </xf>
    <xf numFmtId="0" fontId="82" fillId="3" borderId="29" xfId="0" applyFont="1" applyFill="1" applyBorder="1" applyAlignment="1">
      <alignment horizontal="center" vertical="center"/>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6" xfId="1" applyFill="1" applyBorder="1"/>
    <xf numFmtId="0" fontId="7" fillId="3" borderId="37" xfId="1" applyFill="1" applyBorder="1" applyAlignment="1">
      <alignment horizontal="center" vertical="center"/>
    </xf>
    <xf numFmtId="0" fontId="22" fillId="3" borderId="37" xfId="1" applyFont="1" applyFill="1" applyBorder="1" applyAlignment="1">
      <alignment horizontal="left" vertical="center" wrapText="1"/>
    </xf>
    <xf numFmtId="0" fontId="7" fillId="3" borderId="37" xfId="1" applyFill="1" applyBorder="1" applyAlignment="1">
      <alignment horizontal="left" vertical="center" wrapText="1"/>
    </xf>
    <xf numFmtId="0" fontId="7" fillId="3" borderId="44" xfId="1" applyFill="1" applyBorder="1"/>
    <xf numFmtId="0" fontId="19" fillId="4" borderId="45" xfId="1" applyFont="1" applyFill="1" applyBorder="1" applyAlignment="1">
      <alignment horizontal="center" vertical="center"/>
    </xf>
    <xf numFmtId="0" fontId="7" fillId="3" borderId="48" xfId="1" applyFill="1" applyBorder="1"/>
    <xf numFmtId="0" fontId="7" fillId="3" borderId="1" xfId="1" applyFill="1" applyBorder="1" applyAlignment="1">
      <alignment horizontal="center" vertical="center"/>
    </xf>
    <xf numFmtId="0" fontId="54" fillId="3" borderId="50"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3" xfId="0" applyFont="1" applyFill="1" applyBorder="1"/>
    <xf numFmtId="0" fontId="17" fillId="3" borderId="33" xfId="0" applyFont="1" applyFill="1" applyBorder="1" applyAlignment="1">
      <alignment horizontal="center" vertical="center"/>
    </xf>
    <xf numFmtId="0" fontId="70" fillId="4" borderId="1" xfId="0" applyFont="1" applyFill="1" applyBorder="1" applyAlignment="1">
      <alignment vertical="center"/>
    </xf>
    <xf numFmtId="0" fontId="12" fillId="3" borderId="1" xfId="0" applyFont="1" applyFill="1" applyBorder="1" applyAlignment="1" applyProtection="1">
      <alignment horizontal="left" vertical="center"/>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70" fillId="4" borderId="1" xfId="0" applyFont="1" applyFill="1" applyBorder="1" applyAlignment="1">
      <alignment horizontal="center" vertical="center"/>
    </xf>
    <xf numFmtId="0" fontId="72" fillId="4" borderId="1" xfId="0" applyFont="1" applyFill="1" applyBorder="1" applyAlignment="1">
      <alignment horizontal="center" vertical="center" wrapText="1"/>
    </xf>
    <xf numFmtId="0" fontId="73" fillId="4" borderId="1" xfId="0" applyFont="1" applyFill="1" applyBorder="1" applyAlignment="1">
      <alignment horizontal="center" vertical="center"/>
    </xf>
    <xf numFmtId="0" fontId="70" fillId="4" borderId="54" xfId="0" applyFont="1" applyFill="1" applyBorder="1" applyAlignment="1">
      <alignment vertical="center"/>
    </xf>
    <xf numFmtId="0" fontId="3" fillId="4" borderId="60" xfId="0" applyFont="1" applyFill="1" applyBorder="1" applyAlignment="1">
      <alignment horizontal="center" vertical="center" wrapText="1"/>
    </xf>
    <xf numFmtId="0" fontId="3" fillId="4" borderId="67" xfId="0" applyFont="1" applyFill="1" applyBorder="1" applyAlignment="1">
      <alignment horizontal="center" vertical="center" textRotation="90" wrapText="1"/>
    </xf>
    <xf numFmtId="0" fontId="3" fillId="4" borderId="68" xfId="0" applyFont="1" applyFill="1" applyBorder="1" applyAlignment="1">
      <alignment horizontal="center" vertical="center" textRotation="90" wrapText="1"/>
    </xf>
    <xf numFmtId="0" fontId="3" fillId="4" borderId="69" xfId="0" applyFont="1" applyFill="1" applyBorder="1" applyAlignment="1">
      <alignment horizontal="center" vertical="center" wrapText="1"/>
    </xf>
    <xf numFmtId="0" fontId="3" fillId="4" borderId="60" xfId="0" applyFont="1" applyFill="1" applyBorder="1" applyAlignment="1">
      <alignment horizontal="center" vertical="center" textRotation="90" wrapText="1"/>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2" fontId="0" fillId="0" borderId="0" xfId="3" applyNumberFormat="1" applyFont="1" applyBorder="1"/>
    <xf numFmtId="165" fontId="0" fillId="0" borderId="0" xfId="3" applyNumberFormat="1" applyFont="1" applyBorder="1" applyAlignment="1">
      <alignment horizontal="center"/>
    </xf>
    <xf numFmtId="165" fontId="0" fillId="0" borderId="0" xfId="3" applyNumberFormat="1" applyFont="1" applyBorder="1"/>
    <xf numFmtId="0" fontId="25" fillId="4" borderId="1" xfId="0" applyFont="1" applyFill="1" applyBorder="1" applyAlignment="1">
      <alignment vertical="center"/>
    </xf>
    <xf numFmtId="0" fontId="3" fillId="3" borderId="73" xfId="0" applyFont="1" applyFill="1" applyBorder="1" applyAlignment="1">
      <alignment horizontal="center" vertical="center"/>
    </xf>
    <xf numFmtId="0" fontId="10" fillId="3" borderId="45" xfId="0" applyFont="1" applyFill="1" applyBorder="1" applyAlignment="1">
      <alignment horizontal="center" vertical="center"/>
    </xf>
    <xf numFmtId="0" fontId="10" fillId="3" borderId="81"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5" xfId="0" applyFont="1" applyFill="1" applyBorder="1" applyAlignment="1">
      <alignment horizontal="center" vertical="center"/>
    </xf>
    <xf numFmtId="0" fontId="10" fillId="3" borderId="84" xfId="0" applyFont="1" applyFill="1" applyBorder="1" applyAlignment="1">
      <alignment horizontal="center" vertical="center"/>
    </xf>
    <xf numFmtId="0" fontId="10" fillId="3" borderId="86"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88" xfId="0" applyFont="1" applyFill="1" applyBorder="1" applyAlignment="1">
      <alignment horizontal="center" vertical="center"/>
    </xf>
    <xf numFmtId="0" fontId="21" fillId="0" borderId="45" xfId="0" applyFont="1" applyBorder="1" applyAlignment="1" applyProtection="1">
      <alignment horizontal="center" vertical="center" wrapText="1"/>
      <protection locked="0"/>
    </xf>
    <xf numFmtId="14" fontId="21" fillId="0" borderId="81" xfId="0" applyNumberFormat="1" applyFont="1" applyBorder="1" applyAlignment="1" applyProtection="1">
      <alignment horizontal="center" vertical="center" wrapText="1"/>
      <protection locked="0"/>
    </xf>
    <xf numFmtId="2" fontId="0" fillId="0" borderId="0" xfId="0" applyNumberFormat="1"/>
    <xf numFmtId="4" fontId="0" fillId="0" borderId="45"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84"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89" xfId="0" applyFill="1" applyBorder="1"/>
    <xf numFmtId="0" fontId="40" fillId="0" borderId="0" xfId="0" applyFont="1" applyAlignment="1">
      <alignment horizontal="center" vertical="center" wrapText="1"/>
    </xf>
    <xf numFmtId="0" fontId="41" fillId="6" borderId="32" xfId="0" applyFont="1" applyFill="1" applyBorder="1" applyAlignment="1">
      <alignment horizontal="center" vertical="center" wrapText="1" readingOrder="1"/>
    </xf>
    <xf numFmtId="0" fontId="41" fillId="6" borderId="33" xfId="0" applyFont="1" applyFill="1" applyBorder="1" applyAlignment="1">
      <alignment horizontal="center" vertical="center" wrapText="1" readingOrder="1"/>
    </xf>
    <xf numFmtId="0" fontId="41" fillId="6" borderId="34" xfId="0" applyFont="1" applyFill="1" applyBorder="1" applyAlignment="1">
      <alignment horizontal="center" vertical="center" wrapText="1" readingOrder="1"/>
    </xf>
    <xf numFmtId="0" fontId="85" fillId="3" borderId="0" xfId="0" applyFont="1" applyFill="1"/>
    <xf numFmtId="0" fontId="41" fillId="6" borderId="57"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0" xfId="0" applyFont="1" applyFill="1" applyBorder="1" applyAlignment="1">
      <alignment horizontal="center" vertical="center" wrapText="1" readingOrder="1"/>
    </xf>
    <xf numFmtId="0" fontId="42" fillId="8" borderId="91" xfId="0" applyFont="1" applyFill="1" applyBorder="1" applyAlignment="1">
      <alignment horizontal="center" vertical="center" wrapText="1" readingOrder="1"/>
    </xf>
    <xf numFmtId="0" fontId="42" fillId="9" borderId="91" xfId="0" applyFont="1" applyFill="1" applyBorder="1" applyAlignment="1">
      <alignment horizontal="center" vertical="center" wrapText="1" readingOrder="1"/>
    </xf>
    <xf numFmtId="0" fontId="42" fillId="10" borderId="91" xfId="0" applyFont="1" applyFill="1" applyBorder="1" applyAlignment="1">
      <alignment horizontal="center" vertical="center" wrapText="1" readingOrder="1"/>
    </xf>
    <xf numFmtId="0" fontId="43" fillId="11" borderId="91"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2" xfId="0" applyFont="1" applyFill="1" applyBorder="1" applyAlignment="1">
      <alignment horizontal="center" vertical="center" wrapText="1" readingOrder="1"/>
    </xf>
    <xf numFmtId="0" fontId="42" fillId="8" borderId="93" xfId="0" applyFont="1" applyFill="1" applyBorder="1" applyAlignment="1">
      <alignment horizontal="center" vertical="center" wrapText="1" readingOrder="1"/>
    </xf>
    <xf numFmtId="0" fontId="42" fillId="9" borderId="93" xfId="0" applyFont="1" applyFill="1" applyBorder="1" applyAlignment="1">
      <alignment horizontal="center" vertical="center" wrapText="1" readingOrder="1"/>
    </xf>
    <xf numFmtId="0" fontId="42" fillId="10" borderId="93" xfId="0" applyFont="1" applyFill="1" applyBorder="1" applyAlignment="1">
      <alignment horizontal="center" vertical="center" wrapText="1" readingOrder="1"/>
    </xf>
    <xf numFmtId="0" fontId="43" fillId="11" borderId="93"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2" xfId="0" applyFill="1" applyBorder="1"/>
    <xf numFmtId="0" fontId="0" fillId="3" borderId="33" xfId="0" applyFill="1" applyBorder="1"/>
    <xf numFmtId="0" fontId="0" fillId="3" borderId="34" xfId="0" applyFill="1" applyBorder="1"/>
    <xf numFmtId="0" fontId="0" fillId="3" borderId="5" xfId="0" applyFill="1" applyBorder="1"/>
    <xf numFmtId="0" fontId="0" fillId="3" borderId="35"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5"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6" xfId="0" applyFill="1" applyBorder="1"/>
    <xf numFmtId="0" fontId="28" fillId="0" borderId="36" xfId="0" applyFont="1" applyBorder="1" applyAlignment="1">
      <alignment horizontal="center" vertical="center" wrapText="1"/>
    </xf>
    <xf numFmtId="0" fontId="28" fillId="0" borderId="97" xfId="0" applyFont="1" applyBorder="1" applyAlignment="1">
      <alignment horizontal="center" vertical="center" wrapText="1"/>
    </xf>
    <xf numFmtId="0" fontId="35" fillId="4" borderId="1" xfId="0" applyFont="1" applyFill="1" applyBorder="1" applyAlignment="1">
      <alignment vertical="center" wrapText="1"/>
    </xf>
    <xf numFmtId="0" fontId="33" fillId="4" borderId="1" xfId="0" applyFont="1" applyFill="1" applyBorder="1" applyAlignment="1" applyProtection="1">
      <alignment horizontal="center" vertical="center" wrapText="1"/>
      <protection locked="0"/>
    </xf>
    <xf numFmtId="0" fontId="77" fillId="16" borderId="1" xfId="0" applyFont="1" applyFill="1" applyBorder="1" applyAlignment="1" applyProtection="1">
      <alignment horizontal="center" vertical="center"/>
      <protection locked="0"/>
    </xf>
    <xf numFmtId="0" fontId="78" fillId="4" borderId="1" xfId="0" applyFont="1" applyFill="1" applyBorder="1" applyAlignment="1">
      <alignment horizontal="center" vertical="center" wrapText="1"/>
    </xf>
    <xf numFmtId="0" fontId="27" fillId="17" borderId="57" xfId="0" applyFont="1" applyFill="1" applyBorder="1"/>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3" xfId="0" applyFont="1" applyFill="1" applyBorder="1" applyAlignment="1" applyProtection="1">
      <alignment horizontal="center" vertical="center" wrapText="1"/>
      <protection locked="0"/>
    </xf>
    <xf numFmtId="0" fontId="33" fillId="16" borderId="63" xfId="0" applyFont="1" applyFill="1" applyBorder="1" applyAlignment="1" applyProtection="1">
      <alignment horizontal="center" vertical="center" textRotation="90"/>
      <protection locked="0"/>
    </xf>
    <xf numFmtId="0" fontId="34" fillId="4" borderId="63" xfId="0" applyFont="1" applyFill="1" applyBorder="1" applyAlignment="1">
      <alignment horizontal="center" vertical="center" wrapText="1"/>
    </xf>
    <xf numFmtId="0" fontId="27" fillId="0" borderId="57" xfId="0" applyFont="1" applyBorder="1"/>
    <xf numFmtId="0" fontId="64" fillId="0" borderId="0" xfId="0" applyFont="1"/>
    <xf numFmtId="0" fontId="65" fillId="0" borderId="0" xfId="0" applyFont="1"/>
    <xf numFmtId="0" fontId="86" fillId="0" borderId="98" xfId="0" applyFont="1" applyBorder="1" applyAlignment="1">
      <alignment horizontal="center" vertical="center" wrapText="1"/>
    </xf>
    <xf numFmtId="0" fontId="86" fillId="0" borderId="34" xfId="0" applyFont="1" applyBorder="1" applyAlignment="1">
      <alignment horizontal="center" vertical="center" wrapText="1"/>
    </xf>
    <xf numFmtId="0" fontId="87" fillId="0" borderId="97" xfId="0" applyFont="1" applyBorder="1" applyAlignment="1">
      <alignment horizontal="center" vertical="center" wrapText="1"/>
    </xf>
    <xf numFmtId="0" fontId="87" fillId="0" borderId="38" xfId="0" applyFont="1" applyBorder="1" applyAlignment="1">
      <alignment horizontal="center" vertical="center" wrapText="1"/>
    </xf>
    <xf numFmtId="0" fontId="86" fillId="0" borderId="99" xfId="0" applyFont="1" applyBorder="1" applyAlignment="1">
      <alignment horizontal="center" vertical="center" wrapText="1"/>
    </xf>
    <xf numFmtId="0" fontId="86" fillId="0" borderId="35" xfId="0" applyFont="1" applyBorder="1" applyAlignment="1">
      <alignment horizontal="center" vertical="center" wrapText="1"/>
    </xf>
    <xf numFmtId="14" fontId="87" fillId="0" borderId="38" xfId="0" applyNumberFormat="1" applyFont="1" applyBorder="1" applyAlignment="1">
      <alignment horizontal="center" vertical="center" wrapText="1"/>
    </xf>
    <xf numFmtId="0" fontId="3" fillId="4" borderId="60" xfId="0" applyFont="1" applyFill="1" applyBorder="1" applyAlignment="1">
      <alignment horizontal="center" vertical="center" textRotation="90" wrapText="1"/>
    </xf>
    <xf numFmtId="0" fontId="3" fillId="4" borderId="74" xfId="0" applyFont="1" applyFill="1" applyBorder="1" applyAlignment="1">
      <alignment horizontal="center" vertical="center"/>
    </xf>
    <xf numFmtId="0" fontId="0" fillId="0" borderId="1" xfId="0" applyFont="1" applyBorder="1" applyAlignment="1">
      <alignment horizontal="justify" vertical="center" wrapText="1"/>
    </xf>
    <xf numFmtId="0" fontId="11" fillId="0" borderId="1" xfId="0" applyFont="1" applyBorder="1" applyAlignment="1">
      <alignment horizontal="justify" vertical="center" wrapText="1"/>
    </xf>
    <xf numFmtId="0" fontId="0" fillId="0" borderId="1" xfId="0" applyFont="1" applyBorder="1" applyAlignment="1">
      <alignment horizontal="center" vertical="center" wrapText="1"/>
    </xf>
    <xf numFmtId="1" fontId="0" fillId="0" borderId="1" xfId="4" applyNumberFormat="1" applyFont="1" applyFill="1" applyBorder="1" applyAlignment="1">
      <alignment horizontal="center" vertical="center" wrapText="1"/>
    </xf>
    <xf numFmtId="0" fontId="11" fillId="0" borderId="1" xfId="0" applyFont="1" applyBorder="1" applyAlignment="1" applyProtection="1">
      <alignment horizontal="justify" vertical="center" wrapText="1"/>
      <protection locked="0"/>
    </xf>
    <xf numFmtId="0" fontId="0" fillId="0" borderId="1" xfId="0" applyFont="1" applyBorder="1" applyAlignment="1">
      <alignment horizontal="justify" vertical="top" wrapText="1"/>
    </xf>
    <xf numFmtId="0" fontId="11" fillId="0" borderId="1" xfId="0" applyFont="1" applyBorder="1" applyAlignment="1">
      <alignment horizontal="justify" vertical="top" wrapText="1"/>
    </xf>
    <xf numFmtId="0" fontId="0" fillId="0" borderId="1" xfId="0" applyFont="1" applyBorder="1" applyAlignment="1">
      <alignment horizontal="justify" vertical="center"/>
    </xf>
    <xf numFmtId="0" fontId="0" fillId="0" borderId="1" xfId="0" applyFont="1" applyBorder="1" applyAlignment="1">
      <alignment vertical="center" wrapText="1"/>
    </xf>
    <xf numFmtId="0" fontId="11" fillId="3" borderId="1" xfId="0" applyFont="1" applyFill="1" applyBorder="1" applyAlignment="1">
      <alignment horizontal="center" vertical="center" wrapText="1"/>
    </xf>
    <xf numFmtId="0" fontId="12" fillId="0" borderId="54" xfId="0" applyFont="1" applyBorder="1" applyAlignment="1">
      <alignment horizontal="center" vertical="center" wrapText="1"/>
    </xf>
    <xf numFmtId="3" fontId="0" fillId="0" borderId="1" xfId="0" applyNumberFormat="1" applyFont="1" applyBorder="1" applyAlignment="1">
      <alignment horizontal="justify" vertical="center" wrapText="1"/>
    </xf>
    <xf numFmtId="0" fontId="0" fillId="0" borderId="1" xfId="0" applyFont="1" applyBorder="1" applyAlignment="1">
      <alignment horizontal="left" vertical="center" wrapText="1"/>
    </xf>
    <xf numFmtId="2" fontId="0" fillId="0" borderId="1" xfId="3" applyNumberFormat="1" applyFont="1" applyFill="1" applyBorder="1" applyAlignment="1">
      <alignment horizontal="center" vertical="center" wrapText="1"/>
    </xf>
    <xf numFmtId="2" fontId="0" fillId="0" borderId="1" xfId="3" applyNumberFormat="1" applyFont="1" applyFill="1" applyBorder="1" applyAlignment="1">
      <alignment horizontal="justify" vertical="center" wrapText="1"/>
    </xf>
    <xf numFmtId="2" fontId="0" fillId="0" borderId="1" xfId="3" applyNumberFormat="1" applyFont="1" applyFill="1" applyBorder="1" applyAlignment="1">
      <alignment horizontal="left" vertical="center" wrapText="1"/>
    </xf>
    <xf numFmtId="0" fontId="0" fillId="0" borderId="1" xfId="0" applyFont="1" applyBorder="1" applyAlignment="1">
      <alignment horizontal="center" vertical="center" wrapText="1"/>
    </xf>
    <xf numFmtId="0" fontId="80" fillId="19" borderId="21" xfId="0" applyFont="1" applyFill="1" applyBorder="1" applyAlignment="1" applyProtection="1">
      <alignment horizontal="center" vertical="center"/>
      <protection locked="0"/>
    </xf>
    <xf numFmtId="0" fontId="79" fillId="0" borderId="0" xfId="0" applyFont="1" applyAlignment="1" applyProtection="1">
      <alignment horizontal="left" vertical="center"/>
      <protection locked="0"/>
    </xf>
    <xf numFmtId="0" fontId="80" fillId="0" borderId="0" xfId="0" applyFont="1" applyAlignment="1" applyProtection="1">
      <alignment horizontal="center" vertical="center"/>
      <protection locked="0"/>
    </xf>
    <xf numFmtId="0" fontId="82" fillId="3" borderId="28" xfId="0" applyFont="1" applyFill="1" applyBorder="1" applyAlignment="1">
      <alignment horizontal="left" vertical="center" wrapText="1"/>
    </xf>
    <xf numFmtId="0" fontId="82" fillId="0" borderId="28" xfId="0" applyFont="1" applyBorder="1" applyAlignment="1">
      <alignment horizontal="left" vertical="center" wrapText="1"/>
    </xf>
    <xf numFmtId="0" fontId="82" fillId="23" borderId="28" xfId="0" applyFont="1" applyFill="1" applyBorder="1" applyAlignment="1">
      <alignment horizontal="left" vertical="center" wrapText="1"/>
    </xf>
    <xf numFmtId="0" fontId="79" fillId="0" borderId="102" xfId="0" applyFont="1" applyBorder="1" applyAlignment="1">
      <alignment horizontal="center"/>
    </xf>
    <xf numFmtId="0" fontId="79" fillId="0" borderId="102" xfId="0" applyFont="1" applyBorder="1"/>
    <xf numFmtId="0" fontId="93" fillId="0" borderId="103" xfId="0" applyFont="1" applyBorder="1" applyAlignment="1">
      <alignment horizontal="center" vertical="center" wrapText="1"/>
    </xf>
    <xf numFmtId="0" fontId="93" fillId="0" borderId="106" xfId="0" applyFont="1" applyBorder="1" applyAlignment="1">
      <alignment horizontal="center" vertical="center" wrapText="1"/>
    </xf>
    <xf numFmtId="0" fontId="93" fillId="0" borderId="107" xfId="0" applyFont="1" applyBorder="1" applyAlignment="1">
      <alignment horizontal="center" vertical="center" wrapText="1"/>
    </xf>
    <xf numFmtId="0" fontId="79" fillId="0" borderId="108" xfId="0" applyFont="1" applyBorder="1"/>
    <xf numFmtId="0" fontId="93" fillId="0" borderId="109" xfId="0" applyFont="1" applyBorder="1" applyAlignment="1">
      <alignment horizontal="center" vertical="center" wrapText="1"/>
    </xf>
    <xf numFmtId="0" fontId="93" fillId="0" borderId="112" xfId="0" applyFont="1" applyBorder="1" applyAlignment="1">
      <alignment horizontal="center" vertical="center" wrapText="1"/>
    </xf>
    <xf numFmtId="0" fontId="93" fillId="0" borderId="113" xfId="0" applyFont="1" applyBorder="1" applyAlignment="1">
      <alignment horizontal="center" vertical="center" wrapText="1"/>
    </xf>
    <xf numFmtId="0" fontId="79" fillId="0" borderId="107" xfId="0" applyFont="1" applyBorder="1"/>
    <xf numFmtId="0" fontId="11" fillId="0" borderId="1" xfId="0" applyFont="1" applyBorder="1" applyAlignment="1" applyProtection="1">
      <alignment vertical="center" wrapText="1"/>
      <protection locked="0"/>
    </xf>
    <xf numFmtId="0" fontId="0" fillId="0" borderId="1" xfId="0" applyFont="1" applyBorder="1" applyAlignment="1">
      <alignment horizontal="center" vertical="center" wrapText="1"/>
    </xf>
    <xf numFmtId="0" fontId="0" fillId="0" borderId="1" xfId="0" applyFont="1" applyBorder="1" applyAlignment="1">
      <alignment horizontal="justify"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11" fillId="3" borderId="1" xfId="0" applyFont="1" applyFill="1" applyBorder="1" applyAlignment="1">
      <alignment horizontal="justify" vertical="center" wrapText="1"/>
    </xf>
    <xf numFmtId="0" fontId="0" fillId="3" borderId="1" xfId="0" applyFont="1" applyFill="1" applyBorder="1" applyAlignment="1">
      <alignment horizontal="justify" vertical="center" wrapText="1"/>
    </xf>
    <xf numFmtId="0" fontId="11" fillId="3" borderId="1" xfId="0" applyFont="1" applyFill="1" applyBorder="1" applyAlignment="1">
      <alignment horizontal="left" vertical="top" wrapText="1"/>
    </xf>
    <xf numFmtId="0" fontId="11" fillId="3" borderId="1" xfId="0" applyFont="1" applyFill="1" applyBorder="1" applyAlignment="1">
      <alignment horizontal="justify" vertical="top" wrapText="1"/>
    </xf>
    <xf numFmtId="0" fontId="6" fillId="3" borderId="1" xfId="0" applyFont="1" applyFill="1" applyBorder="1" applyAlignment="1">
      <alignment vertical="center"/>
    </xf>
    <xf numFmtId="0" fontId="6" fillId="3" borderId="117" xfId="0" applyFont="1" applyFill="1" applyBorder="1" applyAlignment="1">
      <alignment vertical="center"/>
    </xf>
    <xf numFmtId="0" fontId="6" fillId="3" borderId="43" xfId="0" applyFont="1" applyFill="1" applyBorder="1" applyAlignment="1">
      <alignment vertical="center"/>
    </xf>
    <xf numFmtId="0" fontId="6" fillId="3" borderId="115" xfId="0" applyFont="1" applyFill="1" applyBorder="1" applyAlignment="1">
      <alignment vertical="center"/>
    </xf>
    <xf numFmtId="0" fontId="92" fillId="5" borderId="21" xfId="0" applyFont="1" applyFill="1" applyBorder="1" applyAlignment="1" applyProtection="1">
      <alignment horizontal="center" vertical="center" wrapText="1"/>
      <protection locked="0"/>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justify" vertical="center" wrapText="1"/>
    </xf>
    <xf numFmtId="2" fontId="0" fillId="0" borderId="1" xfId="3" applyNumberFormat="1" applyFont="1" applyFill="1" applyBorder="1" applyAlignment="1">
      <alignment horizontal="center" vertical="center" wrapText="1"/>
    </xf>
    <xf numFmtId="0" fontId="80" fillId="19" borderId="21" xfId="0" applyFont="1" applyFill="1" applyBorder="1" applyAlignment="1" applyProtection="1">
      <alignment horizontal="left" vertical="center" wrapText="1" indent="1"/>
      <protection locked="0"/>
    </xf>
    <xf numFmtId="0" fontId="82" fillId="3" borderId="28" xfId="0" applyFont="1" applyFill="1" applyBorder="1" applyAlignment="1">
      <alignment horizontal="justify" vertical="center" wrapText="1"/>
    </xf>
    <xf numFmtId="0" fontId="82" fillId="24" borderId="119" xfId="0" applyFont="1" applyFill="1" applyBorder="1" applyAlignment="1">
      <alignment horizontal="center" vertical="center" wrapText="1" readingOrder="1"/>
    </xf>
    <xf numFmtId="0" fontId="82" fillId="24" borderId="119" xfId="0" applyFont="1" applyFill="1" applyBorder="1" applyAlignment="1">
      <alignment horizontal="left" vertical="center" wrapText="1"/>
    </xf>
    <xf numFmtId="0" fontId="82" fillId="0" borderId="28" xfId="0" applyFont="1" applyBorder="1" applyAlignment="1">
      <alignment horizontal="justify" vertical="center" wrapText="1"/>
    </xf>
    <xf numFmtId="0" fontId="81" fillId="0" borderId="28" xfId="0" applyFont="1" applyBorder="1" applyAlignment="1">
      <alignment horizontal="center" vertical="center" wrapText="1" readingOrder="1"/>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2" fillId="15" borderId="0" xfId="0" applyFont="1" applyFill="1" applyAlignment="1" applyProtection="1">
      <alignment horizontal="center" vertical="center" wrapText="1"/>
      <protection locked="0"/>
    </xf>
    <xf numFmtId="0" fontId="88" fillId="15" borderId="0" xfId="0" applyFont="1" applyFill="1" applyAlignment="1" applyProtection="1">
      <alignment horizontal="center" vertical="center" wrapText="1"/>
      <protection locked="0"/>
    </xf>
    <xf numFmtId="0" fontId="23" fillId="0" borderId="0" xfId="0" applyFont="1" applyAlignment="1">
      <alignment horizontal="center" vertical="center" wrapText="1"/>
    </xf>
    <xf numFmtId="0" fontId="63" fillId="0" borderId="0" xfId="0" applyFont="1" applyAlignment="1">
      <alignment horizontal="center" vertical="center"/>
    </xf>
    <xf numFmtId="0" fontId="89" fillId="15" borderId="0" xfId="0" applyFont="1" applyFill="1" applyAlignment="1" applyProtection="1">
      <alignment horizontal="center" vertical="center" wrapText="1"/>
      <protection locked="0"/>
    </xf>
    <xf numFmtId="0" fontId="84" fillId="0" borderId="0" xfId="0" applyFont="1" applyAlignment="1">
      <alignment horizontal="center"/>
    </xf>
    <xf numFmtId="0" fontId="0" fillId="0" borderId="32" xfId="0" applyBorder="1" applyAlignment="1">
      <alignment horizontal="left" vertical="top" wrapText="1"/>
    </xf>
    <xf numFmtId="0" fontId="0" fillId="0" borderId="33" xfId="0" applyBorder="1" applyAlignment="1">
      <alignment horizontal="left" vertical="top" wrapText="1"/>
    </xf>
    <xf numFmtId="0" fontId="0" fillId="0" borderId="34"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97" fillId="0" borderId="118" xfId="0" applyFont="1" applyBorder="1" applyAlignment="1" applyProtection="1">
      <alignment horizontal="center" vertical="center" wrapText="1"/>
      <protection locked="0"/>
    </xf>
    <xf numFmtId="0" fontId="92" fillId="5" borderId="22" xfId="0" applyFont="1" applyFill="1" applyBorder="1" applyAlignment="1" applyProtection="1">
      <alignment horizontal="center" vertical="center" wrapText="1"/>
      <protection locked="0"/>
    </xf>
    <xf numFmtId="0" fontId="92" fillId="5" borderId="23" xfId="0" applyFont="1" applyFill="1" applyBorder="1" applyAlignment="1" applyProtection="1">
      <alignment horizontal="center" vertical="center" wrapText="1"/>
      <protection locked="0"/>
    </xf>
    <xf numFmtId="0" fontId="81" fillId="0" borderId="21" xfId="0" applyFont="1" applyBorder="1" applyAlignment="1" applyProtection="1">
      <alignment horizontal="center" vertical="center"/>
      <protection locked="0"/>
    </xf>
    <xf numFmtId="0" fontId="61" fillId="5" borderId="21" xfId="0" applyFont="1" applyFill="1" applyBorder="1" applyAlignment="1" applyProtection="1">
      <alignment horizontal="justify" vertical="center" wrapText="1"/>
      <protection locked="0"/>
    </xf>
    <xf numFmtId="0" fontId="61" fillId="5" borderId="21" xfId="0" applyFont="1" applyFill="1" applyBorder="1" applyAlignment="1" applyProtection="1">
      <alignment horizontal="justify" vertical="center"/>
      <protection locked="0"/>
    </xf>
    <xf numFmtId="0" fontId="61" fillId="5" borderId="21" xfId="0" applyFont="1" applyFill="1" applyBorder="1" applyAlignment="1" applyProtection="1">
      <alignment horizontal="center" vertical="center" wrapText="1"/>
      <protection locked="0"/>
    </xf>
    <xf numFmtId="0" fontId="81" fillId="0" borderId="28" xfId="0" applyFont="1" applyBorder="1" applyAlignment="1">
      <alignment horizontal="center" vertical="center" wrapText="1" readingOrder="1"/>
    </xf>
    <xf numFmtId="0" fontId="83" fillId="19" borderId="28" xfId="0" applyFont="1" applyFill="1" applyBorder="1" applyAlignment="1">
      <alignment horizontal="center" vertical="center" wrapText="1" readingOrder="1"/>
    </xf>
    <xf numFmtId="0" fontId="81" fillId="3" borderId="28" xfId="0" applyFont="1" applyFill="1" applyBorder="1" applyAlignment="1">
      <alignment horizontal="center" vertical="center" wrapText="1" readingOrder="1"/>
    </xf>
    <xf numFmtId="0" fontId="81" fillId="0" borderId="28" xfId="0" applyFont="1" applyBorder="1" applyAlignment="1">
      <alignment horizontal="left" vertical="center" wrapText="1" readingOrder="1"/>
    </xf>
    <xf numFmtId="0" fontId="81" fillId="0" borderId="29" xfId="0" applyFont="1" applyBorder="1" applyAlignment="1">
      <alignment horizontal="center" vertical="center" wrapText="1" readingOrder="1"/>
    </xf>
    <xf numFmtId="0" fontId="81" fillId="0" borderId="31" xfId="0" applyFont="1" applyBorder="1" applyAlignment="1">
      <alignment horizontal="center" vertical="center" wrapText="1" readingOrder="1"/>
    </xf>
    <xf numFmtId="0" fontId="81" fillId="0" borderId="30" xfId="0" applyFont="1" applyBorder="1" applyAlignment="1">
      <alignment horizontal="center" vertical="center" wrapText="1" readingOrder="1"/>
    </xf>
    <xf numFmtId="0" fontId="93" fillId="0" borderId="110" xfId="0" applyFont="1" applyBorder="1" applyAlignment="1">
      <alignment horizontal="center" vertical="center" wrapText="1"/>
    </xf>
    <xf numFmtId="0" fontId="93" fillId="0" borderId="111" xfId="0" applyFont="1" applyBorder="1" applyAlignment="1">
      <alignment horizontal="center" vertical="center"/>
    </xf>
    <xf numFmtId="0" fontId="82" fillId="3" borderId="29" xfId="0" applyFont="1" applyFill="1" applyBorder="1" applyAlignment="1">
      <alignment horizontal="center" vertical="center" wrapText="1" readingOrder="1"/>
    </xf>
    <xf numFmtId="0" fontId="82" fillId="3" borderId="31" xfId="0" applyFont="1" applyFill="1" applyBorder="1" applyAlignment="1">
      <alignment horizontal="center" vertical="center" wrapText="1" readingOrder="1"/>
    </xf>
    <xf numFmtId="0" fontId="82" fillId="3" borderId="30" xfId="0" applyFont="1" applyFill="1" applyBorder="1" applyAlignment="1">
      <alignment horizontal="center" vertical="center" wrapText="1" readingOrder="1"/>
    </xf>
    <xf numFmtId="0" fontId="93" fillId="0" borderId="104" xfId="0" applyFont="1" applyBorder="1" applyAlignment="1">
      <alignment horizontal="center" vertical="center" wrapText="1"/>
    </xf>
    <xf numFmtId="0" fontId="93" fillId="0" borderId="105" xfId="0" applyFont="1" applyBorder="1" applyAlignment="1">
      <alignment horizontal="center" vertical="center"/>
    </xf>
    <xf numFmtId="0" fontId="66" fillId="0" borderId="0" xfId="0" applyFont="1" applyAlignment="1">
      <alignment horizontal="center" vertical="center"/>
    </xf>
    <xf numFmtId="0" fontId="67" fillId="19" borderId="25" xfId="0" applyFont="1" applyFill="1" applyBorder="1" applyAlignment="1">
      <alignment horizontal="center" vertical="center"/>
    </xf>
    <xf numFmtId="0" fontId="67" fillId="19" borderId="21" xfId="0" applyFont="1" applyFill="1" applyBorder="1" applyAlignment="1">
      <alignment horizontal="center" vertical="center"/>
    </xf>
    <xf numFmtId="0" fontId="68" fillId="20" borderId="24" xfId="0" applyFont="1" applyFill="1" applyBorder="1" applyAlignment="1">
      <alignment horizontal="center" vertical="center" wrapText="1"/>
    </xf>
    <xf numFmtId="0" fontId="68" fillId="20" borderId="24" xfId="0" applyFont="1" applyFill="1" applyBorder="1" applyAlignment="1">
      <alignment horizontal="center" vertical="center"/>
    </xf>
    <xf numFmtId="0" fontId="68" fillId="20" borderId="26" xfId="0" applyFont="1" applyFill="1" applyBorder="1" applyAlignment="1">
      <alignment horizontal="center" vertical="center"/>
    </xf>
    <xf numFmtId="0" fontId="68" fillId="20" borderId="27" xfId="0" applyFont="1" applyFill="1" applyBorder="1" applyAlignment="1">
      <alignment horizontal="center" vertical="center"/>
    </xf>
    <xf numFmtId="0" fontId="48" fillId="3" borderId="7" xfId="1" applyFont="1" applyFill="1" applyBorder="1" applyAlignment="1">
      <alignment horizontal="justify" vertical="center" wrapText="1"/>
    </xf>
    <xf numFmtId="0" fontId="48" fillId="3" borderId="49" xfId="1" applyFont="1" applyFill="1" applyBorder="1" applyAlignment="1">
      <alignment horizontal="justify" vertical="center" wrapText="1"/>
    </xf>
    <xf numFmtId="0" fontId="54" fillId="3" borderId="50" xfId="0" applyFont="1" applyFill="1" applyBorder="1" applyAlignment="1">
      <alignment vertical="center" wrapText="1"/>
    </xf>
    <xf numFmtId="0" fontId="54" fillId="3" borderId="8" xfId="0" applyFont="1" applyFill="1" applyBorder="1" applyAlignment="1">
      <alignment vertical="center" wrapText="1"/>
    </xf>
    <xf numFmtId="0" fontId="54" fillId="3" borderId="51" xfId="0" applyFont="1" applyFill="1" applyBorder="1" applyAlignment="1">
      <alignment vertical="center" wrapText="1"/>
    </xf>
    <xf numFmtId="0" fontId="54" fillId="3" borderId="52" xfId="0" applyFont="1" applyFill="1" applyBorder="1" applyAlignment="1">
      <alignment vertical="center" wrapText="1"/>
    </xf>
    <xf numFmtId="0" fontId="54" fillId="7" borderId="1"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54" fillId="3" borderId="6" xfId="0" applyFont="1" applyFill="1" applyBorder="1" applyAlignment="1">
      <alignment vertical="center" wrapText="1"/>
    </xf>
    <xf numFmtId="0" fontId="60" fillId="3" borderId="0" xfId="1" applyFont="1" applyFill="1" applyAlignment="1">
      <alignment horizontal="left" vertical="center" wrapText="1"/>
    </xf>
    <xf numFmtId="0" fontId="51" fillId="4" borderId="2" xfId="1" applyFont="1" applyFill="1" applyBorder="1" applyAlignment="1">
      <alignment horizontal="center" vertical="center" wrapText="1"/>
    </xf>
    <xf numFmtId="0" fontId="51" fillId="4" borderId="39" xfId="1" applyFont="1" applyFill="1" applyBorder="1" applyAlignment="1">
      <alignment horizontal="center" vertical="center" wrapText="1"/>
    </xf>
    <xf numFmtId="0" fontId="51" fillId="4" borderId="40"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1" xfId="1" quotePrefix="1" applyFont="1" applyFill="1" applyBorder="1" applyAlignment="1">
      <alignment horizontal="left" vertical="top" wrapText="1"/>
    </xf>
    <xf numFmtId="0" fontId="47" fillId="3" borderId="42" xfId="1" quotePrefix="1" applyFont="1" applyFill="1" applyBorder="1" applyAlignment="1">
      <alignment horizontal="justify" vertical="center" wrapText="1"/>
    </xf>
    <xf numFmtId="0" fontId="47" fillId="3" borderId="43"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5" xfId="1" quotePrefix="1" applyFont="1" applyBorder="1" applyAlignment="1">
      <alignment horizontal="left" vertical="top" wrapText="1"/>
    </xf>
    <xf numFmtId="0" fontId="55" fillId="4" borderId="33" xfId="2" applyFont="1" applyFill="1" applyBorder="1" applyAlignment="1">
      <alignment horizontal="center" vertical="center" wrapText="1"/>
    </xf>
    <xf numFmtId="0" fontId="55" fillId="4" borderId="46" xfId="2" applyFont="1" applyFill="1" applyBorder="1" applyAlignment="1">
      <alignment horizontal="center" vertical="center" wrapText="1"/>
    </xf>
    <xf numFmtId="0" fontId="55" fillId="4" borderId="47" xfId="1" applyFont="1" applyFill="1" applyBorder="1" applyAlignment="1">
      <alignment horizontal="center" vertical="center"/>
    </xf>
    <xf numFmtId="0" fontId="55" fillId="4" borderId="40" xfId="1" applyFont="1" applyFill="1" applyBorder="1" applyAlignment="1">
      <alignment horizontal="center" vertical="center"/>
    </xf>
    <xf numFmtId="0" fontId="60" fillId="3" borderId="0" xfId="1" applyFont="1" applyFill="1" applyAlignment="1">
      <alignment horizontal="center" vertical="center" wrapText="1"/>
    </xf>
    <xf numFmtId="0" fontId="54" fillId="3" borderId="1" xfId="0" applyFont="1" applyFill="1" applyBorder="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5"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5"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3" xfId="0" applyFont="1" applyFill="1" applyBorder="1" applyAlignment="1">
      <alignment horizontal="left" vertical="center" wrapText="1"/>
    </xf>
    <xf numFmtId="0" fontId="54" fillId="7" borderId="54" xfId="0" applyFont="1" applyFill="1" applyBorder="1" applyAlignment="1">
      <alignment horizontal="left"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48" fillId="3" borderId="1" xfId="1" applyFont="1" applyFill="1" applyBorder="1" applyAlignment="1">
      <alignment horizontal="justify" vertical="center" wrapText="1"/>
    </xf>
    <xf numFmtId="0" fontId="48" fillId="3" borderId="55" xfId="1" applyFont="1" applyFill="1" applyBorder="1" applyAlignment="1">
      <alignment horizontal="justify" vertical="center" wrapText="1"/>
    </xf>
    <xf numFmtId="0" fontId="60" fillId="3" borderId="0" xfId="1" applyFont="1" applyFill="1" applyAlignment="1">
      <alignment horizontal="justify" vertical="center" wrapText="1"/>
    </xf>
    <xf numFmtId="0" fontId="60" fillId="3" borderId="1" xfId="1" applyFont="1" applyFill="1" applyBorder="1" applyAlignment="1">
      <alignment horizontal="justify" vertical="center" wrapText="1"/>
    </xf>
    <xf numFmtId="0" fontId="60" fillId="3" borderId="55" xfId="1" applyFont="1" applyFill="1" applyBorder="1" applyAlignment="1">
      <alignment horizontal="justify" vertical="center" wrapText="1"/>
    </xf>
    <xf numFmtId="0" fontId="54" fillId="3" borderId="53" xfId="0" applyFont="1" applyFill="1" applyBorder="1" applyAlignment="1">
      <alignment horizontal="left" vertical="center" wrapText="1"/>
    </xf>
    <xf numFmtId="0" fontId="54" fillId="3" borderId="54" xfId="0" applyFont="1" applyFill="1" applyBorder="1" applyAlignment="1">
      <alignment horizontal="left" vertical="center" wrapText="1"/>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5" xfId="1" applyFill="1" applyBorder="1" applyAlignment="1">
      <alignment horizontal="left" vertical="top" wrapText="1"/>
    </xf>
    <xf numFmtId="0" fontId="7" fillId="3" borderId="36" xfId="1" applyFill="1" applyBorder="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48" fillId="3" borderId="53" xfId="1" applyFont="1" applyFill="1" applyBorder="1" applyAlignment="1">
      <alignment horizontal="justify" vertical="center" wrapText="1"/>
    </xf>
    <xf numFmtId="0" fontId="48" fillId="3" borderId="56" xfId="1" applyFont="1" applyFill="1" applyBorder="1" applyAlignment="1">
      <alignment horizontal="justify" vertical="center" wrapText="1"/>
    </xf>
    <xf numFmtId="0" fontId="0" fillId="0" borderId="1" xfId="0" applyFont="1" applyBorder="1" applyAlignment="1">
      <alignment horizontal="center" vertical="center" wrapText="1"/>
    </xf>
    <xf numFmtId="0" fontId="12" fillId="0" borderId="54" xfId="0" applyFont="1" applyBorder="1" applyAlignment="1">
      <alignment horizontal="center" vertical="center" wrapText="1"/>
    </xf>
    <xf numFmtId="0" fontId="0" fillId="11"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0" fillId="0" borderId="1" xfId="0" applyFont="1" applyBorder="1" applyAlignment="1">
      <alignment horizontal="justify" vertical="center" wrapText="1"/>
    </xf>
    <xf numFmtId="0" fontId="11" fillId="0" borderId="1" xfId="0" applyFont="1" applyBorder="1" applyAlignment="1">
      <alignment horizontal="center" vertical="center" wrapText="1"/>
    </xf>
    <xf numFmtId="9" fontId="11" fillId="0" borderId="1" xfId="4" applyFont="1" applyFill="1" applyBorder="1" applyAlignment="1">
      <alignment horizontal="center" vertical="center" wrapText="1"/>
    </xf>
    <xf numFmtId="9" fontId="0" fillId="0" borderId="1" xfId="4" applyFont="1" applyFill="1" applyBorder="1" applyAlignment="1">
      <alignment horizontal="center" vertical="center" wrapText="1"/>
    </xf>
    <xf numFmtId="0" fontId="0" fillId="0" borderId="1" xfId="0" applyFont="1" applyBorder="1" applyAlignment="1">
      <alignment horizontal="left" vertical="center" wrapText="1"/>
    </xf>
    <xf numFmtId="0" fontId="70" fillId="16" borderId="1" xfId="0" applyFont="1" applyFill="1" applyBorder="1" applyAlignment="1" applyProtection="1">
      <alignment horizontal="center" vertical="center" wrapText="1"/>
      <protection locked="0"/>
    </xf>
    <xf numFmtId="0" fontId="70" fillId="4" borderId="1" xfId="0" applyFont="1" applyFill="1" applyBorder="1" applyAlignment="1">
      <alignment horizontal="center" vertical="center"/>
    </xf>
    <xf numFmtId="0" fontId="70" fillId="16" borderId="1" xfId="0" applyFont="1" applyFill="1" applyBorder="1" applyAlignment="1" applyProtection="1">
      <alignment horizontal="center" vertical="center"/>
      <protection locked="0"/>
    </xf>
    <xf numFmtId="0" fontId="70" fillId="4" borderId="1" xfId="0" applyFont="1" applyFill="1" applyBorder="1" applyAlignment="1">
      <alignment horizontal="center" vertical="center" textRotation="1"/>
    </xf>
    <xf numFmtId="0" fontId="70" fillId="4" borderId="1" xfId="0" applyFont="1" applyFill="1" applyBorder="1" applyAlignment="1">
      <alignment horizontal="center" vertical="center" wrapText="1"/>
    </xf>
    <xf numFmtId="0" fontId="72" fillId="4" borderId="1" xfId="0" applyFont="1" applyFill="1" applyBorder="1" applyAlignment="1">
      <alignment horizontal="center" vertical="top" wrapText="1"/>
    </xf>
    <xf numFmtId="0" fontId="72" fillId="4" borderId="1" xfId="0" applyFont="1" applyFill="1" applyBorder="1" applyAlignment="1">
      <alignment horizontal="center" vertical="center" wrapText="1"/>
    </xf>
    <xf numFmtId="0" fontId="70" fillId="3" borderId="1" xfId="0" applyFont="1" applyFill="1" applyBorder="1" applyAlignment="1">
      <alignment horizontal="center" vertical="center"/>
    </xf>
    <xf numFmtId="0" fontId="70" fillId="3" borderId="53" xfId="0" applyFont="1" applyFill="1" applyBorder="1" applyAlignment="1">
      <alignment horizontal="center" vertical="center"/>
    </xf>
    <xf numFmtId="0" fontId="70" fillId="4" borderId="1" xfId="0" applyFont="1" applyFill="1" applyBorder="1" applyAlignment="1">
      <alignment horizontal="left" vertical="center"/>
    </xf>
    <xf numFmtId="0" fontId="90" fillId="3" borderId="9" xfId="0" applyFont="1" applyFill="1" applyBorder="1" applyAlignment="1" applyProtection="1">
      <alignment horizontal="justify" vertical="center" wrapText="1"/>
      <protection locked="0"/>
    </xf>
    <xf numFmtId="0" fontId="75" fillId="3" borderId="1" xfId="0" applyFont="1" applyFill="1" applyBorder="1" applyAlignment="1" applyProtection="1">
      <alignment horizontal="justify" vertical="center" wrapText="1"/>
      <protection locked="0"/>
    </xf>
    <xf numFmtId="0" fontId="94" fillId="3" borderId="1" xfId="0" applyFont="1" applyFill="1" applyBorder="1" applyAlignment="1" applyProtection="1">
      <alignment horizontal="justify" vertical="center" wrapText="1"/>
      <protection locked="0"/>
    </xf>
    <xf numFmtId="0" fontId="72" fillId="16" borderId="1" xfId="0" applyFont="1" applyFill="1" applyBorder="1" applyAlignment="1" applyProtection="1">
      <alignment horizontal="center" vertical="center" wrapText="1"/>
      <protection locked="0"/>
    </xf>
    <xf numFmtId="2" fontId="0" fillId="0" borderId="1" xfId="3" applyNumberFormat="1" applyFont="1" applyFill="1" applyBorder="1" applyAlignment="1">
      <alignment horizontal="center" vertical="center" wrapText="1"/>
    </xf>
    <xf numFmtId="0" fontId="91" fillId="0" borderId="1" xfId="0" applyFont="1" applyBorder="1" applyAlignment="1">
      <alignment horizontal="center" vertical="center" wrapText="1"/>
    </xf>
    <xf numFmtId="0" fontId="0" fillId="0" borderId="57"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9" xfId="0" applyFont="1" applyBorder="1" applyAlignment="1">
      <alignment horizontal="center" vertical="center" wrapText="1"/>
    </xf>
    <xf numFmtId="0" fontId="25" fillId="4" borderId="1" xfId="0" applyFont="1" applyFill="1" applyBorder="1" applyAlignment="1">
      <alignment horizontal="center" vertical="center"/>
    </xf>
    <xf numFmtId="0" fontId="4" fillId="4" borderId="53" xfId="0" applyFont="1" applyFill="1" applyBorder="1" applyAlignment="1">
      <alignment horizontal="left" vertical="center"/>
    </xf>
    <xf numFmtId="0" fontId="4" fillId="4" borderId="58" xfId="0" applyFont="1" applyFill="1" applyBorder="1" applyAlignment="1">
      <alignment horizontal="left" vertical="center"/>
    </xf>
    <xf numFmtId="0" fontId="95"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wrapText="1"/>
      <protection locked="0"/>
    </xf>
    <xf numFmtId="0" fontId="3" fillId="4" borderId="101" xfId="0" applyFont="1" applyFill="1" applyBorder="1" applyAlignment="1">
      <alignment horizontal="center" vertical="center"/>
    </xf>
    <xf numFmtId="0" fontId="3" fillId="4" borderId="73" xfId="0" applyFont="1" applyFill="1" applyBorder="1" applyAlignment="1">
      <alignment horizontal="center" vertical="center"/>
    </xf>
    <xf numFmtId="0" fontId="3" fillId="4" borderId="74" xfId="0" applyFont="1" applyFill="1" applyBorder="1" applyAlignment="1">
      <alignment horizontal="center" vertical="center"/>
    </xf>
    <xf numFmtId="0" fontId="4" fillId="4" borderId="59" xfId="0" applyFont="1" applyFill="1" applyBorder="1" applyAlignment="1">
      <alignment horizontal="left" vertical="center"/>
    </xf>
    <xf numFmtId="0" fontId="4" fillId="4" borderId="100" xfId="0" applyFont="1" applyFill="1" applyBorder="1" applyAlignment="1">
      <alignment horizontal="left" vertical="center"/>
    </xf>
    <xf numFmtId="0" fontId="3" fillId="4" borderId="63" xfId="0" applyFont="1" applyFill="1" applyBorder="1" applyAlignment="1">
      <alignment horizontal="center" vertical="center"/>
    </xf>
    <xf numFmtId="0" fontId="3" fillId="4" borderId="72" xfId="0" applyFont="1" applyFill="1" applyBorder="1" applyAlignment="1">
      <alignment horizontal="center" vertical="center"/>
    </xf>
    <xf numFmtId="0" fontId="1" fillId="3" borderId="53" xfId="0" applyFont="1" applyFill="1" applyBorder="1" applyAlignment="1" applyProtection="1">
      <alignment horizontal="left" vertical="center" wrapText="1"/>
      <protection locked="0"/>
    </xf>
    <xf numFmtId="0" fontId="1" fillId="3" borderId="58" xfId="0" applyFont="1" applyFill="1" applyBorder="1" applyAlignment="1" applyProtection="1">
      <alignment horizontal="left" vertical="center" wrapText="1"/>
      <protection locked="0"/>
    </xf>
    <xf numFmtId="0" fontId="1" fillId="3" borderId="54" xfId="0" applyFont="1" applyFill="1" applyBorder="1" applyAlignment="1" applyProtection="1">
      <alignment horizontal="left" vertical="center" wrapText="1"/>
      <protection locked="0"/>
    </xf>
    <xf numFmtId="0" fontId="3" fillId="4" borderId="64" xfId="0" applyFont="1" applyFill="1" applyBorder="1" applyAlignment="1">
      <alignment horizontal="center" vertical="center" wrapText="1"/>
    </xf>
    <xf numFmtId="0" fontId="3" fillId="4" borderId="65" xfId="0" applyFont="1" applyFill="1" applyBorder="1" applyAlignment="1">
      <alignment horizontal="center" vertical="center" wrapText="1"/>
    </xf>
    <xf numFmtId="0" fontId="3" fillId="4" borderId="66" xfId="0" applyFont="1" applyFill="1" applyBorder="1" applyAlignment="1">
      <alignment horizontal="center" vertical="center" wrapText="1"/>
    </xf>
    <xf numFmtId="0" fontId="3" fillId="4" borderId="63" xfId="0" applyFont="1" applyFill="1" applyBorder="1" applyAlignment="1">
      <alignment horizontal="center" vertical="center" textRotation="1"/>
    </xf>
    <xf numFmtId="0" fontId="3" fillId="4" borderId="60" xfId="0" applyFont="1" applyFill="1" applyBorder="1" applyAlignment="1">
      <alignment horizontal="center" vertical="center" textRotation="1"/>
    </xf>
    <xf numFmtId="0" fontId="3" fillId="4" borderId="60" xfId="0" applyFont="1" applyFill="1" applyBorder="1" applyAlignment="1">
      <alignment horizontal="center" vertical="center"/>
    </xf>
    <xf numFmtId="3" fontId="3" fillId="4" borderId="63" xfId="0" applyNumberFormat="1" applyFont="1" applyFill="1" applyBorder="1" applyAlignment="1">
      <alignment horizontal="center" vertical="center"/>
    </xf>
    <xf numFmtId="3" fontId="3" fillId="4" borderId="60" xfId="0" applyNumberFormat="1" applyFont="1" applyFill="1" applyBorder="1" applyAlignment="1">
      <alignment horizontal="center" vertical="center"/>
    </xf>
    <xf numFmtId="0" fontId="3" fillId="4" borderId="63" xfId="0" applyFont="1" applyFill="1" applyBorder="1" applyAlignment="1">
      <alignment horizontal="center" vertical="center" textRotation="90" wrapText="1"/>
    </xf>
    <xf numFmtId="0" fontId="3" fillId="4" borderId="60" xfId="0" applyFont="1" applyFill="1" applyBorder="1" applyAlignment="1">
      <alignment horizontal="center" vertical="center" textRotation="90" wrapText="1"/>
    </xf>
    <xf numFmtId="0" fontId="3" fillId="4" borderId="63" xfId="0" applyFont="1" applyFill="1" applyBorder="1" applyAlignment="1">
      <alignment horizontal="center" vertical="center" wrapText="1"/>
    </xf>
    <xf numFmtId="0" fontId="3" fillId="4" borderId="60" xfId="0" applyFont="1" applyFill="1" applyBorder="1" applyAlignment="1">
      <alignment horizontal="center" vertical="center" wrapText="1"/>
    </xf>
    <xf numFmtId="2" fontId="0" fillId="0" borderId="57" xfId="3" applyNumberFormat="1" applyFont="1" applyFill="1" applyBorder="1" applyAlignment="1">
      <alignment horizontal="center" vertical="center" wrapText="1"/>
    </xf>
    <xf numFmtId="0" fontId="5" fillId="3" borderId="1" xfId="0" applyFont="1" applyFill="1" applyBorder="1" applyAlignment="1">
      <alignment horizontal="center" vertical="center"/>
    </xf>
    <xf numFmtId="0" fontId="4" fillId="4" borderId="1" xfId="0" applyFont="1" applyFill="1" applyBorder="1" applyAlignment="1">
      <alignment horizontal="left" vertical="center"/>
    </xf>
    <xf numFmtId="0" fontId="3" fillId="3" borderId="77"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 xfId="0" applyBorder="1" applyAlignment="1">
      <alignment horizontal="center" vertical="center" wrapText="1"/>
    </xf>
    <xf numFmtId="0" fontId="0" fillId="0" borderId="84" xfId="0" applyBorder="1" applyAlignment="1">
      <alignment horizontal="center" vertical="center" wrapText="1"/>
    </xf>
    <xf numFmtId="0" fontId="0" fillId="0" borderId="57" xfId="0" applyBorder="1" applyAlignment="1">
      <alignment horizontal="center" vertical="center" wrapText="1"/>
    </xf>
    <xf numFmtId="0" fontId="0" fillId="0" borderId="87" xfId="0" applyBorder="1" applyAlignment="1">
      <alignment horizontal="center" vertical="center" wrapText="1"/>
    </xf>
    <xf numFmtId="0" fontId="0" fillId="0" borderId="82" xfId="0" applyBorder="1" applyAlignment="1">
      <alignment horizontal="center" vertical="center" wrapText="1"/>
    </xf>
    <xf numFmtId="0" fontId="0" fillId="0" borderId="83" xfId="0" applyBorder="1" applyAlignment="1">
      <alignment horizontal="center" vertical="center" wrapText="1"/>
    </xf>
    <xf numFmtId="0" fontId="24" fillId="0" borderId="9"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84" xfId="0" applyFont="1" applyBorder="1" applyAlignment="1">
      <alignment horizontal="center" vertical="center" wrapText="1"/>
    </xf>
    <xf numFmtId="0" fontId="0" fillId="0" borderId="45" xfId="0" applyBorder="1" applyAlignment="1">
      <alignment horizontal="center" vertical="center" wrapText="1"/>
    </xf>
    <xf numFmtId="0" fontId="0" fillId="0" borderId="79" xfId="0" applyBorder="1" applyAlignment="1">
      <alignment horizontal="center" vertical="center" wrapText="1"/>
    </xf>
    <xf numFmtId="0" fontId="24" fillId="0" borderId="45" xfId="0" applyFont="1" applyBorder="1" applyAlignment="1">
      <alignment horizontal="center" vertical="center" wrapText="1"/>
    </xf>
    <xf numFmtId="0" fontId="0" fillId="0" borderId="1" xfId="0" applyBorder="1" applyAlignment="1">
      <alignment horizontal="center" vertical="center"/>
    </xf>
    <xf numFmtId="0" fontId="0" fillId="0" borderId="84" xfId="0" applyBorder="1" applyAlignment="1">
      <alignment horizontal="center" vertical="center"/>
    </xf>
    <xf numFmtId="2" fontId="0" fillId="0" borderId="45"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84" xfId="0" applyNumberFormat="1" applyBorder="1" applyAlignment="1">
      <alignment horizontal="center" vertical="center" wrapText="1"/>
    </xf>
    <xf numFmtId="9" fontId="0" fillId="0" borderId="45"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84" xfId="0" applyNumberFormat="1" applyBorder="1" applyAlignment="1">
      <alignment horizontal="center" vertical="center" wrapText="1"/>
    </xf>
    <xf numFmtId="9" fontId="0" fillId="0" borderId="9" xfId="0" applyNumberFormat="1" applyBorder="1" applyAlignment="1">
      <alignment horizontal="center" vertical="center" wrapText="1"/>
    </xf>
    <xf numFmtId="2" fontId="0" fillId="0" borderId="9" xfId="0" applyNumberFormat="1" applyBorder="1" applyAlignment="1">
      <alignment horizontal="center" vertical="center" wrapText="1"/>
    </xf>
    <xf numFmtId="0" fontId="0" fillId="3" borderId="80"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85" xfId="0" applyFill="1" applyBorder="1" applyAlignment="1">
      <alignment horizontal="center" vertical="center" wrapText="1"/>
    </xf>
    <xf numFmtId="0" fontId="0" fillId="3" borderId="45" xfId="0" applyFill="1" applyBorder="1" applyAlignment="1">
      <alignment horizontal="center" vertical="center" wrapText="1"/>
    </xf>
    <xf numFmtId="0" fontId="0" fillId="3" borderId="1" xfId="0" applyFill="1" applyBorder="1" applyAlignment="1">
      <alignment horizontal="center" vertical="center" wrapText="1"/>
    </xf>
    <xf numFmtId="0" fontId="0" fillId="3" borderId="84" xfId="0" applyFill="1" applyBorder="1" applyAlignment="1">
      <alignment horizontal="center" vertical="center" wrapText="1"/>
    </xf>
    <xf numFmtId="0" fontId="3" fillId="4" borderId="76" xfId="0" applyFont="1" applyFill="1" applyBorder="1" applyAlignment="1">
      <alignment horizontal="center" vertical="center" wrapText="1"/>
    </xf>
    <xf numFmtId="0" fontId="3" fillId="4" borderId="71" xfId="0" applyFont="1" applyFill="1" applyBorder="1" applyAlignment="1">
      <alignment horizontal="center" vertical="center" wrapText="1"/>
    </xf>
    <xf numFmtId="0" fontId="1" fillId="3" borderId="1" xfId="0" applyFont="1" applyFill="1" applyBorder="1" applyAlignment="1" applyProtection="1">
      <alignment horizontal="left" vertical="center"/>
      <protection locked="0"/>
    </xf>
    <xf numFmtId="0" fontId="3" fillId="4" borderId="61"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75" xfId="0" applyFont="1" applyFill="1" applyBorder="1" applyAlignment="1">
      <alignment horizontal="center" vertical="center"/>
    </xf>
    <xf numFmtId="0" fontId="3" fillId="4" borderId="78" xfId="0" applyFont="1" applyFill="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center" wrapText="1"/>
    </xf>
    <xf numFmtId="0" fontId="44" fillId="0" borderId="1" xfId="0" applyFont="1" applyBorder="1" applyAlignment="1">
      <alignment horizontal="left" vertical="top" wrapText="1"/>
    </xf>
    <xf numFmtId="0" fontId="39" fillId="0" borderId="89" xfId="0" applyFont="1" applyBorder="1" applyAlignment="1">
      <alignment horizontal="center" vertical="center"/>
    </xf>
    <xf numFmtId="0" fontId="39" fillId="0" borderId="4" xfId="0" applyFont="1" applyBorder="1" applyAlignment="1">
      <alignment horizontal="center" vertical="center"/>
    </xf>
    <xf numFmtId="0" fontId="14" fillId="5" borderId="0" xfId="0" applyFont="1" applyFill="1" applyAlignment="1">
      <alignment horizontal="center" vertical="center" wrapText="1"/>
    </xf>
    <xf numFmtId="0" fontId="30" fillId="18" borderId="94" xfId="0" applyFont="1" applyFill="1" applyBorder="1" applyAlignment="1">
      <alignment horizontal="center" vertical="center" wrapText="1" readingOrder="1"/>
    </xf>
    <xf numFmtId="0" fontId="30" fillId="18" borderId="95"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5"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94" xfId="0" applyFont="1" applyFill="1" applyBorder="1" applyAlignment="1">
      <alignment horizontal="center" vertical="center" wrapText="1" readingOrder="1"/>
    </xf>
    <xf numFmtId="0" fontId="30" fillId="7" borderId="95" xfId="0" applyFont="1" applyFill="1" applyBorder="1" applyAlignment="1">
      <alignment horizontal="center" vertical="center" wrapText="1" readingOrder="1"/>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3" borderId="37" xfId="0" applyFont="1" applyFill="1" applyBorder="1" applyAlignment="1">
      <alignment horizontal="center"/>
    </xf>
    <xf numFmtId="0" fontId="14" fillId="3" borderId="38" xfId="0" applyFont="1" applyFill="1" applyBorder="1" applyAlignment="1">
      <alignment horizontal="center"/>
    </xf>
    <xf numFmtId="0" fontId="30" fillId="14" borderId="94" xfId="0" applyFont="1" applyFill="1" applyBorder="1" applyAlignment="1">
      <alignment horizontal="center" vertical="center" wrapText="1" readingOrder="1"/>
    </xf>
    <xf numFmtId="0" fontId="30" fillId="14" borderId="95" xfId="0" applyFont="1" applyFill="1" applyBorder="1" applyAlignment="1">
      <alignment horizontal="center" vertical="center" wrapText="1" readingOrder="1"/>
    </xf>
    <xf numFmtId="0" fontId="30" fillId="14" borderId="96" xfId="0" applyFont="1" applyFill="1" applyBorder="1" applyAlignment="1">
      <alignment horizontal="center" vertical="center" wrapText="1" readingOrder="1"/>
    </xf>
    <xf numFmtId="0" fontId="30" fillId="13" borderId="94" xfId="0" applyFont="1" applyFill="1" applyBorder="1" applyAlignment="1">
      <alignment horizontal="center" vertical="center" wrapText="1" readingOrder="1"/>
    </xf>
    <xf numFmtId="0" fontId="30" fillId="13" borderId="95"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1" fontId="21" fillId="11" borderId="82" xfId="0" applyNumberFormat="1" applyFont="1" applyFill="1" applyBorder="1" applyAlignment="1" applyProtection="1">
      <alignment horizontal="center" vertical="center" wrapText="1"/>
      <protection locked="0"/>
    </xf>
    <xf numFmtId="0" fontId="12" fillId="0" borderId="1" xfId="0" applyFont="1" applyBorder="1" applyAlignment="1">
      <alignment horizontal="center" vertical="center"/>
    </xf>
    <xf numFmtId="0" fontId="12" fillId="0" borderId="84" xfId="0" applyFont="1" applyBorder="1" applyAlignment="1">
      <alignment horizontal="center" vertical="center"/>
    </xf>
    <xf numFmtId="14" fontId="12" fillId="0" borderId="1" xfId="0" applyNumberFormat="1" applyFont="1" applyBorder="1" applyAlignment="1">
      <alignment horizontal="center" vertical="center"/>
    </xf>
    <xf numFmtId="0" fontId="12" fillId="0" borderId="55" xfId="0" applyFont="1" applyBorder="1" applyAlignment="1">
      <alignment horizontal="justify" vertical="center"/>
    </xf>
    <xf numFmtId="0" fontId="12" fillId="0" borderId="86" xfId="0" applyFont="1" applyBorder="1" applyAlignment="1">
      <alignment horizontal="justify" vertical="center"/>
    </xf>
    <xf numFmtId="0" fontId="12" fillId="0" borderId="1" xfId="0" applyFont="1" applyBorder="1" applyAlignment="1" applyProtection="1">
      <alignment horizontal="center" vertical="center"/>
      <protection locked="0"/>
    </xf>
    <xf numFmtId="0" fontId="12" fillId="0" borderId="1" xfId="0" applyFont="1" applyBorder="1" applyAlignment="1">
      <alignment horizontal="justify" vertical="center"/>
    </xf>
    <xf numFmtId="1" fontId="21" fillId="11" borderId="83" xfId="0" applyNumberFormat="1" applyFont="1" applyFill="1" applyBorder="1" applyAlignment="1" applyProtection="1">
      <alignment horizontal="center" vertical="center" wrapText="1"/>
      <protection locked="0"/>
    </xf>
    <xf numFmtId="1" fontId="21" fillId="0" borderId="1" xfId="0" applyNumberFormat="1" applyFont="1" applyBorder="1" applyAlignment="1" applyProtection="1">
      <alignment horizontal="center" vertical="center" wrapText="1"/>
      <protection locked="0"/>
    </xf>
    <xf numFmtId="1" fontId="21" fillId="0" borderId="84" xfId="0" applyNumberFormat="1" applyFont="1" applyBorder="1" applyAlignment="1" applyProtection="1">
      <alignment horizontal="center" vertical="center" wrapText="1"/>
      <protection locked="0"/>
    </xf>
    <xf numFmtId="0" fontId="12" fillId="0" borderId="84" xfId="0" applyFont="1" applyBorder="1" applyAlignment="1">
      <alignment horizontal="justify" vertical="center"/>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0" fontId="21" fillId="0" borderId="84"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12" fillId="0" borderId="84" xfId="0" applyFont="1" applyBorder="1" applyAlignment="1" applyProtection="1">
      <alignment horizontal="center" vertical="center"/>
      <protection locked="0"/>
    </xf>
    <xf numFmtId="0" fontId="27" fillId="0" borderId="57" xfId="0" applyFont="1" applyBorder="1" applyAlignment="1">
      <alignment horizontal="center"/>
    </xf>
    <xf numFmtId="0" fontId="12" fillId="0" borderId="45" xfId="0" applyFont="1" applyBorder="1" applyAlignment="1">
      <alignment horizontal="justify" vertical="center"/>
    </xf>
    <xf numFmtId="1" fontId="21" fillId="0" borderId="45" xfId="0" applyNumberFormat="1" applyFont="1" applyBorder="1" applyAlignment="1">
      <alignment horizontal="center" vertical="center"/>
    </xf>
    <xf numFmtId="1" fontId="32" fillId="0" borderId="45" xfId="0" applyNumberFormat="1" applyFont="1" applyBorder="1" applyAlignment="1">
      <alignment horizontal="center" vertical="center"/>
    </xf>
    <xf numFmtId="0" fontId="12" fillId="0" borderId="1" xfId="0" applyFont="1" applyBorder="1" applyAlignment="1">
      <alignment horizontal="justify" vertical="center" wrapText="1"/>
    </xf>
    <xf numFmtId="0" fontId="12" fillId="0" borderId="45" xfId="0" applyFont="1" applyBorder="1" applyAlignment="1" applyProtection="1">
      <alignment horizontal="center" vertical="center"/>
      <protection locked="0"/>
    </xf>
    <xf numFmtId="0" fontId="12" fillId="0" borderId="45" xfId="0" applyFont="1" applyBorder="1" applyAlignment="1">
      <alignment horizontal="justify" vertical="center" wrapText="1"/>
    </xf>
    <xf numFmtId="0" fontId="31" fillId="0" borderId="45" xfId="0" applyFont="1" applyBorder="1" applyAlignment="1">
      <alignment horizontal="center" vertical="center"/>
    </xf>
    <xf numFmtId="0" fontId="31" fillId="0" borderId="1" xfId="0" applyFont="1" applyBorder="1" applyAlignment="1">
      <alignment horizontal="center" vertical="center"/>
    </xf>
    <xf numFmtId="0" fontId="12" fillId="0" borderId="55" xfId="0" applyFont="1" applyBorder="1" applyAlignment="1">
      <alignment horizontal="justify" vertical="center" wrapText="1"/>
    </xf>
    <xf numFmtId="14" fontId="12" fillId="0" borderId="9" xfId="0" applyNumberFormat="1" applyFont="1" applyBorder="1" applyAlignment="1">
      <alignment horizontal="center" vertical="center"/>
    </xf>
    <xf numFmtId="0" fontId="12" fillId="0" borderId="81" xfId="0" applyFont="1" applyBorder="1" applyAlignment="1">
      <alignment horizontal="justify" vertical="center" wrapText="1"/>
    </xf>
    <xf numFmtId="1" fontId="21" fillId="0" borderId="82" xfId="0" applyNumberFormat="1" applyFont="1" applyBorder="1" applyAlignment="1" applyProtection="1">
      <alignment horizontal="center" vertical="center" wrapText="1"/>
      <protection locked="0"/>
    </xf>
    <xf numFmtId="1" fontId="21" fillId="0" borderId="45" xfId="0" applyNumberFormat="1" applyFont="1" applyBorder="1" applyAlignment="1" applyProtection="1">
      <alignment horizontal="center" vertical="center" wrapText="1"/>
      <protection locked="0"/>
    </xf>
    <xf numFmtId="1" fontId="21" fillId="0" borderId="79" xfId="0" applyNumberFormat="1" applyFont="1" applyBorder="1" applyAlignment="1" applyProtection="1">
      <alignment horizontal="center" vertical="center" wrapText="1"/>
      <protection locked="0"/>
    </xf>
    <xf numFmtId="0" fontId="74" fillId="4" borderId="1" xfId="0" applyFont="1" applyFill="1" applyBorder="1" applyAlignment="1">
      <alignment horizontal="left" vertical="center"/>
    </xf>
    <xf numFmtId="0" fontId="1" fillId="3" borderId="1" xfId="0" applyFont="1" applyFill="1" applyBorder="1" applyAlignment="1" applyProtection="1">
      <alignment horizontal="justify" vertical="center" wrapText="1"/>
      <protection locked="0"/>
    </xf>
    <xf numFmtId="0" fontId="96" fillId="3" borderId="1" xfId="0" applyFont="1" applyFill="1" applyBorder="1" applyAlignment="1" applyProtection="1">
      <alignment horizontal="justify" vertical="center"/>
      <protection locked="0"/>
    </xf>
    <xf numFmtId="0" fontId="34" fillId="4" borderId="60" xfId="0" applyFont="1" applyFill="1" applyBorder="1" applyAlignment="1">
      <alignment horizontal="center" vertical="center" wrapText="1"/>
    </xf>
    <xf numFmtId="0" fontId="34" fillId="4" borderId="72" xfId="0" applyFont="1" applyFill="1" applyBorder="1" applyAlignment="1">
      <alignment horizontal="center" vertical="center" wrapText="1"/>
    </xf>
    <xf numFmtId="0" fontId="34" fillId="4" borderId="64" xfId="0" applyFont="1" applyFill="1" applyBorder="1" applyAlignment="1">
      <alignment horizontal="center" vertical="center" wrapText="1"/>
    </xf>
    <xf numFmtId="0" fontId="34" fillId="4" borderId="66" xfId="0" applyFont="1" applyFill="1" applyBorder="1" applyAlignment="1">
      <alignment horizontal="center" vertical="center" wrapText="1"/>
    </xf>
    <xf numFmtId="0" fontId="33" fillId="4" borderId="64" xfId="0" applyFont="1" applyFill="1" applyBorder="1" applyAlignment="1" applyProtection="1">
      <alignment horizontal="center" vertical="center" wrapText="1"/>
      <protection locked="0"/>
    </xf>
    <xf numFmtId="0" fontId="33" fillId="4" borderId="64" xfId="0" applyFont="1" applyFill="1" applyBorder="1" applyAlignment="1">
      <alignment horizontal="center" vertical="center"/>
    </xf>
    <xf numFmtId="0" fontId="33" fillId="4" borderId="65" xfId="0" applyFont="1" applyFill="1" applyBorder="1" applyAlignment="1">
      <alignment horizontal="center" vertical="center"/>
    </xf>
    <xf numFmtId="0" fontId="33" fillId="4" borderId="66" xfId="0" applyFont="1" applyFill="1" applyBorder="1" applyAlignment="1">
      <alignment horizontal="center" vertical="center"/>
    </xf>
    <xf numFmtId="0" fontId="33" fillId="16" borderId="63" xfId="0" applyFont="1" applyFill="1" applyBorder="1" applyAlignment="1" applyProtection="1">
      <alignment horizontal="center" vertical="center" wrapText="1"/>
      <protection locked="0"/>
    </xf>
    <xf numFmtId="0" fontId="33" fillId="4" borderId="63" xfId="0" applyFont="1" applyFill="1" applyBorder="1" applyAlignment="1" applyProtection="1">
      <alignment horizontal="center" vertical="center" wrapText="1"/>
      <protection locked="0"/>
    </xf>
    <xf numFmtId="0" fontId="35" fillId="4" borderId="11" xfId="0" applyFont="1" applyFill="1" applyBorder="1" applyAlignment="1">
      <alignment horizontal="center" vertical="center" wrapText="1"/>
    </xf>
    <xf numFmtId="0" fontId="35" fillId="4" borderId="4" xfId="0" applyFont="1" applyFill="1" applyBorder="1" applyAlignment="1">
      <alignment horizontal="center" vertical="center" wrapText="1"/>
    </xf>
    <xf numFmtId="0" fontId="35" fillId="4" borderId="116" xfId="0" applyFont="1" applyFill="1" applyBorder="1" applyAlignment="1">
      <alignment horizontal="center" vertical="center" wrapText="1"/>
    </xf>
    <xf numFmtId="0" fontId="35" fillId="4" borderId="0" xfId="0" applyFont="1" applyFill="1" applyBorder="1" applyAlignment="1">
      <alignment horizontal="center" vertical="center" wrapText="1"/>
    </xf>
    <xf numFmtId="0" fontId="6" fillId="3" borderId="4"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114" xfId="0" applyFont="1" applyFill="1" applyBorder="1" applyAlignment="1">
      <alignment horizontal="center" vertical="center"/>
    </xf>
    <xf numFmtId="0" fontId="31" fillId="0" borderId="57" xfId="0" applyFont="1" applyBorder="1" applyAlignment="1">
      <alignment horizontal="center" vertical="center"/>
    </xf>
    <xf numFmtId="14" fontId="12" fillId="0" borderId="45" xfId="0" applyNumberFormat="1" applyFont="1" applyBorder="1" applyAlignment="1">
      <alignment horizontal="center" vertical="center"/>
    </xf>
    <xf numFmtId="0" fontId="12" fillId="0" borderId="57" xfId="0" applyFont="1" applyBorder="1" applyAlignment="1">
      <alignment horizontal="center" vertical="center"/>
    </xf>
    <xf numFmtId="0" fontId="27" fillId="17" borderId="57" xfId="0" applyFont="1" applyFill="1" applyBorder="1" applyAlignment="1">
      <alignment horizontal="center"/>
    </xf>
    <xf numFmtId="0" fontId="12" fillId="0" borderId="9" xfId="0" applyFont="1" applyBorder="1" applyAlignment="1">
      <alignment horizontal="center" vertical="center"/>
    </xf>
    <xf numFmtId="0" fontId="33" fillId="4" borderId="1" xfId="0" applyFont="1" applyFill="1" applyBorder="1" applyAlignment="1">
      <alignment horizontal="center" vertical="center"/>
    </xf>
    <xf numFmtId="0" fontId="33" fillId="16" borderId="1" xfId="0" applyFont="1" applyFill="1" applyBorder="1" applyAlignment="1" applyProtection="1">
      <alignment horizontal="center" vertical="center" wrapText="1"/>
      <protection locked="0"/>
    </xf>
    <xf numFmtId="0" fontId="33" fillId="4" borderId="1" xfId="0" applyFont="1" applyFill="1" applyBorder="1" applyAlignment="1" applyProtection="1">
      <alignment horizontal="center" vertical="center" wrapText="1"/>
      <protection locked="0"/>
    </xf>
    <xf numFmtId="0" fontId="34" fillId="4" borderId="1"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45" xfId="0" applyFont="1" applyBorder="1" applyAlignment="1">
      <alignment horizontal="center" vertical="center"/>
    </xf>
    <xf numFmtId="0" fontId="92" fillId="5" borderId="21" xfId="0" applyFont="1" applyFill="1" applyBorder="1" applyAlignment="1" applyProtection="1">
      <alignment horizontal="center" vertical="center"/>
      <protection locked="0"/>
    </xf>
    <xf numFmtId="0" fontId="67" fillId="5" borderId="21" xfId="0" applyFont="1" applyFill="1" applyBorder="1" applyAlignment="1" applyProtection="1">
      <alignment horizontal="center" vertical="center"/>
      <protection locked="0"/>
    </xf>
    <xf numFmtId="0" fontId="92" fillId="10" borderId="21" xfId="0" applyFont="1" applyFill="1" applyBorder="1" applyAlignment="1" applyProtection="1">
      <alignment horizontal="center" vertical="center" wrapText="1"/>
      <protection locked="0"/>
    </xf>
    <xf numFmtId="0" fontId="92" fillId="10" borderId="21" xfId="0" applyFont="1" applyFill="1" applyBorder="1" applyAlignment="1" applyProtection="1">
      <alignment horizontal="center" vertical="center"/>
      <protection locked="0"/>
    </xf>
    <xf numFmtId="0" fontId="82" fillId="0" borderId="28" xfId="0" applyFont="1" applyFill="1" applyBorder="1" applyAlignment="1">
      <alignment horizontal="justify" vertical="center" wrapText="1"/>
    </xf>
    <xf numFmtId="0" fontId="99" fillId="0" borderId="21" xfId="0" applyFont="1" applyFill="1" applyBorder="1" applyAlignment="1">
      <alignment horizontal="justify" vertical="center" wrapText="1"/>
    </xf>
    <xf numFmtId="0" fontId="11" fillId="3" borderId="21" xfId="0" applyFont="1" applyFill="1" applyBorder="1" applyAlignment="1">
      <alignment horizontal="center" vertical="center" wrapText="1"/>
    </xf>
    <xf numFmtId="0" fontId="0" fillId="3" borderId="21" xfId="0" applyFont="1" applyFill="1" applyBorder="1" applyAlignment="1">
      <alignment horizontal="center" vertical="center" wrapText="1"/>
    </xf>
    <xf numFmtId="0" fontId="0" fillId="3" borderId="21" xfId="0" applyFont="1" applyFill="1" applyBorder="1" applyAlignment="1">
      <alignment horizontal="left" vertical="center" wrapText="1"/>
    </xf>
    <xf numFmtId="0" fontId="11" fillId="3" borderId="21" xfId="0" applyFont="1" applyFill="1" applyBorder="1" applyAlignment="1">
      <alignment horizontal="center" vertical="center"/>
    </xf>
    <xf numFmtId="0" fontId="0" fillId="3" borderId="21" xfId="0" applyFont="1" applyFill="1" applyBorder="1" applyAlignment="1">
      <alignment horizontal="center" vertical="center"/>
    </xf>
    <xf numFmtId="2" fontId="0" fillId="3" borderId="21" xfId="0" applyNumberFormat="1" applyFont="1" applyFill="1" applyBorder="1" applyAlignment="1">
      <alignment horizontal="center" vertical="center"/>
    </xf>
    <xf numFmtId="0" fontId="100" fillId="4" borderId="0" xfId="0" applyFont="1" applyFill="1" applyAlignment="1">
      <alignment horizontal="center" vertical="center"/>
    </xf>
    <xf numFmtId="0" fontId="3" fillId="3" borderId="70" xfId="0" applyFont="1" applyFill="1" applyBorder="1" applyAlignment="1">
      <alignment horizontal="center" vertical="center" wrapText="1"/>
    </xf>
    <xf numFmtId="0" fontId="12" fillId="0" borderId="1" xfId="0" applyFont="1" applyBorder="1" applyAlignment="1">
      <alignment horizontal="center" vertical="center" wrapText="1"/>
    </xf>
    <xf numFmtId="1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xf>
    <xf numFmtId="0" fontId="6" fillId="3" borderId="115" xfId="0" applyFont="1" applyFill="1" applyBorder="1" applyAlignment="1">
      <alignment horizontal="center" vertical="center"/>
    </xf>
    <xf numFmtId="0" fontId="35" fillId="4" borderId="117" xfId="0" applyFont="1" applyFill="1" applyBorder="1" applyAlignment="1">
      <alignment horizontal="center" vertical="center" wrapText="1"/>
    </xf>
    <xf numFmtId="0" fontId="35" fillId="4" borderId="43" xfId="0" applyFont="1" applyFill="1" applyBorder="1" applyAlignment="1">
      <alignment horizontal="center" vertical="center" wrapText="1"/>
    </xf>
  </cellXfs>
  <cellStyles count="5">
    <cellStyle name="Millares" xfId="3" builtinId="3"/>
    <cellStyle name="Normal" xfId="0" builtinId="0"/>
    <cellStyle name="Normal - Style1 2" xfId="1"/>
    <cellStyle name="Normal 2 2" xfId="2"/>
    <cellStyle name="Porcentaje" xfId="4" builtinId="5"/>
  </cellStyles>
  <dxfs count="806">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00B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91017</xdr:colOff>
      <xdr:row>2</xdr:row>
      <xdr:rowOff>95250</xdr:rowOff>
    </xdr:to>
    <xdr:pic>
      <xdr:nvPicPr>
        <xdr:cNvPr id="3" name="Picture 9">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511969</xdr:colOff>
      <xdr:row>0</xdr:row>
      <xdr:rowOff>178593</xdr:rowOff>
    </xdr:from>
    <xdr:to>
      <xdr:col>12</xdr:col>
      <xdr:colOff>1626393</xdr:colOff>
      <xdr:row>1</xdr:row>
      <xdr:rowOff>372665</xdr:rowOff>
    </xdr:to>
    <xdr:pic>
      <xdr:nvPicPr>
        <xdr:cNvPr id="4" name="Picture 9">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2"/>
        <a:stretch>
          <a:fillRect/>
        </a:stretch>
      </xdr:blipFill>
      <xdr:spPr>
        <a:xfrm>
          <a:off x="15704344" y="178593"/>
          <a:ext cx="1114424" cy="4036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A8CEFB0C-D738-43B8-9F3D-34278AF28D28}"/>
            </a:ext>
          </a:extLst>
        </xdr:cNvPr>
        <xdr:cNvSpPr txBox="1"/>
      </xdr:nvSpPr>
      <xdr:spPr>
        <a:xfrm>
          <a:off x="13243560"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1</xdr:col>
      <xdr:colOff>92604</xdr:colOff>
      <xdr:row>0</xdr:row>
      <xdr:rowOff>79375</xdr:rowOff>
    </xdr:from>
    <xdr:to>
      <xdr:col>2</xdr:col>
      <xdr:colOff>521846</xdr:colOff>
      <xdr:row>0</xdr:row>
      <xdr:rowOff>902335</xdr:rowOff>
    </xdr:to>
    <xdr:pic>
      <xdr:nvPicPr>
        <xdr:cNvPr id="3" name="Picture 8">
          <a:extLst>
            <a:ext uri="{FF2B5EF4-FFF2-40B4-BE49-F238E27FC236}">
              <a16:creationId xmlns:a16="http://schemas.microsoft.com/office/drawing/2014/main" id="{10721FA1-C8AD-4C4D-B28C-E0B5FE4A3B87}"/>
            </a:ext>
            <a:ext uri="{147F2762-F138-4A5C-976F-8EAC2B608ADB}">
              <a16:predDERef xmlns:a16="http://schemas.microsoft.com/office/drawing/2014/main" pred="{A8CEFB0C-D738-43B8-9F3D-34278AF28D28}"/>
            </a:ext>
          </a:extLst>
        </xdr:cNvPr>
        <xdr:cNvPicPr>
          <a:picLocks noChangeAspect="1"/>
        </xdr:cNvPicPr>
      </xdr:nvPicPr>
      <xdr:blipFill>
        <a:blip xmlns:r="http://schemas.openxmlformats.org/officeDocument/2006/relationships" r:embed="rId1"/>
        <a:stretch>
          <a:fillRect/>
        </a:stretch>
      </xdr:blipFill>
      <xdr:spPr>
        <a:xfrm>
          <a:off x="406929" y="79375"/>
          <a:ext cx="2905742" cy="822960"/>
        </a:xfrm>
        <a:prstGeom prst="rect">
          <a:avLst/>
        </a:prstGeom>
      </xdr:spPr>
    </xdr:pic>
    <xdr:clientData/>
  </xdr:twoCellAnchor>
  <xdr:twoCellAnchor editAs="oneCell">
    <xdr:from>
      <xdr:col>5</xdr:col>
      <xdr:colOff>2196043</xdr:colOff>
      <xdr:row>0</xdr:row>
      <xdr:rowOff>224895</xdr:rowOff>
    </xdr:from>
    <xdr:to>
      <xdr:col>5</xdr:col>
      <xdr:colOff>3734521</xdr:colOff>
      <xdr:row>0</xdr:row>
      <xdr:rowOff>773535</xdr:rowOff>
    </xdr:to>
    <xdr:pic>
      <xdr:nvPicPr>
        <xdr:cNvPr id="4" name="Picture 9">
          <a:extLst>
            <a:ext uri="{FF2B5EF4-FFF2-40B4-BE49-F238E27FC236}">
              <a16:creationId xmlns:a16="http://schemas.microsoft.com/office/drawing/2014/main" id="{80C50026-4976-47C8-8374-3DC7E73E6B9E}"/>
            </a:ext>
            <a:ext uri="{147F2762-F138-4A5C-976F-8EAC2B608ADB}">
              <a16:predDERef xmlns:a16="http://schemas.microsoft.com/office/drawing/2014/main" pred="{10721FA1-C8AD-4C4D-B28C-E0B5FE4A3B87}"/>
            </a:ext>
          </a:extLst>
        </xdr:cNvPr>
        <xdr:cNvPicPr>
          <a:picLocks noChangeAspect="1"/>
        </xdr:cNvPicPr>
      </xdr:nvPicPr>
      <xdr:blipFill>
        <a:blip xmlns:r="http://schemas.openxmlformats.org/officeDocument/2006/relationships" r:embed="rId2"/>
        <a:stretch>
          <a:fillRect/>
        </a:stretch>
      </xdr:blipFill>
      <xdr:spPr>
        <a:xfrm>
          <a:off x="11140018" y="224895"/>
          <a:ext cx="1538478"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07156" y="59531"/>
          <a:ext cx="2898768" cy="841216"/>
        </a:xfrm>
        <a:prstGeom prst="rect">
          <a:avLst/>
        </a:prstGeom>
      </xdr:spPr>
    </xdr:pic>
    <xdr:clientData/>
  </xdr:twoCellAnchor>
  <xdr:twoCellAnchor editAs="oneCell">
    <xdr:from>
      <xdr:col>4</xdr:col>
      <xdr:colOff>714376</xdr:colOff>
      <xdr:row>0</xdr:row>
      <xdr:rowOff>166687</xdr:rowOff>
    </xdr:from>
    <xdr:to>
      <xdr:col>5</xdr:col>
      <xdr:colOff>1019926</xdr:colOff>
      <xdr:row>0</xdr:row>
      <xdr:rowOff>712152</xdr:rowOff>
    </xdr:to>
    <xdr:pic>
      <xdr:nvPicPr>
        <xdr:cNvPr id="3" name="Picture 10">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10086976" y="166687"/>
          <a:ext cx="1724775"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00000000-0008-0000-0300-000004000000}"/>
            </a:ext>
          </a:extLst>
        </xdr:cNvPr>
        <xdr:cNvSpPr txBox="1"/>
      </xdr:nvSpPr>
      <xdr:spPr>
        <a:xfrm>
          <a:off x="14923294"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3</xdr:row>
      <xdr:rowOff>19050</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238124</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1464469</xdr:colOff>
      <xdr:row>0</xdr:row>
      <xdr:rowOff>35720</xdr:rowOff>
    </xdr:from>
    <xdr:to>
      <xdr:col>12</xdr:col>
      <xdr:colOff>3202781</xdr:colOff>
      <xdr:row>1</xdr:row>
      <xdr:rowOff>464343</xdr:rowOff>
    </xdr:to>
    <xdr:pic>
      <xdr:nvPicPr>
        <xdr:cNvPr id="4" name="Picture 9">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2"/>
        <a:stretch>
          <a:fillRect/>
        </a:stretch>
      </xdr:blipFill>
      <xdr:spPr>
        <a:xfrm>
          <a:off x="16728282" y="35720"/>
          <a:ext cx="1738312" cy="64293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821530</xdr:colOff>
      <xdr:row>2</xdr:row>
      <xdr:rowOff>15874</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2653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511969</xdr:colOff>
      <xdr:row>0</xdr:row>
      <xdr:rowOff>178593</xdr:rowOff>
    </xdr:from>
    <xdr:to>
      <xdr:col>12</xdr:col>
      <xdr:colOff>1626393</xdr:colOff>
      <xdr:row>1</xdr:row>
      <xdr:rowOff>372665</xdr:rowOff>
    </xdr:to>
    <xdr:pic>
      <xdr:nvPicPr>
        <xdr:cNvPr id="3" name="Picture 9">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a:stretch>
          <a:fillRect/>
        </a:stretch>
      </xdr:blipFill>
      <xdr:spPr>
        <a:xfrm>
          <a:off x="15954375" y="178593"/>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511969</xdr:colOff>
      <xdr:row>0</xdr:row>
      <xdr:rowOff>178593</xdr:rowOff>
    </xdr:from>
    <xdr:to>
      <xdr:col>12</xdr:col>
      <xdr:colOff>1626393</xdr:colOff>
      <xdr:row>1</xdr:row>
      <xdr:rowOff>372665</xdr:rowOff>
    </xdr:to>
    <xdr:pic>
      <xdr:nvPicPr>
        <xdr:cNvPr id="4" name="Picture 9">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2"/>
        <a:stretch>
          <a:fillRect/>
        </a:stretch>
      </xdr:blipFill>
      <xdr:spPr>
        <a:xfrm>
          <a:off x="15951994" y="178593"/>
          <a:ext cx="1114424" cy="4036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2001-cs20205\sigcma\Users\Usuario\Documents\ARCHIVOS%20COMPUTADOR%20SANDRA\CALIDAD\PLAN%20DE%20ACCI&#211;N%20Y%20RIESGOS%20PALOQUEMAO\Documentos%20finales\Formato%20Riesgos%20Despachos%20Judiciales%20Certificados%20Final.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12001-cs20205\sigcma\SIGCMA\1.%20CONSEJO%20SECC.%20JUDICATURA%20DEL%20HUILA\6.%20EV-MEJORA-Mejoramiento%20del%20SIGCMA\6.%20MEJORA_%20Matriz%20de%20riesgos%20Mejoramiento%20SIGCMA%202024.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mtovary/Desktop/Analisis%20de%20contexto-Estrategia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my.sharepoint.com/Users/wilfe/OneDrive%20-%20Consejo%20Superior%20de%20la%20Judicatura/Definitivos/Plan%20de%20acci&#243;n/UDAE%20-%20SIGCMA%20-%20Proceso%20Planeaci&#243;n%20Estrat&#233;gica%20-%20seguimiento%203er.%20trimestre%202024.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12001-cs20205\sigcma\Users\SOPORTE\Downloads\Plan%20de%20Acci&#243;n%20Unidad%20Inform&#225;tica%202023_3er%20trimestre.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12001-cs20205\sigcma\Users\SOPORTE\Downloads\PLAN%20DE%20ACCION%20INFRAESTRUCTURA%202023%20SEGUIMIENTO%20TERCER%20TRIMESTRE%20(1).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12001-cs20205\sigcma\Users\mador\OneDrive\Documentos\Norma%20Icontec\Formato%20ARIESGOS%20EJEMPLO.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 Politicas de admiistracion "/>
      <sheetName val="1- Presentacion "/>
      <sheetName val="Conceptos 37001"/>
      <sheetName val="2-  Análisis de Contexto "/>
      <sheetName val="3. Estrategias"/>
      <sheetName val="4- Instructivo Riesgos "/>
      <sheetName val="5-. Identificación de Riesgos"/>
      <sheetName val="6. Valoración Controles"/>
      <sheetName val="7. Mapa Final"/>
      <sheetName val="9- Matriz de Calor "/>
      <sheetName val="Seguimiento 1 Trimestre"/>
      <sheetName val="Seguimiento 2 Trimestre"/>
      <sheetName val="Seguimiento 3 Trimestre"/>
      <sheetName val="Seguimiento 4 Trimestre"/>
    </sheetNames>
    <sheetDataSet>
      <sheetData sheetId="0" refreshError="1">
        <row r="6">
          <cell r="B6" t="str">
            <v>Muy Baja</v>
          </cell>
          <cell r="C6" t="str">
            <v>Resultados entre 0- 4%</v>
          </cell>
          <cell r="D6">
            <v>0.04</v>
          </cell>
          <cell r="E6" t="str">
            <v>Puede ocurrir solo en circunstancias excepcionales</v>
          </cell>
          <cell r="F6">
            <v>1</v>
          </cell>
        </row>
        <row r="7">
          <cell r="B7" t="str">
            <v>Baja</v>
          </cell>
          <cell r="C7" t="str">
            <v>Resultados entre 5%- 9%</v>
          </cell>
          <cell r="D7">
            <v>0.09</v>
          </cell>
          <cell r="E7" t="str">
            <v xml:space="preserve"> Puede ocurrir en algún momento</v>
          </cell>
          <cell r="F7">
            <v>2</v>
          </cell>
        </row>
        <row r="8">
          <cell r="B8" t="str">
            <v>Media</v>
          </cell>
          <cell r="C8" t="str">
            <v>Resultados entre 10%- 29%</v>
          </cell>
          <cell r="D8">
            <v>0.28999999999999998</v>
          </cell>
          <cell r="E8" t="str">
            <v xml:space="preserve"> Podría ocurrir en algún momento</v>
          </cell>
          <cell r="F8">
            <v>3</v>
          </cell>
        </row>
        <row r="9">
          <cell r="B9" t="str">
            <v>Alta</v>
          </cell>
          <cell r="C9" t="str">
            <v>Resultados entre 30% - 49%</v>
          </cell>
          <cell r="D9">
            <v>0.49</v>
          </cell>
          <cell r="E9" t="str">
            <v>Probablemente ocurrirá en la mayoria de las circunstancias</v>
          </cell>
          <cell r="F9">
            <v>4</v>
          </cell>
        </row>
        <row r="10">
          <cell r="B10" t="str">
            <v>Muy Alta</v>
          </cell>
          <cell r="C10" t="str">
            <v>Resultados entre 50% - 100%</v>
          </cell>
          <cell r="D10">
            <v>1</v>
          </cell>
          <cell r="E10" t="str">
            <v>Se espera que ocurra en la mayoría de las circunstancias</v>
          </cell>
          <cell r="F10">
            <v>5</v>
          </cell>
        </row>
        <row r="16">
          <cell r="B16"/>
          <cell r="C16" t="str">
            <v>Afectación de reputacion,imagén,  credibilidad, satisfacción de usuarios y PI</v>
          </cell>
          <cell r="D16"/>
          <cell r="E16"/>
          <cell r="F16"/>
        </row>
        <row r="17">
          <cell r="B17" t="str">
            <v>Leve</v>
          </cell>
          <cell r="C17" t="str">
            <v xml:space="preserve">De un área del nivel central, seccional o despacho judicial </v>
          </cell>
          <cell r="D17"/>
          <cell r="E17"/>
          <cell r="F17">
            <v>1</v>
          </cell>
        </row>
        <row r="18">
          <cell r="B18" t="str">
            <v>Menor</v>
          </cell>
          <cell r="C18" t="str">
            <v xml:space="preserve">De la entidad, seccional, despachos a nivel local o municipal </v>
          </cell>
          <cell r="D18"/>
          <cell r="E18"/>
          <cell r="F18">
            <v>2</v>
          </cell>
        </row>
        <row r="19">
          <cell r="B19" t="str">
            <v>Moderado</v>
          </cell>
          <cell r="C19" t="str">
            <v xml:space="preserve">De la entidad, seccional, despachos a nivel departamental </v>
          </cell>
          <cell r="D19"/>
          <cell r="E19"/>
          <cell r="F19">
            <v>3</v>
          </cell>
        </row>
        <row r="20">
          <cell r="B20" t="str">
            <v>Mayor</v>
          </cell>
          <cell r="C20" t="str">
            <v xml:space="preserve">De la entidad y sector justicia a nivel nacional </v>
          </cell>
          <cell r="D20"/>
          <cell r="E20"/>
          <cell r="F20">
            <v>4</v>
          </cell>
        </row>
        <row r="21">
          <cell r="B21" t="str">
            <v>Catastrófico</v>
          </cell>
          <cell r="C21" t="str">
            <v xml:space="preserve">De la entidad y sector justicia a nivel internacional </v>
          </cell>
          <cell r="D21"/>
          <cell r="E21"/>
          <cell r="F21">
            <v>5</v>
          </cell>
        </row>
        <row r="22">
          <cell r="B22"/>
          <cell r="C22"/>
          <cell r="D22"/>
          <cell r="E22"/>
          <cell r="F22"/>
        </row>
        <row r="23">
          <cell r="B23"/>
          <cell r="C23"/>
          <cell r="D23"/>
          <cell r="E23"/>
          <cell r="F23"/>
        </row>
        <row r="24">
          <cell r="B24"/>
          <cell r="C24" t="str">
            <v>Afectación Económica</v>
          </cell>
          <cell r="D24"/>
          <cell r="E24"/>
          <cell r="F24"/>
        </row>
        <row r="25">
          <cell r="B25" t="str">
            <v>Leve</v>
          </cell>
          <cell r="C25" t="str">
            <v>Afectación al presupuesto en un valor ≥0,5%.</v>
          </cell>
          <cell r="D25"/>
          <cell r="E25"/>
          <cell r="F25">
            <v>1</v>
          </cell>
        </row>
        <row r="26">
          <cell r="B26" t="str">
            <v>Menor</v>
          </cell>
          <cell r="C26" t="str">
            <v>Afectación al presupuesto en un valor &lt;0,5% y ≥1%.</v>
          </cell>
          <cell r="D26"/>
          <cell r="E26"/>
          <cell r="F26">
            <v>2</v>
          </cell>
        </row>
        <row r="27">
          <cell r="B27" t="str">
            <v>Moderado</v>
          </cell>
          <cell r="C27" t="str">
            <v>Afectación al presupuesto  en un valor  &lt;1% y ≥5%.</v>
          </cell>
          <cell r="D27"/>
          <cell r="E27"/>
          <cell r="F27">
            <v>3</v>
          </cell>
        </row>
        <row r="28">
          <cell r="B28" t="str">
            <v>Mayor</v>
          </cell>
          <cell r="C28" t="str">
            <v>Afectación al  presupuesto en un valor  &lt;5% y  ≥20%.</v>
          </cell>
          <cell r="D28"/>
          <cell r="E28"/>
          <cell r="F28">
            <v>4</v>
          </cell>
        </row>
        <row r="29">
          <cell r="B29" t="str">
            <v>Catastrófico</v>
          </cell>
          <cell r="C29" t="str">
            <v>Afectación al presupuesto en un valor ≥50%.</v>
          </cell>
          <cell r="D29"/>
          <cell r="E29"/>
          <cell r="F29">
            <v>5</v>
          </cell>
        </row>
        <row r="30">
          <cell r="B30"/>
          <cell r="C30"/>
          <cell r="D30"/>
          <cell r="E30"/>
          <cell r="F30"/>
        </row>
        <row r="31">
          <cell r="B31"/>
          <cell r="C31"/>
          <cell r="D31"/>
          <cell r="E31"/>
          <cell r="F31"/>
        </row>
        <row r="32">
          <cell r="B32"/>
          <cell r="C32" t="str">
            <v>Incumplimiento de las metas establecidas</v>
          </cell>
          <cell r="D32"/>
          <cell r="E32"/>
          <cell r="F32"/>
        </row>
        <row r="33">
          <cell r="B33" t="str">
            <v>Leve</v>
          </cell>
          <cell r="C33" t="str">
            <v>Incumplimiento del 20% de los indicadores del proceso</v>
          </cell>
          <cell r="D33"/>
          <cell r="E33"/>
          <cell r="F33">
            <v>1</v>
          </cell>
        </row>
        <row r="34">
          <cell r="B34" t="str">
            <v>Menor</v>
          </cell>
          <cell r="C34" t="str">
            <v>Incumplimiento del 40% de los indicadores del proceso</v>
          </cell>
          <cell r="D34"/>
          <cell r="E34"/>
          <cell r="F34">
            <v>2</v>
          </cell>
        </row>
        <row r="35">
          <cell r="B35" t="str">
            <v>Moderado</v>
          </cell>
          <cell r="C35" t="str">
            <v>Incumplimiento del 60% de los indicadores del proceso</v>
          </cell>
          <cell r="D35"/>
          <cell r="E35"/>
          <cell r="F35">
            <v>3</v>
          </cell>
        </row>
        <row r="36">
          <cell r="B36" t="str">
            <v>Mayor</v>
          </cell>
          <cell r="C36" t="str">
            <v>Incumplimiento del 80% de los indicadores del proceso</v>
          </cell>
          <cell r="D36"/>
          <cell r="E36"/>
          <cell r="F36">
            <v>4</v>
          </cell>
        </row>
        <row r="37">
          <cell r="B37" t="str">
            <v>Catastrófico</v>
          </cell>
          <cell r="C37" t="str">
            <v>Incumplimiento del 100% de los indicadores del proceso</v>
          </cell>
          <cell r="D37"/>
          <cell r="E37"/>
          <cell r="F37">
            <v>5</v>
          </cell>
        </row>
        <row r="38">
          <cell r="B38"/>
          <cell r="C38"/>
          <cell r="D38"/>
          <cell r="E38"/>
          <cell r="F38"/>
        </row>
        <row r="39">
          <cell r="B39"/>
          <cell r="C39"/>
          <cell r="D39"/>
          <cell r="E39"/>
          <cell r="F39"/>
        </row>
        <row r="40">
          <cell r="B40"/>
          <cell r="C40" t="str">
            <v>Interrupción o afectación en la prestación del servicio judicial</v>
          </cell>
          <cell r="D40"/>
          <cell r="E40"/>
          <cell r="F40"/>
        </row>
        <row r="41">
          <cell r="B41" t="str">
            <v>Leve</v>
          </cell>
          <cell r="C41" t="str">
            <v xml:space="preserve">Entre  0 a 48 horas habiles al año </v>
          </cell>
          <cell r="D41"/>
          <cell r="E41"/>
          <cell r="F41">
            <v>1</v>
          </cell>
        </row>
        <row r="42">
          <cell r="B42" t="str">
            <v>Menor</v>
          </cell>
          <cell r="C42" t="str">
            <v xml:space="preserve">Entre 49 a 96 horas  habiles al año  </v>
          </cell>
          <cell r="D42"/>
          <cell r="E42"/>
          <cell r="F42">
            <v>2</v>
          </cell>
        </row>
        <row r="43">
          <cell r="B43" t="str">
            <v>Moderado</v>
          </cell>
          <cell r="C43" t="str">
            <v xml:space="preserve">Entre  97 a 144 horas   habiles al año  </v>
          </cell>
          <cell r="D43"/>
          <cell r="E43"/>
          <cell r="F43">
            <v>3</v>
          </cell>
        </row>
        <row r="44">
          <cell r="B44" t="str">
            <v>Mayor</v>
          </cell>
          <cell r="C44" t="str">
            <v>Entre  145 a 192 horas  hábiles al año</v>
          </cell>
          <cell r="D44"/>
          <cell r="E44"/>
          <cell r="F44">
            <v>4</v>
          </cell>
        </row>
        <row r="45">
          <cell r="B45" t="str">
            <v>Catastrófico</v>
          </cell>
          <cell r="C45" t="str">
            <v xml:space="preserve">Entre e 193 a 240 horas  habiles al año   </v>
          </cell>
          <cell r="D45"/>
          <cell r="E45"/>
          <cell r="F45">
            <v>5</v>
          </cell>
        </row>
        <row r="46">
          <cell r="B46"/>
          <cell r="C46" t="str">
            <v xml:space="preserve">     El riesgo afecta la imagen de la entidad con algunos usuarios de relevancia frente al logro de los objetivos</v>
          </cell>
          <cell r="D46"/>
          <cell r="F46"/>
        </row>
        <row r="47">
          <cell r="B47"/>
          <cell r="C47"/>
          <cell r="D47"/>
          <cell r="F47"/>
        </row>
        <row r="48">
          <cell r="B48"/>
          <cell r="C48" t="str">
            <v>Interrupción o afectación en la prestación del servicio administrativo</v>
          </cell>
          <cell r="D48"/>
          <cell r="E48"/>
          <cell r="F48"/>
        </row>
        <row r="49">
          <cell r="B49" t="str">
            <v>Leve</v>
          </cell>
          <cell r="C49" t="str">
            <v>Entre 0 a 96 horas habiles al año  o afectación minima</v>
          </cell>
          <cell r="D49"/>
          <cell r="E49"/>
          <cell r="F49">
            <v>1</v>
          </cell>
        </row>
        <row r="50">
          <cell r="B50" t="str">
            <v>Menor</v>
          </cell>
          <cell r="C50" t="str">
            <v>Entre e 97 a 192 horas  habiles al año o afectación baja</v>
          </cell>
          <cell r="D50"/>
          <cell r="E50"/>
          <cell r="F50">
            <v>2</v>
          </cell>
        </row>
        <row r="51">
          <cell r="B51" t="str">
            <v>Moderado</v>
          </cell>
          <cell r="C51" t="str">
            <v>Entre 193 a 288 horas   habiles al año  o afectación media</v>
          </cell>
          <cell r="D51"/>
          <cell r="E51"/>
          <cell r="F51">
            <v>3</v>
          </cell>
        </row>
        <row r="52">
          <cell r="B52" t="str">
            <v>Mayor</v>
          </cell>
          <cell r="C52" t="str">
            <v>Entre  289 a 384 horas o afectación alta</v>
          </cell>
          <cell r="D52"/>
          <cell r="E52"/>
          <cell r="F52">
            <v>4</v>
          </cell>
        </row>
        <row r="53">
          <cell r="B53" t="str">
            <v>Catastrófico</v>
          </cell>
          <cell r="C53" t="str">
            <v>Entre  385 a 540 horas  habiles al año  o afectación extrema</v>
          </cell>
          <cell r="D53"/>
          <cell r="E53"/>
          <cell r="F53">
            <v>5</v>
          </cell>
        </row>
        <row r="54">
          <cell r="B54"/>
          <cell r="C54"/>
          <cell r="D54"/>
          <cell r="E54"/>
          <cell r="F54"/>
        </row>
        <row r="56">
          <cell r="B56"/>
          <cell r="C56" t="str">
            <v>Afectación Ambiental</v>
          </cell>
          <cell r="D56"/>
          <cell r="E56"/>
          <cell r="F56"/>
        </row>
        <row r="57">
          <cell r="B57" t="str">
            <v>Leve</v>
          </cell>
          <cell r="C57" t="str">
            <v xml:space="preserve">Si el hecho llegara a presentarse, tendría consecuencias o efectos mínimos sobre la entidad.
</v>
          </cell>
          <cell r="D57"/>
          <cell r="E57"/>
          <cell r="F57">
            <v>1</v>
          </cell>
        </row>
        <row r="58">
          <cell r="B58" t="str">
            <v>Menor</v>
          </cell>
          <cell r="C58" t="str">
            <v xml:space="preserve">Si el hecho llegara a presentarse, tendría bajo impacto o efecto sobre la entidad.
</v>
          </cell>
          <cell r="D58"/>
          <cell r="E58"/>
          <cell r="F58">
            <v>2</v>
          </cell>
        </row>
        <row r="59">
          <cell r="B59" t="str">
            <v>Moderado</v>
          </cell>
          <cell r="C59" t="str">
            <v xml:space="preserve">Si el hecho llegara a presentarse, tendría medianas consecuencias o efectos sobre la entidad.
</v>
          </cell>
          <cell r="D59"/>
          <cell r="E59"/>
          <cell r="F59">
            <v>3</v>
          </cell>
        </row>
        <row r="60">
          <cell r="B60" t="str">
            <v>Mayor</v>
          </cell>
          <cell r="C60" t="str">
            <v xml:space="preserve">Si el hecho llegara a presentarse, tendría altas consecuencias o efectos sobre la entidad
</v>
          </cell>
          <cell r="D60"/>
          <cell r="E60"/>
          <cell r="F60">
            <v>4</v>
          </cell>
        </row>
        <row r="61">
          <cell r="B61" t="str">
            <v>Catastrófico</v>
          </cell>
          <cell r="C61" t="str">
            <v xml:space="preserve">Si el hecho llegara a presentarse, tendría desastrosas consecuencias o efectos sobre la entidad.
</v>
          </cell>
          <cell r="D61"/>
          <cell r="E61"/>
          <cell r="F61">
            <v>5</v>
          </cell>
        </row>
        <row r="62">
          <cell r="E62"/>
        </row>
        <row r="63">
          <cell r="E63"/>
        </row>
        <row r="64">
          <cell r="E64"/>
        </row>
      </sheetData>
      <sheetData sheetId="1"/>
      <sheetData sheetId="2"/>
      <sheetData sheetId="3"/>
      <sheetData sheetId="4"/>
      <sheetData sheetId="5"/>
      <sheetData sheetId="6">
        <row r="40">
          <cell r="J40"/>
        </row>
        <row r="41">
          <cell r="J41"/>
        </row>
        <row r="42">
          <cell r="J42"/>
        </row>
        <row r="43">
          <cell r="J43"/>
        </row>
        <row r="44">
          <cell r="J44"/>
        </row>
        <row r="45">
          <cell r="J45"/>
        </row>
        <row r="46">
          <cell r="J46"/>
        </row>
        <row r="47">
          <cell r="J47"/>
        </row>
        <row r="48">
          <cell r="J48"/>
        </row>
        <row r="49">
          <cell r="J49"/>
        </row>
        <row r="50">
          <cell r="J50"/>
        </row>
        <row r="51">
          <cell r="J51"/>
        </row>
        <row r="52">
          <cell r="J52"/>
        </row>
        <row r="53">
          <cell r="J53"/>
        </row>
        <row r="54">
          <cell r="J54"/>
        </row>
        <row r="55">
          <cell r="J55"/>
        </row>
        <row r="56">
          <cell r="J56"/>
        </row>
        <row r="57">
          <cell r="J57"/>
        </row>
        <row r="58">
          <cell r="J58"/>
        </row>
        <row r="59">
          <cell r="J59"/>
        </row>
      </sheetData>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Análisis de contexto "/>
      <sheetName val="3. Estrategias"/>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 val="Listas"/>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JURISDICCIONA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U33"/>
  <sheetViews>
    <sheetView showGridLines="0" zoomScale="90" zoomScaleNormal="90" workbookViewId="0">
      <selection activeCell="D13" sqref="D13:I13"/>
    </sheetView>
  </sheetViews>
  <sheetFormatPr baseColWidth="10" defaultColWidth="11.42578125" defaultRowHeight="15"/>
  <cols>
    <col min="1" max="1" width="23.42578125" style="34" customWidth="1"/>
    <col min="2" max="2" width="14.140625" style="34" customWidth="1"/>
    <col min="3" max="3" width="15.85546875" style="39" customWidth="1"/>
    <col min="4" max="4" width="12.42578125" style="34" customWidth="1"/>
    <col min="5" max="7" width="40" style="34" customWidth="1"/>
    <col min="8" max="8" width="12.42578125" style="34" customWidth="1"/>
    <col min="9" max="9" width="4.42578125" style="34" customWidth="1"/>
    <col min="10" max="10" width="2.5703125" style="34" customWidth="1"/>
    <col min="11" max="21" width="11.42578125" style="210"/>
    <col min="22" max="16384" width="11.42578125" style="40"/>
  </cols>
  <sheetData>
    <row r="1" spans="1:21" ht="42" customHeight="1">
      <c r="A1"/>
      <c r="B1" s="33"/>
      <c r="C1" s="283"/>
      <c r="D1" s="283"/>
      <c r="E1" s="283"/>
      <c r="F1" s="283"/>
      <c r="G1"/>
      <c r="H1"/>
      <c r="I1"/>
      <c r="J1"/>
    </row>
    <row r="2" spans="1:21">
      <c r="A2"/>
      <c r="B2"/>
      <c r="C2" s="283"/>
      <c r="D2" s="283"/>
      <c r="E2" s="283"/>
      <c r="F2" s="283"/>
      <c r="G2"/>
      <c r="H2"/>
      <c r="I2"/>
      <c r="J2"/>
    </row>
    <row r="3" spans="1:21" ht="9.75" customHeight="1">
      <c r="A3"/>
      <c r="B3"/>
      <c r="C3" s="4"/>
      <c r="D3"/>
      <c r="E3"/>
      <c r="F3"/>
      <c r="G3"/>
      <c r="H3"/>
      <c r="I3"/>
      <c r="J3"/>
    </row>
    <row r="4" spans="1:21" ht="9.75" customHeight="1">
      <c r="A4"/>
      <c r="B4"/>
      <c r="C4" s="4"/>
      <c r="D4" s="8"/>
      <c r="E4" s="8"/>
      <c r="F4" s="8"/>
      <c r="G4" s="8"/>
      <c r="H4" s="8"/>
      <c r="I4"/>
      <c r="J4"/>
    </row>
    <row r="5" spans="1:21" ht="28.5">
      <c r="A5" s="284" t="s">
        <v>0</v>
      </c>
      <c r="B5" s="284"/>
      <c r="C5" s="284"/>
      <c r="D5" s="284"/>
      <c r="E5" s="284"/>
      <c r="F5" s="284"/>
      <c r="G5" s="284"/>
      <c r="H5" s="284"/>
      <c r="I5" s="284"/>
      <c r="J5"/>
    </row>
    <row r="6" spans="1:21">
      <c r="A6"/>
      <c r="B6"/>
      <c r="C6" s="4"/>
      <c r="D6"/>
      <c r="E6"/>
      <c r="F6"/>
      <c r="G6"/>
      <c r="H6"/>
      <c r="I6"/>
      <c r="J6"/>
    </row>
    <row r="7" spans="1:21" s="41" customFormat="1" ht="40.5" customHeight="1">
      <c r="A7" s="278" t="s">
        <v>1</v>
      </c>
      <c r="B7" s="278"/>
      <c r="C7" s="278"/>
      <c r="D7" s="282" t="s">
        <v>555</v>
      </c>
      <c r="E7" s="282"/>
      <c r="F7" s="282"/>
      <c r="G7" s="282"/>
      <c r="H7" s="282"/>
      <c r="I7" s="282"/>
      <c r="J7" s="5"/>
      <c r="K7" s="211"/>
      <c r="L7" s="211"/>
      <c r="M7" s="211"/>
      <c r="N7" s="211"/>
      <c r="O7" s="211"/>
      <c r="P7" s="211"/>
      <c r="Q7" s="211"/>
      <c r="R7" s="211"/>
      <c r="S7" s="211"/>
      <c r="T7" s="211"/>
      <c r="U7" s="211"/>
    </row>
    <row r="8" spans="1:21" s="41" customFormat="1" ht="16.899999999999999" customHeight="1">
      <c r="A8" s="35"/>
      <c r="B8" s="36"/>
      <c r="C8" s="36"/>
      <c r="D8" s="7"/>
      <c r="E8" s="6"/>
      <c r="F8" s="5"/>
      <c r="G8" s="5"/>
      <c r="H8" s="5"/>
      <c r="I8" s="5"/>
      <c r="J8" s="5"/>
      <c r="K8" s="211"/>
      <c r="L8" s="211"/>
      <c r="M8" s="211"/>
      <c r="N8" s="211"/>
      <c r="O8" s="211"/>
      <c r="P8" s="211"/>
      <c r="Q8" s="211"/>
      <c r="R8" s="211"/>
      <c r="S8" s="211"/>
      <c r="T8" s="211"/>
      <c r="U8" s="211"/>
    </row>
    <row r="9" spans="1:21" s="41" customFormat="1" ht="56.25" customHeight="1">
      <c r="A9" s="278" t="s">
        <v>2</v>
      </c>
      <c r="B9" s="278"/>
      <c r="C9" s="278"/>
      <c r="D9" s="32" t="s">
        <v>3</v>
      </c>
      <c r="E9" s="285" t="s">
        <v>4</v>
      </c>
      <c r="F9" s="285"/>
      <c r="G9" s="285"/>
      <c r="H9" s="285"/>
      <c r="I9" s="285"/>
      <c r="J9" s="5"/>
      <c r="K9" s="211"/>
      <c r="L9" s="211"/>
      <c r="M9" s="211"/>
      <c r="N9" s="211"/>
      <c r="O9" s="211"/>
      <c r="P9" s="211"/>
      <c r="Q9" s="211"/>
      <c r="R9" s="211"/>
      <c r="S9" s="211"/>
      <c r="T9" s="211"/>
      <c r="U9" s="211"/>
    </row>
    <row r="10" spans="1:21" ht="19.5" customHeight="1">
      <c r="A10" s="37"/>
      <c r="B10" s="37"/>
      <c r="C10" s="38"/>
      <c r="D10"/>
      <c r="E10"/>
      <c r="F10"/>
      <c r="G10"/>
      <c r="H10"/>
      <c r="I10"/>
      <c r="J10"/>
    </row>
    <row r="11" spans="1:21" ht="40.5" customHeight="1">
      <c r="A11" s="278" t="s">
        <v>5</v>
      </c>
      <c r="B11" s="278"/>
      <c r="C11" s="278"/>
      <c r="D11" s="281"/>
      <c r="E11" s="281"/>
      <c r="F11" s="281"/>
      <c r="G11" s="281"/>
      <c r="H11" s="281"/>
      <c r="I11" s="281"/>
      <c r="J11"/>
    </row>
    <row r="12" spans="1:21" s="41" customFormat="1" ht="40.5" customHeight="1">
      <c r="A12" s="278" t="s">
        <v>6</v>
      </c>
      <c r="B12" s="278"/>
      <c r="C12" s="278"/>
      <c r="D12" s="279"/>
      <c r="E12" s="279"/>
      <c r="F12" s="279"/>
      <c r="G12" s="279"/>
      <c r="H12" s="279"/>
      <c r="I12" s="279"/>
      <c r="J12" s="5"/>
      <c r="K12" s="211"/>
      <c r="L12" s="211"/>
      <c r="M12" s="211"/>
      <c r="N12" s="211"/>
      <c r="O12" s="211"/>
      <c r="P12" s="211"/>
      <c r="Q12" s="211"/>
      <c r="R12" s="211"/>
      <c r="S12" s="211"/>
      <c r="T12" s="211"/>
      <c r="U12" s="211"/>
    </row>
    <row r="13" spans="1:21" s="41" customFormat="1" ht="40.5" customHeight="1">
      <c r="A13" s="278" t="s">
        <v>7</v>
      </c>
      <c r="B13" s="278"/>
      <c r="C13" s="278"/>
      <c r="D13" s="282" t="s">
        <v>465</v>
      </c>
      <c r="E13" s="282"/>
      <c r="F13" s="282"/>
      <c r="G13" s="282"/>
      <c r="H13" s="282"/>
      <c r="I13" s="282"/>
      <c r="J13" s="5"/>
      <c r="K13" s="211"/>
      <c r="L13" s="211"/>
      <c r="M13" s="211"/>
      <c r="N13" s="211"/>
      <c r="O13" s="211"/>
      <c r="P13" s="211"/>
      <c r="Q13" s="211"/>
      <c r="R13" s="211"/>
      <c r="S13" s="211"/>
      <c r="T13" s="211"/>
      <c r="U13" s="211"/>
    </row>
    <row r="14" spans="1:21" s="41" customFormat="1" ht="40.5" customHeight="1">
      <c r="A14" s="278" t="s">
        <v>8</v>
      </c>
      <c r="B14" s="278"/>
      <c r="C14" s="278"/>
      <c r="D14" s="279"/>
      <c r="E14" s="279"/>
      <c r="F14" s="279"/>
      <c r="G14" s="279"/>
      <c r="H14" s="279"/>
      <c r="I14" s="279"/>
      <c r="J14" s="5"/>
      <c r="K14" s="211"/>
      <c r="L14" s="211"/>
      <c r="M14" s="211"/>
      <c r="N14" s="211"/>
      <c r="O14" s="211"/>
      <c r="P14" s="211"/>
      <c r="Q14" s="211"/>
      <c r="R14" s="211"/>
      <c r="S14" s="211"/>
      <c r="T14" s="211"/>
      <c r="U14" s="211"/>
    </row>
    <row r="15" spans="1:21">
      <c r="A15" s="37"/>
      <c r="B15" s="37"/>
      <c r="C15" s="38"/>
      <c r="D15"/>
      <c r="E15"/>
      <c r="F15"/>
      <c r="G15"/>
      <c r="H15"/>
      <c r="I15"/>
      <c r="J15"/>
    </row>
    <row r="16" spans="1:21" s="41" customFormat="1" ht="22.5" customHeight="1">
      <c r="A16" s="278" t="s">
        <v>9</v>
      </c>
      <c r="B16" s="278"/>
      <c r="C16" s="278"/>
      <c r="D16" s="280">
        <v>45658</v>
      </c>
      <c r="E16" s="280"/>
      <c r="F16" s="280"/>
      <c r="G16" s="280"/>
      <c r="H16" s="280"/>
      <c r="I16" s="280"/>
      <c r="J16" s="5"/>
      <c r="K16" s="211"/>
      <c r="L16" s="211"/>
      <c r="M16" s="211"/>
      <c r="N16" s="211"/>
      <c r="O16" s="211"/>
      <c r="P16" s="211"/>
      <c r="Q16" s="211"/>
      <c r="R16" s="211"/>
      <c r="S16" s="211"/>
      <c r="T16" s="211"/>
      <c r="U16" s="211"/>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12" t="s">
        <v>10</v>
      </c>
      <c r="E20" s="213" t="s">
        <v>11</v>
      </c>
      <c r="F20" s="213" t="s">
        <v>12</v>
      </c>
      <c r="G20" s="213" t="s">
        <v>13</v>
      </c>
      <c r="H20"/>
      <c r="I20"/>
      <c r="J20"/>
    </row>
    <row r="21" spans="1:10" ht="15.75" thickBot="1">
      <c r="A21"/>
      <c r="B21"/>
      <c r="C21" s="4"/>
      <c r="D21" s="214" t="s">
        <v>14</v>
      </c>
      <c r="E21" s="215" t="s">
        <v>15</v>
      </c>
      <c r="F21" s="215" t="s">
        <v>16</v>
      </c>
      <c r="G21" s="215" t="s">
        <v>17</v>
      </c>
      <c r="H21"/>
      <c r="I21"/>
      <c r="J21"/>
    </row>
    <row r="22" spans="1:10">
      <c r="A22"/>
      <c r="B22"/>
      <c r="C22" s="4"/>
      <c r="D22" s="216" t="s">
        <v>18</v>
      </c>
      <c r="E22" s="217" t="s">
        <v>9</v>
      </c>
      <c r="F22" s="217" t="s">
        <v>9</v>
      </c>
      <c r="G22" s="217" t="s">
        <v>9</v>
      </c>
      <c r="H22"/>
      <c r="I22"/>
      <c r="J22"/>
    </row>
    <row r="23" spans="1:10" ht="15.75" thickBot="1">
      <c r="A23"/>
      <c r="B23"/>
      <c r="C23" s="4"/>
      <c r="D23" s="214">
        <v>1</v>
      </c>
      <c r="E23" s="218">
        <v>45243</v>
      </c>
      <c r="F23" s="218">
        <v>45272</v>
      </c>
      <c r="G23" s="218">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C1:F2"/>
    <mergeCell ref="A5:I5"/>
    <mergeCell ref="A7:C7"/>
    <mergeCell ref="D7:I7"/>
    <mergeCell ref="A9:C9"/>
    <mergeCell ref="E9:I9"/>
    <mergeCell ref="A14:C14"/>
    <mergeCell ref="D14:I14"/>
    <mergeCell ref="A16:C16"/>
    <mergeCell ref="D16:I16"/>
    <mergeCell ref="A11:C11"/>
    <mergeCell ref="D11:I11"/>
    <mergeCell ref="A12:C12"/>
    <mergeCell ref="D12:I12"/>
    <mergeCell ref="A13:C13"/>
    <mergeCell ref="D13:I13"/>
  </mergeCells>
  <dataValidations count="2">
    <dataValidation type="list" allowBlank="1" showInputMessage="1" showErrorMessage="1" sqref="D9">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S43"/>
  <sheetViews>
    <sheetView showGridLines="0" zoomScale="70" zoomScaleNormal="70" workbookViewId="0">
      <selection activeCell="B1" sqref="B1"/>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182"/>
      <c r="C3" s="183"/>
      <c r="D3" s="183"/>
      <c r="E3" s="183"/>
      <c r="F3" s="183"/>
      <c r="G3" s="183"/>
      <c r="H3" s="183"/>
      <c r="I3" s="184"/>
    </row>
    <row r="4" spans="2:19">
      <c r="B4" s="485" t="s">
        <v>355</v>
      </c>
      <c r="C4" s="486"/>
      <c r="D4" s="486"/>
      <c r="E4" s="487" t="s">
        <v>356</v>
      </c>
      <c r="F4" s="487"/>
      <c r="G4" s="487"/>
      <c r="H4" s="487"/>
      <c r="I4" s="488"/>
      <c r="Q4" s="482" t="s">
        <v>357</v>
      </c>
      <c r="R4" s="482"/>
    </row>
    <row r="5" spans="2:19">
      <c r="B5" s="485"/>
      <c r="C5" s="486"/>
      <c r="D5" s="486"/>
      <c r="E5" s="487"/>
      <c r="F5" s="487"/>
      <c r="G5" s="487"/>
      <c r="H5" s="487"/>
      <c r="I5" s="488"/>
      <c r="Q5" s="482"/>
      <c r="R5" s="482"/>
    </row>
    <row r="6" spans="2:19">
      <c r="B6" s="485"/>
      <c r="C6" s="486"/>
      <c r="D6" s="486"/>
      <c r="E6" s="487"/>
      <c r="F6" s="487"/>
      <c r="G6" s="487"/>
      <c r="H6" s="487"/>
      <c r="I6" s="488"/>
      <c r="Q6" s="482"/>
      <c r="R6" s="482"/>
    </row>
    <row r="7" spans="2:19" ht="15.75" thickBot="1">
      <c r="B7" s="185"/>
      <c r="I7" s="186"/>
    </row>
    <row r="8" spans="2:19" ht="62.25" customHeight="1" thickBot="1">
      <c r="B8" s="489" t="s">
        <v>313</v>
      </c>
      <c r="C8" s="490"/>
      <c r="D8" s="187" t="s">
        <v>358</v>
      </c>
      <c r="E8" s="188">
        <v>5</v>
      </c>
      <c r="F8" s="188">
        <v>10</v>
      </c>
      <c r="G8" s="188">
        <v>15</v>
      </c>
      <c r="H8" s="188">
        <v>20</v>
      </c>
      <c r="I8" s="189">
        <v>25</v>
      </c>
      <c r="K8" s="497" t="s">
        <v>359</v>
      </c>
      <c r="L8" s="498"/>
      <c r="M8" s="498"/>
      <c r="N8" s="498"/>
      <c r="O8" s="498"/>
      <c r="P8" s="499"/>
      <c r="Q8" s="493" t="s">
        <v>360</v>
      </c>
      <c r="R8" s="493"/>
      <c r="S8" s="9" t="s">
        <v>361</v>
      </c>
    </row>
    <row r="9" spans="2:19" ht="62.25" customHeight="1" thickBot="1">
      <c r="B9" s="489"/>
      <c r="C9" s="490"/>
      <c r="D9" s="187" t="s">
        <v>362</v>
      </c>
      <c r="E9" s="190">
        <v>4</v>
      </c>
      <c r="F9" s="190">
        <v>8</v>
      </c>
      <c r="G9" s="188">
        <v>12</v>
      </c>
      <c r="H9" s="188">
        <v>16</v>
      </c>
      <c r="I9" s="189">
        <v>20</v>
      </c>
      <c r="K9" s="500" t="s">
        <v>363</v>
      </c>
      <c r="L9" s="501"/>
      <c r="M9" s="501"/>
      <c r="N9" s="501"/>
      <c r="O9" s="501"/>
      <c r="P9" s="501"/>
      <c r="Q9" s="502" t="s">
        <v>364</v>
      </c>
      <c r="R9" s="503"/>
      <c r="S9" s="9" t="s">
        <v>308</v>
      </c>
    </row>
    <row r="10" spans="2:19" ht="62.25" customHeight="1" thickBot="1">
      <c r="B10" s="489"/>
      <c r="C10" s="490"/>
      <c r="D10" s="187" t="s">
        <v>365</v>
      </c>
      <c r="E10" s="190">
        <v>3</v>
      </c>
      <c r="F10" s="190">
        <v>6</v>
      </c>
      <c r="G10" s="190">
        <v>9</v>
      </c>
      <c r="H10" s="188">
        <v>12</v>
      </c>
      <c r="I10" s="189">
        <v>15</v>
      </c>
      <c r="K10" s="483" t="s">
        <v>335</v>
      </c>
      <c r="L10" s="484"/>
      <c r="M10" s="484"/>
      <c r="N10" s="484"/>
      <c r="O10" s="484"/>
      <c r="P10" s="484"/>
      <c r="Q10" s="493" t="s">
        <v>366</v>
      </c>
      <c r="R10" s="493"/>
      <c r="S10" s="9" t="s">
        <v>367</v>
      </c>
    </row>
    <row r="11" spans="2:19" ht="62.25" customHeight="1">
      <c r="B11" s="489"/>
      <c r="C11" s="490"/>
      <c r="D11" s="187" t="s">
        <v>368</v>
      </c>
      <c r="E11" s="191">
        <v>2</v>
      </c>
      <c r="F11" s="190">
        <v>4</v>
      </c>
      <c r="G11" s="190">
        <v>6</v>
      </c>
      <c r="H11" s="188">
        <v>8</v>
      </c>
      <c r="I11" s="189">
        <v>10</v>
      </c>
      <c r="K11" s="491" t="s">
        <v>369</v>
      </c>
      <c r="L11" s="492"/>
      <c r="M11" s="492"/>
      <c r="N11" s="492"/>
      <c r="O11" s="492"/>
      <c r="P11" s="492"/>
      <c r="Q11" s="493" t="s">
        <v>307</v>
      </c>
      <c r="R11" s="494"/>
      <c r="S11" s="9" t="s">
        <v>307</v>
      </c>
    </row>
    <row r="12" spans="2:19" ht="62.25" customHeight="1">
      <c r="B12" s="489"/>
      <c r="C12" s="490"/>
      <c r="D12" s="187" t="s">
        <v>370</v>
      </c>
      <c r="E12" s="191">
        <v>1</v>
      </c>
      <c r="F12" s="191">
        <v>2</v>
      </c>
      <c r="G12" s="190">
        <v>3</v>
      </c>
      <c r="H12" s="188">
        <v>4</v>
      </c>
      <c r="I12" s="189">
        <v>5</v>
      </c>
    </row>
    <row r="13" spans="2:19" ht="62.25" customHeight="1" thickBot="1">
      <c r="B13" s="192"/>
      <c r="C13" s="495" t="s">
        <v>371</v>
      </c>
      <c r="D13" s="496"/>
      <c r="E13" s="193" t="s">
        <v>372</v>
      </c>
      <c r="F13" s="193" t="s">
        <v>373</v>
      </c>
      <c r="G13" s="193" t="s">
        <v>374</v>
      </c>
      <c r="H13" s="193" t="s">
        <v>375</v>
      </c>
      <c r="I13" s="194" t="s">
        <v>376</v>
      </c>
    </row>
    <row r="17" spans="4:6">
      <c r="D17" s="9"/>
      <c r="E17" s="9"/>
      <c r="F17" s="9"/>
    </row>
    <row r="18" spans="4:6" ht="15.75">
      <c r="D18" s="14" t="s">
        <v>377</v>
      </c>
      <c r="E18" s="31" t="s">
        <v>369</v>
      </c>
      <c r="F18" s="31">
        <v>1</v>
      </c>
    </row>
    <row r="19" spans="4:6" ht="15.75">
      <c r="D19" t="s">
        <v>377</v>
      </c>
      <c r="E19" s="191" t="s">
        <v>369</v>
      </c>
      <c r="F19" s="191">
        <v>1</v>
      </c>
    </row>
    <row r="20" spans="4:6">
      <c r="D20" t="s">
        <v>378</v>
      </c>
      <c r="E20" t="s">
        <v>369</v>
      </c>
      <c r="F20">
        <v>2</v>
      </c>
    </row>
    <row r="21" spans="4:6">
      <c r="D21" t="s">
        <v>379</v>
      </c>
      <c r="E21" t="s">
        <v>335</v>
      </c>
      <c r="F21">
        <v>2</v>
      </c>
    </row>
    <row r="22" spans="4:6">
      <c r="D22" t="s">
        <v>380</v>
      </c>
      <c r="E22" t="s">
        <v>381</v>
      </c>
      <c r="F22">
        <v>3</v>
      </c>
    </row>
    <row r="23" spans="4:6">
      <c r="D23" t="s">
        <v>382</v>
      </c>
      <c r="E23" t="s">
        <v>359</v>
      </c>
      <c r="F23">
        <v>4</v>
      </c>
    </row>
    <row r="24" spans="4:6">
      <c r="D24" t="s">
        <v>383</v>
      </c>
      <c r="E24" t="s">
        <v>369</v>
      </c>
      <c r="F24">
        <v>1</v>
      </c>
    </row>
    <row r="25" spans="4:6">
      <c r="D25" t="s">
        <v>384</v>
      </c>
      <c r="E25" t="s">
        <v>335</v>
      </c>
      <c r="F25">
        <v>2</v>
      </c>
    </row>
    <row r="26" spans="4:6">
      <c r="D26" t="s">
        <v>385</v>
      </c>
      <c r="E26" t="s">
        <v>335</v>
      </c>
      <c r="F26">
        <v>2</v>
      </c>
    </row>
    <row r="27" spans="4:6">
      <c r="D27" t="s">
        <v>386</v>
      </c>
      <c r="E27" t="s">
        <v>363</v>
      </c>
      <c r="F27">
        <v>3</v>
      </c>
    </row>
    <row r="28" spans="4:6">
      <c r="D28" t="s">
        <v>387</v>
      </c>
      <c r="E28" t="s">
        <v>359</v>
      </c>
      <c r="F28">
        <v>4</v>
      </c>
    </row>
    <row r="29" spans="4:6">
      <c r="D29" t="s">
        <v>388</v>
      </c>
      <c r="E29" t="s">
        <v>335</v>
      </c>
      <c r="F29">
        <v>2</v>
      </c>
    </row>
    <row r="30" spans="4:6">
      <c r="D30" t="s">
        <v>389</v>
      </c>
      <c r="E30" t="s">
        <v>335</v>
      </c>
      <c r="F30">
        <v>2</v>
      </c>
    </row>
    <row r="31" spans="4:6">
      <c r="D31" t="s">
        <v>390</v>
      </c>
      <c r="E31" t="s">
        <v>335</v>
      </c>
      <c r="F31">
        <v>2</v>
      </c>
    </row>
    <row r="32" spans="4:6">
      <c r="D32" t="s">
        <v>391</v>
      </c>
      <c r="E32" t="s">
        <v>363</v>
      </c>
      <c r="F32">
        <v>3</v>
      </c>
    </row>
    <row r="33" spans="4:6">
      <c r="D33" t="s">
        <v>392</v>
      </c>
      <c r="E33" t="s">
        <v>359</v>
      </c>
      <c r="F33">
        <v>4</v>
      </c>
    </row>
    <row r="34" spans="4:6">
      <c r="D34" t="s">
        <v>393</v>
      </c>
      <c r="E34" t="s">
        <v>335</v>
      </c>
      <c r="F34">
        <v>2</v>
      </c>
    </row>
    <row r="35" spans="4:6">
      <c r="D35" t="s">
        <v>394</v>
      </c>
      <c r="E35" t="s">
        <v>335</v>
      </c>
      <c r="F35">
        <v>2</v>
      </c>
    </row>
    <row r="36" spans="4:6">
      <c r="D36" t="s">
        <v>395</v>
      </c>
      <c r="E36" t="s">
        <v>363</v>
      </c>
      <c r="F36">
        <v>3</v>
      </c>
    </row>
    <row r="37" spans="4:6">
      <c r="D37" t="s">
        <v>396</v>
      </c>
      <c r="E37" t="s">
        <v>363</v>
      </c>
      <c r="F37">
        <v>3</v>
      </c>
    </row>
    <row r="38" spans="4:6">
      <c r="D38" t="s">
        <v>397</v>
      </c>
      <c r="E38" t="s">
        <v>359</v>
      </c>
      <c r="F38">
        <v>4</v>
      </c>
    </row>
    <row r="39" spans="4:6">
      <c r="D39" t="s">
        <v>398</v>
      </c>
      <c r="E39" t="s">
        <v>363</v>
      </c>
      <c r="F39">
        <v>3</v>
      </c>
    </row>
    <row r="40" spans="4:6">
      <c r="D40" t="s">
        <v>399</v>
      </c>
      <c r="E40" t="s">
        <v>363</v>
      </c>
      <c r="F40">
        <v>3</v>
      </c>
    </row>
    <row r="41" spans="4:6">
      <c r="D41" t="s">
        <v>400</v>
      </c>
      <c r="E41" t="s">
        <v>363</v>
      </c>
      <c r="F41">
        <v>3</v>
      </c>
    </row>
    <row r="42" spans="4:6">
      <c r="D42" t="s">
        <v>401</v>
      </c>
      <c r="E42" t="s">
        <v>363</v>
      </c>
      <c r="F42">
        <v>3</v>
      </c>
    </row>
    <row r="43" spans="4:6">
      <c r="D43" t="s">
        <v>402</v>
      </c>
      <c r="E43" t="s">
        <v>359</v>
      </c>
      <c r="F43">
        <v>4</v>
      </c>
    </row>
  </sheetData>
  <mergeCells count="13">
    <mergeCell ref="C13:D13"/>
    <mergeCell ref="Q10:R10"/>
    <mergeCell ref="K8:P8"/>
    <mergeCell ref="Q8:R8"/>
    <mergeCell ref="K9:P9"/>
    <mergeCell ref="Q9:R9"/>
    <mergeCell ref="Q4:R6"/>
    <mergeCell ref="K10:P10"/>
    <mergeCell ref="B4:D6"/>
    <mergeCell ref="E4:I6"/>
    <mergeCell ref="B8:C12"/>
    <mergeCell ref="K11:P11"/>
    <mergeCell ref="Q11:R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89"/>
  <sheetViews>
    <sheetView showGridLines="0" zoomScale="80" zoomScaleNormal="80" workbookViewId="0">
      <selection activeCell="H10" sqref="H10:H19"/>
    </sheetView>
  </sheetViews>
  <sheetFormatPr baseColWidth="10" defaultColWidth="11.42578125" defaultRowHeight="15"/>
  <cols>
    <col min="1" max="1" width="6.140625" style="203" customWidth="1"/>
    <col min="2" max="2" width="22.42578125" style="203" customWidth="1"/>
    <col min="3" max="3" width="37.5703125" customWidth="1"/>
    <col min="4" max="4" width="15.42578125" style="204" customWidth="1"/>
    <col min="5" max="5" width="10.85546875" style="205" customWidth="1"/>
    <col min="6" max="6" width="13.7109375" style="205" customWidth="1"/>
    <col min="7" max="7" width="14.140625" customWidth="1"/>
    <col min="8" max="8" width="57.7109375" customWidth="1"/>
    <col min="9" max="9" width="10.5703125" customWidth="1"/>
    <col min="10" max="10" width="11" customWidth="1"/>
    <col min="11" max="11" width="15" customWidth="1"/>
    <col min="12" max="12" width="14.42578125" customWidth="1"/>
    <col min="13" max="13" width="68.85546875" customWidth="1"/>
  </cols>
  <sheetData>
    <row r="1" spans="1:13" s="11" customFormat="1" ht="16.5" customHeight="1">
      <c r="A1" s="437"/>
      <c r="B1" s="437"/>
      <c r="C1" s="437"/>
      <c r="D1" s="550" t="s">
        <v>455</v>
      </c>
      <c r="E1" s="551"/>
      <c r="F1" s="551"/>
      <c r="G1" s="551"/>
      <c r="H1" s="551"/>
      <c r="I1" s="551"/>
      <c r="J1" s="551"/>
      <c r="K1" s="551"/>
      <c r="L1" s="551"/>
      <c r="M1" s="555"/>
    </row>
    <row r="2" spans="1:13" s="11" customFormat="1" ht="39.75" customHeight="1">
      <c r="A2" s="437"/>
      <c r="B2" s="437"/>
      <c r="C2" s="437"/>
      <c r="D2" s="587"/>
      <c r="E2" s="588"/>
      <c r="F2" s="588"/>
      <c r="G2" s="588"/>
      <c r="H2" s="588"/>
      <c r="I2" s="588"/>
      <c r="J2" s="588"/>
      <c r="K2" s="588"/>
      <c r="L2" s="588"/>
      <c r="M2" s="586"/>
    </row>
    <row r="3" spans="1:13" s="11" customFormat="1" ht="3" customHeight="1">
      <c r="A3" s="437"/>
      <c r="B3" s="437"/>
      <c r="C3" s="437"/>
      <c r="D3" s="195"/>
      <c r="E3" s="195"/>
      <c r="F3" s="195"/>
      <c r="G3" s="195"/>
      <c r="H3" s="195"/>
      <c r="I3" s="195"/>
      <c r="J3" s="195"/>
      <c r="K3" s="263"/>
      <c r="L3" s="263"/>
      <c r="M3" s="263"/>
    </row>
    <row r="4" spans="1:13" s="11" customFormat="1" ht="21.75" customHeight="1">
      <c r="A4" s="537" t="s">
        <v>266</v>
      </c>
      <c r="B4" s="537"/>
      <c r="C4" s="539" t="str">
        <f>'6. Valoración Controles'!C4:K4</f>
        <v>MEJORAMIENTO INFRAESTRUCTURA FÍSICA</v>
      </c>
      <c r="D4" s="539"/>
      <c r="E4" s="539"/>
      <c r="F4" s="539"/>
      <c r="G4" s="539"/>
      <c r="H4" s="539"/>
      <c r="I4" s="539"/>
      <c r="J4" s="539"/>
      <c r="K4" s="539"/>
      <c r="L4" s="539"/>
      <c r="M4" s="539"/>
    </row>
    <row r="5" spans="1:13" s="11" customFormat="1" ht="40.9" customHeight="1">
      <c r="A5" s="537" t="s">
        <v>267</v>
      </c>
      <c r="B5" s="537"/>
      <c r="C5" s="538"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38"/>
      <c r="E5" s="538"/>
      <c r="F5" s="538"/>
      <c r="G5" s="538"/>
      <c r="H5" s="538"/>
      <c r="I5" s="538"/>
      <c r="J5" s="538"/>
      <c r="K5" s="538"/>
      <c r="L5" s="538"/>
      <c r="M5" s="538"/>
    </row>
    <row r="6" spans="1:13" s="11" customFormat="1" ht="24.75" customHeight="1" thickBot="1">
      <c r="A6" s="537" t="s">
        <v>268</v>
      </c>
      <c r="B6" s="537"/>
      <c r="C6" s="538" t="s">
        <v>451</v>
      </c>
      <c r="D6" s="538"/>
      <c r="E6" s="538"/>
      <c r="F6" s="538"/>
      <c r="G6" s="538"/>
      <c r="H6" s="538"/>
      <c r="I6" s="538"/>
      <c r="J6" s="538"/>
      <c r="K6" s="538"/>
      <c r="L6" s="538"/>
      <c r="M6" s="538"/>
    </row>
    <row r="7" spans="1:13" s="200" customFormat="1" ht="24.75" customHeight="1" thickTop="1" thickBot="1">
      <c r="A7" s="545" t="s">
        <v>403</v>
      </c>
      <c r="B7" s="546"/>
      <c r="C7" s="547"/>
      <c r="D7" s="548" t="s">
        <v>404</v>
      </c>
      <c r="E7" s="548"/>
      <c r="F7" s="548"/>
      <c r="G7" s="549" t="s">
        <v>405</v>
      </c>
      <c r="H7" s="540" t="s">
        <v>406</v>
      </c>
      <c r="I7" s="542" t="s">
        <v>407</v>
      </c>
      <c r="J7" s="543"/>
      <c r="K7" s="542" t="s">
        <v>408</v>
      </c>
      <c r="L7" s="543"/>
      <c r="M7" s="544" t="s">
        <v>409</v>
      </c>
    </row>
    <row r="8" spans="1:13" s="201" customFormat="1" ht="49.5" customHeight="1" thickTop="1" thickBot="1">
      <c r="A8" s="206" t="s">
        <v>34</v>
      </c>
      <c r="B8" s="206" t="s">
        <v>127</v>
      </c>
      <c r="C8" s="206" t="s">
        <v>129</v>
      </c>
      <c r="D8" s="207" t="s">
        <v>139</v>
      </c>
      <c r="E8" s="207" t="s">
        <v>410</v>
      </c>
      <c r="F8" s="207" t="s">
        <v>411</v>
      </c>
      <c r="G8" s="549"/>
      <c r="H8" s="541"/>
      <c r="I8" s="208" t="s">
        <v>412</v>
      </c>
      <c r="J8" s="208" t="s">
        <v>413</v>
      </c>
      <c r="K8" s="208" t="s">
        <v>414</v>
      </c>
      <c r="L8" s="208" t="s">
        <v>415</v>
      </c>
      <c r="M8" s="544"/>
    </row>
    <row r="9" spans="1:13" s="202" customFormat="1" ht="3.75" customHeight="1" thickTop="1" thickBot="1">
      <c r="A9" s="522"/>
      <c r="B9" s="522"/>
      <c r="C9" s="522"/>
      <c r="D9" s="522"/>
      <c r="E9" s="522"/>
      <c r="F9" s="522"/>
      <c r="G9" s="522"/>
      <c r="H9" s="209"/>
      <c r="I9" s="209"/>
      <c r="J9" s="209"/>
      <c r="K9" s="209"/>
      <c r="L9" s="209"/>
      <c r="M9" s="209"/>
    </row>
    <row r="10" spans="1:13" s="202" customFormat="1" ht="13.5" customHeight="1">
      <c r="A10" s="536">
        <f>'7. Mapa Final'!A10</f>
        <v>1</v>
      </c>
      <c r="B10" s="535" t="str">
        <f>'7. Mapa Final'!B10</f>
        <v xml:space="preserve">Daño, pérdida o uso indebido de bienes muebles o  inmuebles </v>
      </c>
      <c r="C10" s="523" t="str">
        <f>'7. Mapa Final'!C10</f>
        <v>Los bienes inmuebles sean sustraidos, sufran daños superiores a los generados por su uso</v>
      </c>
      <c r="D10" s="524" t="str">
        <f>'7. Mapa Final'!J10</f>
        <v>Baja - 2</v>
      </c>
      <c r="E10" s="525" t="str">
        <f>'7. Mapa Final'!K10</f>
        <v>Menor - 2</v>
      </c>
      <c r="F10" s="527" t="str">
        <f>'7. Mapa Final'!M10</f>
        <v>Moderado - 4</v>
      </c>
      <c r="G10" s="450" t="s">
        <v>307</v>
      </c>
      <c r="H10" s="528" t="s">
        <v>562</v>
      </c>
      <c r="I10" s="529"/>
      <c r="J10" s="529" t="s">
        <v>433</v>
      </c>
      <c r="K10" s="507">
        <v>45658</v>
      </c>
      <c r="L10" s="507">
        <v>45747</v>
      </c>
      <c r="M10" s="533" t="s">
        <v>460</v>
      </c>
    </row>
    <row r="11" spans="1:13" s="202" customFormat="1" ht="13.5" customHeight="1">
      <c r="A11" s="534"/>
      <c r="B11" s="513"/>
      <c r="C11" s="511"/>
      <c r="D11" s="517"/>
      <c r="E11" s="520"/>
      <c r="F11" s="510"/>
      <c r="G11" s="441"/>
      <c r="H11" s="511"/>
      <c r="I11" s="530"/>
      <c r="J11" s="530"/>
      <c r="K11" s="505"/>
      <c r="L11" s="505"/>
      <c r="M11" s="508"/>
    </row>
    <row r="12" spans="1:13" s="202" customFormat="1" ht="13.5" customHeight="1">
      <c r="A12" s="534"/>
      <c r="B12" s="513"/>
      <c r="C12" s="511"/>
      <c r="D12" s="517"/>
      <c r="E12" s="520"/>
      <c r="F12" s="510"/>
      <c r="G12" s="441"/>
      <c r="H12" s="511"/>
      <c r="I12" s="530"/>
      <c r="J12" s="530"/>
      <c r="K12" s="505"/>
      <c r="L12" s="505"/>
      <c r="M12" s="508"/>
    </row>
    <row r="13" spans="1:13" s="202" customFormat="1" ht="13.5" customHeight="1">
      <c r="A13" s="534"/>
      <c r="B13" s="513"/>
      <c r="C13" s="511"/>
      <c r="D13" s="517"/>
      <c r="E13" s="520"/>
      <c r="F13" s="510"/>
      <c r="G13" s="441"/>
      <c r="H13" s="511"/>
      <c r="I13" s="530"/>
      <c r="J13" s="530"/>
      <c r="K13" s="505"/>
      <c r="L13" s="505"/>
      <c r="M13" s="508"/>
    </row>
    <row r="14" spans="1:13" s="202" customFormat="1" ht="13.5" customHeight="1">
      <c r="A14" s="534"/>
      <c r="B14" s="513"/>
      <c r="C14" s="511"/>
      <c r="D14" s="517"/>
      <c r="E14" s="520"/>
      <c r="F14" s="510"/>
      <c r="G14" s="441"/>
      <c r="H14" s="511"/>
      <c r="I14" s="530"/>
      <c r="J14" s="530"/>
      <c r="K14" s="505"/>
      <c r="L14" s="505"/>
      <c r="M14" s="508"/>
    </row>
    <row r="15" spans="1:13" s="202" customFormat="1" ht="13.5" customHeight="1">
      <c r="A15" s="534"/>
      <c r="B15" s="513"/>
      <c r="C15" s="511"/>
      <c r="D15" s="517"/>
      <c r="E15" s="520"/>
      <c r="F15" s="510"/>
      <c r="G15" s="441"/>
      <c r="H15" s="511"/>
      <c r="I15" s="530"/>
      <c r="J15" s="530"/>
      <c r="K15" s="505"/>
      <c r="L15" s="505"/>
      <c r="M15" s="508"/>
    </row>
    <row r="16" spans="1:13" s="202" customFormat="1" ht="13.5" customHeight="1">
      <c r="A16" s="534"/>
      <c r="B16" s="513"/>
      <c r="C16" s="511"/>
      <c r="D16" s="517"/>
      <c r="E16" s="520"/>
      <c r="F16" s="510"/>
      <c r="G16" s="441"/>
      <c r="H16" s="511"/>
      <c r="I16" s="530"/>
      <c r="J16" s="530"/>
      <c r="K16" s="505"/>
      <c r="L16" s="505"/>
      <c r="M16" s="508"/>
    </row>
    <row r="17" spans="1:13" s="202" customFormat="1" ht="13.5" customHeight="1">
      <c r="A17" s="534"/>
      <c r="B17" s="513"/>
      <c r="C17" s="511"/>
      <c r="D17" s="517"/>
      <c r="E17" s="520"/>
      <c r="F17" s="510"/>
      <c r="G17" s="441"/>
      <c r="H17" s="511"/>
      <c r="I17" s="530"/>
      <c r="J17" s="530"/>
      <c r="K17" s="505"/>
      <c r="L17" s="505"/>
      <c r="M17" s="508"/>
    </row>
    <row r="18" spans="1:13" s="202" customFormat="1" ht="21.75" customHeight="1">
      <c r="A18" s="534"/>
      <c r="B18" s="513"/>
      <c r="C18" s="511"/>
      <c r="D18" s="517"/>
      <c r="E18" s="520"/>
      <c r="F18" s="510"/>
      <c r="G18" s="441"/>
      <c r="H18" s="511"/>
      <c r="I18" s="530"/>
      <c r="J18" s="530"/>
      <c r="K18" s="505"/>
      <c r="L18" s="505"/>
      <c r="M18" s="508"/>
    </row>
    <row r="19" spans="1:13" s="202" customFormat="1" ht="206.25" customHeight="1">
      <c r="A19" s="534"/>
      <c r="B19" s="513"/>
      <c r="C19" s="511"/>
      <c r="D19" s="517"/>
      <c r="E19" s="520"/>
      <c r="F19" s="510"/>
      <c r="G19" s="441"/>
      <c r="H19" s="511"/>
      <c r="I19" s="530"/>
      <c r="J19" s="530"/>
      <c r="K19" s="505"/>
      <c r="L19" s="505"/>
      <c r="M19" s="508"/>
    </row>
    <row r="20" spans="1:13" s="202" customFormat="1" ht="13.5" customHeight="1">
      <c r="A20" s="534">
        <f>'7. Mapa Final'!A20</f>
        <v>2</v>
      </c>
      <c r="B20" s="513" t="str">
        <f>'7. Mapa Final'!B20</f>
        <v xml:space="preserve">Titulación de bienes inmuebles sin legalizar </v>
      </c>
      <c r="C20" s="511" t="str">
        <f>'7. Mapa Final'!C20</f>
        <v>No tener  definido y con documentacion el estado legal de los bienes  inmuebles de la Rama</v>
      </c>
      <c r="D20" s="516" t="str">
        <f>'7. Mapa Final'!J20</f>
        <v>Media - 3</v>
      </c>
      <c r="E20" s="519" t="str">
        <f>'7. Mapa Final'!K20</f>
        <v>Menor - 2</v>
      </c>
      <c r="F20" s="510" t="str">
        <f>'7. Mapa Final'!M20</f>
        <v>Moderado - 6</v>
      </c>
      <c r="G20" s="441" t="s">
        <v>307</v>
      </c>
      <c r="H20" s="511" t="s">
        <v>463</v>
      </c>
      <c r="I20" s="530"/>
      <c r="J20" s="530" t="s">
        <v>433</v>
      </c>
      <c r="K20" s="507">
        <v>45658</v>
      </c>
      <c r="L20" s="507">
        <v>45747</v>
      </c>
      <c r="M20" s="526" t="s">
        <v>464</v>
      </c>
    </row>
    <row r="21" spans="1:13" s="202" customFormat="1" ht="13.5" customHeight="1">
      <c r="A21" s="534"/>
      <c r="B21" s="513"/>
      <c r="C21" s="511"/>
      <c r="D21" s="517"/>
      <c r="E21" s="520"/>
      <c r="F21" s="510"/>
      <c r="G21" s="441"/>
      <c r="H21" s="511"/>
      <c r="I21" s="530"/>
      <c r="J21" s="530"/>
      <c r="K21" s="505"/>
      <c r="L21" s="505"/>
      <c r="M21" s="511"/>
    </row>
    <row r="22" spans="1:13" s="202" customFormat="1" ht="13.5" customHeight="1">
      <c r="A22" s="534"/>
      <c r="B22" s="513"/>
      <c r="C22" s="511"/>
      <c r="D22" s="517"/>
      <c r="E22" s="520"/>
      <c r="F22" s="510"/>
      <c r="G22" s="441"/>
      <c r="H22" s="511"/>
      <c r="I22" s="530"/>
      <c r="J22" s="530"/>
      <c r="K22" s="505"/>
      <c r="L22" s="505"/>
      <c r="M22" s="511"/>
    </row>
    <row r="23" spans="1:13" s="202" customFormat="1" ht="13.5" customHeight="1">
      <c r="A23" s="534"/>
      <c r="B23" s="513"/>
      <c r="C23" s="511"/>
      <c r="D23" s="517"/>
      <c r="E23" s="520"/>
      <c r="F23" s="510"/>
      <c r="G23" s="441"/>
      <c r="H23" s="511"/>
      <c r="I23" s="530"/>
      <c r="J23" s="530"/>
      <c r="K23" s="505"/>
      <c r="L23" s="505"/>
      <c r="M23" s="511"/>
    </row>
    <row r="24" spans="1:13" s="202" customFormat="1" ht="13.5" customHeight="1">
      <c r="A24" s="534"/>
      <c r="B24" s="513"/>
      <c r="C24" s="511"/>
      <c r="D24" s="517"/>
      <c r="E24" s="520"/>
      <c r="F24" s="510"/>
      <c r="G24" s="441"/>
      <c r="H24" s="511"/>
      <c r="I24" s="530"/>
      <c r="J24" s="530"/>
      <c r="K24" s="505"/>
      <c r="L24" s="505"/>
      <c r="M24" s="511"/>
    </row>
    <row r="25" spans="1:13" s="202" customFormat="1" ht="13.5" customHeight="1">
      <c r="A25" s="534"/>
      <c r="B25" s="513"/>
      <c r="C25" s="511"/>
      <c r="D25" s="517"/>
      <c r="E25" s="520"/>
      <c r="F25" s="510"/>
      <c r="G25" s="441"/>
      <c r="H25" s="511"/>
      <c r="I25" s="530"/>
      <c r="J25" s="530"/>
      <c r="K25" s="505"/>
      <c r="L25" s="505"/>
      <c r="M25" s="511"/>
    </row>
    <row r="26" spans="1:13" s="202" customFormat="1" ht="13.5" customHeight="1">
      <c r="A26" s="534"/>
      <c r="B26" s="513"/>
      <c r="C26" s="511"/>
      <c r="D26" s="517"/>
      <c r="E26" s="520"/>
      <c r="F26" s="510"/>
      <c r="G26" s="441"/>
      <c r="H26" s="511"/>
      <c r="I26" s="530"/>
      <c r="J26" s="530"/>
      <c r="K26" s="505"/>
      <c r="L26" s="505"/>
      <c r="M26" s="511"/>
    </row>
    <row r="27" spans="1:13" s="202" customFormat="1" ht="13.5" customHeight="1">
      <c r="A27" s="534"/>
      <c r="B27" s="513"/>
      <c r="C27" s="511"/>
      <c r="D27" s="517"/>
      <c r="E27" s="520"/>
      <c r="F27" s="510"/>
      <c r="G27" s="441"/>
      <c r="H27" s="511"/>
      <c r="I27" s="530"/>
      <c r="J27" s="530"/>
      <c r="K27" s="505"/>
      <c r="L27" s="505"/>
      <c r="M27" s="511"/>
    </row>
    <row r="28" spans="1:13" s="202" customFormat="1" ht="4.5" customHeight="1">
      <c r="A28" s="534"/>
      <c r="B28" s="513"/>
      <c r="C28" s="511"/>
      <c r="D28" s="517"/>
      <c r="E28" s="520"/>
      <c r="F28" s="510"/>
      <c r="G28" s="441"/>
      <c r="H28" s="511"/>
      <c r="I28" s="530"/>
      <c r="J28" s="530"/>
      <c r="K28" s="505"/>
      <c r="L28" s="505"/>
      <c r="M28" s="511"/>
    </row>
    <row r="29" spans="1:13" s="202" customFormat="1" ht="11.25" customHeight="1">
      <c r="A29" s="534"/>
      <c r="B29" s="513"/>
      <c r="C29" s="511"/>
      <c r="D29" s="517"/>
      <c r="E29" s="520"/>
      <c r="F29" s="510"/>
      <c r="G29" s="441"/>
      <c r="H29" s="511"/>
      <c r="I29" s="530"/>
      <c r="J29" s="530"/>
      <c r="K29" s="505"/>
      <c r="L29" s="505"/>
      <c r="M29" s="511"/>
    </row>
    <row r="30" spans="1:13" s="202" customFormat="1" ht="13.5" customHeight="1">
      <c r="A30" s="534">
        <f>'7. Mapa Final'!A30</f>
        <v>3</v>
      </c>
      <c r="B30" s="513" t="str">
        <f>'7. Mapa Final'!B30</f>
        <v xml:space="preserve">Incumplimiento de los matenimientos preventivos, correctivos </v>
      </c>
      <c r="C30" s="511" t="str">
        <f>'7. Mapa Final'!C30</f>
        <v>No ejecutar en forma oportuna y acorde con estipulaciones técnicas los mantenimientos de bienes muebles, inmuebles y equipos</v>
      </c>
      <c r="D30" s="516" t="str">
        <f>'7. Mapa Final'!J30</f>
        <v>Baja - 2</v>
      </c>
      <c r="E30" s="519" t="str">
        <f>'7. Mapa Final'!K30</f>
        <v>Leve - 1</v>
      </c>
      <c r="F30" s="510" t="str">
        <f>'7. Mapa Final'!M30</f>
        <v>Bajo - 2</v>
      </c>
      <c r="G30" s="441" t="s">
        <v>307</v>
      </c>
      <c r="H30" s="526" t="s">
        <v>461</v>
      </c>
      <c r="I30" s="530"/>
      <c r="J30" s="530" t="s">
        <v>433</v>
      </c>
      <c r="K30" s="532">
        <v>45658</v>
      </c>
      <c r="L30" s="532">
        <v>45747</v>
      </c>
      <c r="M30" s="531" t="s">
        <v>462</v>
      </c>
    </row>
    <row r="31" spans="1:13" s="202" customFormat="1" ht="13.5" customHeight="1">
      <c r="A31" s="534"/>
      <c r="B31" s="513"/>
      <c r="C31" s="511"/>
      <c r="D31" s="517"/>
      <c r="E31" s="520"/>
      <c r="F31" s="510"/>
      <c r="G31" s="441"/>
      <c r="H31" s="511"/>
      <c r="I31" s="530"/>
      <c r="J31" s="530"/>
      <c r="K31" s="505"/>
      <c r="L31" s="505"/>
      <c r="M31" s="508"/>
    </row>
    <row r="32" spans="1:13" s="202" customFormat="1" ht="13.5" customHeight="1">
      <c r="A32" s="534"/>
      <c r="B32" s="513"/>
      <c r="C32" s="511"/>
      <c r="D32" s="517"/>
      <c r="E32" s="520"/>
      <c r="F32" s="510"/>
      <c r="G32" s="441"/>
      <c r="H32" s="511"/>
      <c r="I32" s="530"/>
      <c r="J32" s="530"/>
      <c r="K32" s="505"/>
      <c r="L32" s="505"/>
      <c r="M32" s="508"/>
    </row>
    <row r="33" spans="1:13" s="202" customFormat="1" ht="13.5" customHeight="1">
      <c r="A33" s="534"/>
      <c r="B33" s="513"/>
      <c r="C33" s="511"/>
      <c r="D33" s="517"/>
      <c r="E33" s="520"/>
      <c r="F33" s="510"/>
      <c r="G33" s="441"/>
      <c r="H33" s="511"/>
      <c r="I33" s="530"/>
      <c r="J33" s="530"/>
      <c r="K33" s="505"/>
      <c r="L33" s="505"/>
      <c r="M33" s="508"/>
    </row>
    <row r="34" spans="1:13" s="202" customFormat="1" ht="13.5" customHeight="1">
      <c r="A34" s="534"/>
      <c r="B34" s="513"/>
      <c r="C34" s="511"/>
      <c r="D34" s="517"/>
      <c r="E34" s="520"/>
      <c r="F34" s="510"/>
      <c r="G34" s="441"/>
      <c r="H34" s="511"/>
      <c r="I34" s="530"/>
      <c r="J34" s="530"/>
      <c r="K34" s="505"/>
      <c r="L34" s="505"/>
      <c r="M34" s="508"/>
    </row>
    <row r="35" spans="1:13" s="202" customFormat="1" ht="13.5" customHeight="1">
      <c r="A35" s="534"/>
      <c r="B35" s="513"/>
      <c r="C35" s="511"/>
      <c r="D35" s="517"/>
      <c r="E35" s="520"/>
      <c r="F35" s="510"/>
      <c r="G35" s="441"/>
      <c r="H35" s="511"/>
      <c r="I35" s="530"/>
      <c r="J35" s="530"/>
      <c r="K35" s="505"/>
      <c r="L35" s="505"/>
      <c r="M35" s="508"/>
    </row>
    <row r="36" spans="1:13" s="202" customFormat="1" ht="13.5" customHeight="1">
      <c r="A36" s="534"/>
      <c r="B36" s="513"/>
      <c r="C36" s="511"/>
      <c r="D36" s="517"/>
      <c r="E36" s="520"/>
      <c r="F36" s="510"/>
      <c r="G36" s="441"/>
      <c r="H36" s="511"/>
      <c r="I36" s="530"/>
      <c r="J36" s="530"/>
      <c r="K36" s="505"/>
      <c r="L36" s="505"/>
      <c r="M36" s="508"/>
    </row>
    <row r="37" spans="1:13" s="202" customFormat="1" ht="13.5" customHeight="1">
      <c r="A37" s="534"/>
      <c r="B37" s="513"/>
      <c r="C37" s="511"/>
      <c r="D37" s="517"/>
      <c r="E37" s="520"/>
      <c r="F37" s="510"/>
      <c r="G37" s="441"/>
      <c r="H37" s="511"/>
      <c r="I37" s="530"/>
      <c r="J37" s="530"/>
      <c r="K37" s="505"/>
      <c r="L37" s="505"/>
      <c r="M37" s="508"/>
    </row>
    <row r="38" spans="1:13" s="202" customFormat="1" ht="21.75" customHeight="1">
      <c r="A38" s="534"/>
      <c r="B38" s="513"/>
      <c r="C38" s="511"/>
      <c r="D38" s="517"/>
      <c r="E38" s="520"/>
      <c r="F38" s="510"/>
      <c r="G38" s="441"/>
      <c r="H38" s="511"/>
      <c r="I38" s="530"/>
      <c r="J38" s="530"/>
      <c r="K38" s="505"/>
      <c r="L38" s="505"/>
      <c r="M38" s="508"/>
    </row>
    <row r="39" spans="1:13" s="202" customFormat="1" ht="48.75" customHeight="1">
      <c r="A39" s="534"/>
      <c r="B39" s="513"/>
      <c r="C39" s="511"/>
      <c r="D39" s="517"/>
      <c r="E39" s="520"/>
      <c r="F39" s="510"/>
      <c r="G39" s="441"/>
      <c r="H39" s="511"/>
      <c r="I39" s="530"/>
      <c r="J39" s="530"/>
      <c r="K39" s="505"/>
      <c r="L39" s="505"/>
      <c r="M39" s="508"/>
    </row>
    <row r="40" spans="1:13" s="202" customFormat="1" ht="13.5" hidden="1" customHeight="1">
      <c r="A40" s="504">
        <f>'7. Mapa Final'!A40</f>
        <v>4</v>
      </c>
      <c r="B40" s="513" t="str">
        <f>'7. Mapa Final'!B40</f>
        <v xml:space="preserve">Recibir dádivas o beneficios a nombre propio o de terceros para  afectar la seguridad o confidencialidad de la información   </v>
      </c>
      <c r="C40" s="511" t="str">
        <f>'7. Mapa Final'!C40</f>
        <v>Recibir dádivas o beneficios a nombre propio o de terceros por   revelar información confidencial,  alterar, retener o no publicar información.</v>
      </c>
      <c r="D40" s="516" t="e">
        <f>'7. Mapa Final'!J40</f>
        <v>#DIV/0!</v>
      </c>
      <c r="E40" s="519" t="e">
        <f>'7. Mapa Final'!K40</f>
        <v>#VALUE!</v>
      </c>
      <c r="F40" s="510" t="e">
        <f>'7. Mapa Final'!M40</f>
        <v>#DIV/0!</v>
      </c>
      <c r="G40" s="441"/>
      <c r="H40" s="511"/>
      <c r="I40" s="505"/>
      <c r="J40" s="505"/>
      <c r="K40" s="507"/>
      <c r="L40" s="507"/>
      <c r="M40" s="508"/>
    </row>
    <row r="41" spans="1:13" s="202" customFormat="1" ht="13.5" hidden="1" customHeight="1">
      <c r="A41" s="504"/>
      <c r="B41" s="513"/>
      <c r="C41" s="511"/>
      <c r="D41" s="517"/>
      <c r="E41" s="520"/>
      <c r="F41" s="510"/>
      <c r="G41" s="441"/>
      <c r="H41" s="511"/>
      <c r="I41" s="505"/>
      <c r="J41" s="505"/>
      <c r="K41" s="505"/>
      <c r="L41" s="505"/>
      <c r="M41" s="508"/>
    </row>
    <row r="42" spans="1:13" s="202" customFormat="1" ht="13.5" hidden="1" customHeight="1">
      <c r="A42" s="504"/>
      <c r="B42" s="513"/>
      <c r="C42" s="511"/>
      <c r="D42" s="517"/>
      <c r="E42" s="520"/>
      <c r="F42" s="510"/>
      <c r="G42" s="441"/>
      <c r="H42" s="511"/>
      <c r="I42" s="505"/>
      <c r="J42" s="505"/>
      <c r="K42" s="505"/>
      <c r="L42" s="505"/>
      <c r="M42" s="508"/>
    </row>
    <row r="43" spans="1:13" s="202" customFormat="1" ht="13.5" hidden="1" customHeight="1">
      <c r="A43" s="504"/>
      <c r="B43" s="513"/>
      <c r="C43" s="511"/>
      <c r="D43" s="517"/>
      <c r="E43" s="520"/>
      <c r="F43" s="510"/>
      <c r="G43" s="441"/>
      <c r="H43" s="511"/>
      <c r="I43" s="505"/>
      <c r="J43" s="505"/>
      <c r="K43" s="505"/>
      <c r="L43" s="505"/>
      <c r="M43" s="508"/>
    </row>
    <row r="44" spans="1:13" s="202" customFormat="1" ht="13.5" hidden="1" customHeight="1">
      <c r="A44" s="504"/>
      <c r="B44" s="513"/>
      <c r="C44" s="511"/>
      <c r="D44" s="517"/>
      <c r="E44" s="520"/>
      <c r="F44" s="510"/>
      <c r="G44" s="441"/>
      <c r="H44" s="511"/>
      <c r="I44" s="505"/>
      <c r="J44" s="505"/>
      <c r="K44" s="505"/>
      <c r="L44" s="505"/>
      <c r="M44" s="508"/>
    </row>
    <row r="45" spans="1:13" s="202" customFormat="1" ht="13.5" hidden="1" customHeight="1">
      <c r="A45" s="504"/>
      <c r="B45" s="513"/>
      <c r="C45" s="511"/>
      <c r="D45" s="517"/>
      <c r="E45" s="520"/>
      <c r="F45" s="510"/>
      <c r="G45" s="441"/>
      <c r="H45" s="511"/>
      <c r="I45" s="505"/>
      <c r="J45" s="505"/>
      <c r="K45" s="505"/>
      <c r="L45" s="505"/>
      <c r="M45" s="508"/>
    </row>
    <row r="46" spans="1:13" s="202" customFormat="1" ht="13.5" hidden="1" customHeight="1">
      <c r="A46" s="504"/>
      <c r="B46" s="513"/>
      <c r="C46" s="511"/>
      <c r="D46" s="517"/>
      <c r="E46" s="520"/>
      <c r="F46" s="510"/>
      <c r="G46" s="441"/>
      <c r="H46" s="511"/>
      <c r="I46" s="505"/>
      <c r="J46" s="505"/>
      <c r="K46" s="505"/>
      <c r="L46" s="505"/>
      <c r="M46" s="508"/>
    </row>
    <row r="47" spans="1:13" s="202" customFormat="1" ht="13.5" hidden="1" customHeight="1">
      <c r="A47" s="504"/>
      <c r="B47" s="513"/>
      <c r="C47" s="511"/>
      <c r="D47" s="517"/>
      <c r="E47" s="520"/>
      <c r="F47" s="510"/>
      <c r="G47" s="441"/>
      <c r="H47" s="511"/>
      <c r="I47" s="505"/>
      <c r="J47" s="505"/>
      <c r="K47" s="505"/>
      <c r="L47" s="505"/>
      <c r="M47" s="508"/>
    </row>
    <row r="48" spans="1:13" s="202" customFormat="1" ht="21.75" hidden="1" customHeight="1">
      <c r="A48" s="504"/>
      <c r="B48" s="513"/>
      <c r="C48" s="511"/>
      <c r="D48" s="517"/>
      <c r="E48" s="520"/>
      <c r="F48" s="510"/>
      <c r="G48" s="441"/>
      <c r="H48" s="511"/>
      <c r="I48" s="505"/>
      <c r="J48" s="505"/>
      <c r="K48" s="505"/>
      <c r="L48" s="505"/>
      <c r="M48" s="508"/>
    </row>
    <row r="49" spans="1:13" s="202" customFormat="1" ht="21.75" hidden="1" customHeight="1">
      <c r="A49" s="504"/>
      <c r="B49" s="513"/>
      <c r="C49" s="511"/>
      <c r="D49" s="517"/>
      <c r="E49" s="520"/>
      <c r="F49" s="510"/>
      <c r="G49" s="441"/>
      <c r="H49" s="511"/>
      <c r="I49" s="505"/>
      <c r="J49" s="505"/>
      <c r="K49" s="505"/>
      <c r="L49" s="505"/>
      <c r="M49" s="508"/>
    </row>
    <row r="50" spans="1:13" s="202" customFormat="1" ht="13.5" hidden="1" customHeight="1">
      <c r="A50" s="504">
        <f>'7. Mapa Final'!A50</f>
        <v>5</v>
      </c>
      <c r="B50" s="513" t="str">
        <f>'7. Mapa Final'!B50</f>
        <v>Ofrecer, prometer, entregar, aceptar o solicitar una ventaja indebida  para influir  en la toma de decisiones  para  la adquisición de predios en donación.</v>
      </c>
      <c r="C50" s="511" t="str">
        <f>'7. Mapa Final'!C50</f>
        <v>Cuando se emite un concepto favorable que conlleve a la adquisición de un predio por donación omitiendo el cumplimiento de los requisitos establecidos, con el fin de favorecer intereses particulares.</v>
      </c>
      <c r="D50" s="516" t="e">
        <f>'7. Mapa Final'!J50</f>
        <v>#DIV/0!</v>
      </c>
      <c r="E50" s="519" t="e">
        <f>'7. Mapa Final'!K50</f>
        <v>#VALUE!</v>
      </c>
      <c r="F50" s="510" t="e">
        <f>'7. Mapa Final'!M50</f>
        <v>#DIV/0!</v>
      </c>
      <c r="G50" s="441"/>
      <c r="H50" s="511"/>
      <c r="I50" s="505"/>
      <c r="J50" s="505"/>
      <c r="K50" s="507"/>
      <c r="L50" s="507"/>
      <c r="M50" s="508"/>
    </row>
    <row r="51" spans="1:13" s="202" customFormat="1" ht="13.5" hidden="1" customHeight="1">
      <c r="A51" s="504"/>
      <c r="B51" s="513"/>
      <c r="C51" s="511"/>
      <c r="D51" s="517"/>
      <c r="E51" s="520"/>
      <c r="F51" s="510"/>
      <c r="G51" s="441"/>
      <c r="H51" s="511"/>
      <c r="I51" s="505"/>
      <c r="J51" s="505"/>
      <c r="K51" s="505"/>
      <c r="L51" s="505"/>
      <c r="M51" s="508"/>
    </row>
    <row r="52" spans="1:13" s="202" customFormat="1" ht="13.5" hidden="1" customHeight="1">
      <c r="A52" s="504"/>
      <c r="B52" s="513"/>
      <c r="C52" s="511"/>
      <c r="D52" s="517"/>
      <c r="E52" s="520"/>
      <c r="F52" s="510"/>
      <c r="G52" s="441"/>
      <c r="H52" s="511"/>
      <c r="I52" s="505"/>
      <c r="J52" s="505"/>
      <c r="K52" s="505"/>
      <c r="L52" s="505"/>
      <c r="M52" s="508"/>
    </row>
    <row r="53" spans="1:13" s="202" customFormat="1" ht="13.5" hidden="1" customHeight="1">
      <c r="A53" s="504"/>
      <c r="B53" s="513"/>
      <c r="C53" s="511"/>
      <c r="D53" s="517"/>
      <c r="E53" s="520"/>
      <c r="F53" s="510"/>
      <c r="G53" s="441"/>
      <c r="H53" s="511"/>
      <c r="I53" s="505"/>
      <c r="J53" s="505"/>
      <c r="K53" s="505"/>
      <c r="L53" s="505"/>
      <c r="M53" s="508"/>
    </row>
    <row r="54" spans="1:13" s="202" customFormat="1" ht="13.5" hidden="1" customHeight="1">
      <c r="A54" s="504"/>
      <c r="B54" s="513"/>
      <c r="C54" s="511"/>
      <c r="D54" s="517"/>
      <c r="E54" s="520"/>
      <c r="F54" s="510"/>
      <c r="G54" s="441"/>
      <c r="H54" s="511"/>
      <c r="I54" s="505"/>
      <c r="J54" s="505"/>
      <c r="K54" s="505"/>
      <c r="L54" s="505"/>
      <c r="M54" s="508"/>
    </row>
    <row r="55" spans="1:13" s="202" customFormat="1" ht="13.5" hidden="1" customHeight="1">
      <c r="A55" s="504"/>
      <c r="B55" s="513"/>
      <c r="C55" s="511"/>
      <c r="D55" s="517"/>
      <c r="E55" s="520"/>
      <c r="F55" s="510"/>
      <c r="G55" s="441"/>
      <c r="H55" s="511"/>
      <c r="I55" s="505"/>
      <c r="J55" s="505"/>
      <c r="K55" s="505"/>
      <c r="L55" s="505"/>
      <c r="M55" s="508"/>
    </row>
    <row r="56" spans="1:13" s="202" customFormat="1" ht="13.5" hidden="1" customHeight="1">
      <c r="A56" s="504"/>
      <c r="B56" s="513"/>
      <c r="C56" s="511"/>
      <c r="D56" s="517"/>
      <c r="E56" s="520"/>
      <c r="F56" s="510"/>
      <c r="G56" s="441"/>
      <c r="H56" s="511"/>
      <c r="I56" s="505"/>
      <c r="J56" s="505"/>
      <c r="K56" s="505"/>
      <c r="L56" s="505"/>
      <c r="M56" s="508"/>
    </row>
    <row r="57" spans="1:13" s="202" customFormat="1" ht="13.5" hidden="1" customHeight="1">
      <c r="A57" s="504"/>
      <c r="B57" s="513"/>
      <c r="C57" s="511"/>
      <c r="D57" s="517"/>
      <c r="E57" s="520"/>
      <c r="F57" s="510"/>
      <c r="G57" s="441"/>
      <c r="H57" s="511"/>
      <c r="I57" s="505"/>
      <c r="J57" s="505"/>
      <c r="K57" s="505"/>
      <c r="L57" s="505"/>
      <c r="M57" s="508"/>
    </row>
    <row r="58" spans="1:13" s="202" customFormat="1" ht="21.75" hidden="1" customHeight="1">
      <c r="A58" s="504"/>
      <c r="B58" s="513"/>
      <c r="C58" s="511"/>
      <c r="D58" s="517"/>
      <c r="E58" s="520"/>
      <c r="F58" s="510"/>
      <c r="G58" s="441"/>
      <c r="H58" s="511"/>
      <c r="I58" s="505"/>
      <c r="J58" s="505"/>
      <c r="K58" s="505"/>
      <c r="L58" s="505"/>
      <c r="M58" s="508"/>
    </row>
    <row r="59" spans="1:13" s="202" customFormat="1" ht="21.75" hidden="1" customHeight="1">
      <c r="A59" s="504"/>
      <c r="B59" s="513"/>
      <c r="C59" s="511"/>
      <c r="D59" s="517"/>
      <c r="E59" s="520"/>
      <c r="F59" s="510"/>
      <c r="G59" s="441"/>
      <c r="H59" s="511"/>
      <c r="I59" s="505"/>
      <c r="J59" s="505"/>
      <c r="K59" s="505"/>
      <c r="L59" s="505"/>
      <c r="M59" s="508"/>
    </row>
    <row r="60" spans="1:13" s="202" customFormat="1" ht="13.5" hidden="1" customHeight="1">
      <c r="A60" s="504">
        <f>'7. Mapa Final'!A60</f>
        <v>6</v>
      </c>
      <c r="B60" s="513"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11" t="str">
        <f>'7. Mapa Final'!C60</f>
        <v>Cuando se emite un concepto técnico basado en una evaluación que redunde en ventajas para agentes internos y externos, sin la adecuada justificación técnica.</v>
      </c>
      <c r="D60" s="516" t="e">
        <f>'7. Mapa Final'!J60</f>
        <v>#DIV/0!</v>
      </c>
      <c r="E60" s="519" t="e">
        <f>'7. Mapa Final'!K60</f>
        <v>#VALUE!</v>
      </c>
      <c r="F60" s="510" t="e">
        <f>'7. Mapa Final'!M60</f>
        <v>#DIV/0!</v>
      </c>
      <c r="G60" s="441"/>
      <c r="H60" s="511"/>
      <c r="I60" s="505"/>
      <c r="J60" s="505"/>
      <c r="K60" s="507"/>
      <c r="L60" s="507"/>
      <c r="M60" s="508"/>
    </row>
    <row r="61" spans="1:13" s="202" customFormat="1" ht="13.5" hidden="1" customHeight="1">
      <c r="A61" s="504"/>
      <c r="B61" s="513"/>
      <c r="C61" s="511"/>
      <c r="D61" s="517"/>
      <c r="E61" s="520"/>
      <c r="F61" s="510"/>
      <c r="G61" s="441"/>
      <c r="H61" s="511"/>
      <c r="I61" s="505"/>
      <c r="J61" s="505"/>
      <c r="K61" s="505"/>
      <c r="L61" s="505"/>
      <c r="M61" s="508"/>
    </row>
    <row r="62" spans="1:13" s="202" customFormat="1" ht="13.5" hidden="1" customHeight="1">
      <c r="A62" s="504"/>
      <c r="B62" s="513"/>
      <c r="C62" s="511"/>
      <c r="D62" s="517"/>
      <c r="E62" s="520"/>
      <c r="F62" s="510"/>
      <c r="G62" s="441"/>
      <c r="H62" s="511"/>
      <c r="I62" s="505"/>
      <c r="J62" s="505"/>
      <c r="K62" s="505"/>
      <c r="L62" s="505"/>
      <c r="M62" s="508"/>
    </row>
    <row r="63" spans="1:13" s="202" customFormat="1" ht="13.5" hidden="1" customHeight="1">
      <c r="A63" s="504"/>
      <c r="B63" s="513"/>
      <c r="C63" s="511"/>
      <c r="D63" s="517"/>
      <c r="E63" s="520"/>
      <c r="F63" s="510"/>
      <c r="G63" s="441"/>
      <c r="H63" s="511"/>
      <c r="I63" s="505"/>
      <c r="J63" s="505"/>
      <c r="K63" s="505"/>
      <c r="L63" s="505"/>
      <c r="M63" s="508"/>
    </row>
    <row r="64" spans="1:13" s="202" customFormat="1" ht="13.5" hidden="1" customHeight="1">
      <c r="A64" s="504"/>
      <c r="B64" s="513"/>
      <c r="C64" s="511"/>
      <c r="D64" s="517"/>
      <c r="E64" s="520"/>
      <c r="F64" s="510"/>
      <c r="G64" s="441"/>
      <c r="H64" s="511"/>
      <c r="I64" s="505"/>
      <c r="J64" s="505"/>
      <c r="K64" s="505"/>
      <c r="L64" s="505"/>
      <c r="M64" s="508"/>
    </row>
    <row r="65" spans="1:13" s="202" customFormat="1" ht="13.5" hidden="1" customHeight="1">
      <c r="A65" s="504"/>
      <c r="B65" s="513"/>
      <c r="C65" s="511"/>
      <c r="D65" s="517"/>
      <c r="E65" s="520"/>
      <c r="F65" s="510"/>
      <c r="G65" s="441"/>
      <c r="H65" s="511"/>
      <c r="I65" s="505"/>
      <c r="J65" s="505"/>
      <c r="K65" s="505"/>
      <c r="L65" s="505"/>
      <c r="M65" s="508"/>
    </row>
    <row r="66" spans="1:13" s="202" customFormat="1" ht="13.5" hidden="1" customHeight="1">
      <c r="A66" s="504"/>
      <c r="B66" s="513"/>
      <c r="C66" s="511"/>
      <c r="D66" s="517"/>
      <c r="E66" s="520"/>
      <c r="F66" s="510"/>
      <c r="G66" s="441"/>
      <c r="H66" s="511"/>
      <c r="I66" s="505"/>
      <c r="J66" s="505"/>
      <c r="K66" s="505"/>
      <c r="L66" s="505"/>
      <c r="M66" s="508"/>
    </row>
    <row r="67" spans="1:13" s="202" customFormat="1" ht="13.5" hidden="1" customHeight="1">
      <c r="A67" s="504"/>
      <c r="B67" s="513"/>
      <c r="C67" s="511"/>
      <c r="D67" s="517"/>
      <c r="E67" s="520"/>
      <c r="F67" s="510"/>
      <c r="G67" s="441"/>
      <c r="H67" s="511"/>
      <c r="I67" s="505"/>
      <c r="J67" s="505"/>
      <c r="K67" s="505"/>
      <c r="L67" s="505"/>
      <c r="M67" s="508"/>
    </row>
    <row r="68" spans="1:13" s="202" customFormat="1" ht="21.75" hidden="1" customHeight="1">
      <c r="A68" s="504"/>
      <c r="B68" s="513"/>
      <c r="C68" s="511"/>
      <c r="D68" s="517"/>
      <c r="E68" s="520"/>
      <c r="F68" s="510"/>
      <c r="G68" s="441"/>
      <c r="H68" s="511"/>
      <c r="I68" s="505"/>
      <c r="J68" s="505"/>
      <c r="K68" s="505"/>
      <c r="L68" s="505"/>
      <c r="M68" s="508"/>
    </row>
    <row r="69" spans="1:13" s="202" customFormat="1" ht="21.75" hidden="1" customHeight="1">
      <c r="A69" s="504"/>
      <c r="B69" s="513"/>
      <c r="C69" s="511"/>
      <c r="D69" s="517"/>
      <c r="E69" s="520"/>
      <c r="F69" s="510"/>
      <c r="G69" s="441"/>
      <c r="H69" s="511"/>
      <c r="I69" s="505"/>
      <c r="J69" s="505"/>
      <c r="K69" s="505"/>
      <c r="L69" s="505"/>
      <c r="M69" s="508"/>
    </row>
    <row r="70" spans="1:13" s="202" customFormat="1" ht="13.5" hidden="1" customHeight="1">
      <c r="A70" s="504">
        <f>'7. Mapa Final'!A70</f>
        <v>7</v>
      </c>
      <c r="B70" s="513" t="str">
        <f>'7. Mapa Final'!B70</f>
        <v>Ofrecer, prometer, entregar, aceptar o solicitar una ventaja indebida para conseguir el favorecimiento competitivo  en  la adición  de  contratos de Estudios y Diseños o construcción de sedes y despachos judiciales.</v>
      </c>
      <c r="C70" s="511" t="str">
        <f>'7. Mapa Final'!C70</f>
        <v>Cuando se adicionen contratos que son ventajosos para agentes internos y externos, sin la adecuada justificación que soporte su valor.</v>
      </c>
      <c r="D70" s="516" t="e">
        <f>'7. Mapa Final'!J70</f>
        <v>#DIV/0!</v>
      </c>
      <c r="E70" s="519" t="e">
        <f>'7. Mapa Final'!K70</f>
        <v>#VALUE!</v>
      </c>
      <c r="F70" s="510" t="e">
        <f>'7. Mapa Final'!M70</f>
        <v>#DIV/0!</v>
      </c>
      <c r="G70" s="441"/>
      <c r="H70" s="511"/>
      <c r="I70" s="505"/>
      <c r="J70" s="505"/>
      <c r="K70" s="507"/>
      <c r="L70" s="507"/>
      <c r="M70" s="508"/>
    </row>
    <row r="71" spans="1:13" s="202" customFormat="1" ht="13.5" hidden="1" customHeight="1">
      <c r="A71" s="504"/>
      <c r="B71" s="513"/>
      <c r="C71" s="511"/>
      <c r="D71" s="517"/>
      <c r="E71" s="520"/>
      <c r="F71" s="510"/>
      <c r="G71" s="441"/>
      <c r="H71" s="511"/>
      <c r="I71" s="505"/>
      <c r="J71" s="505"/>
      <c r="K71" s="505"/>
      <c r="L71" s="505"/>
      <c r="M71" s="508"/>
    </row>
    <row r="72" spans="1:13" s="202" customFormat="1" ht="13.5" hidden="1" customHeight="1">
      <c r="A72" s="504"/>
      <c r="B72" s="513"/>
      <c r="C72" s="511"/>
      <c r="D72" s="517"/>
      <c r="E72" s="520"/>
      <c r="F72" s="510"/>
      <c r="G72" s="441"/>
      <c r="H72" s="511"/>
      <c r="I72" s="505"/>
      <c r="J72" s="505"/>
      <c r="K72" s="505"/>
      <c r="L72" s="505"/>
      <c r="M72" s="508"/>
    </row>
    <row r="73" spans="1:13" s="202" customFormat="1" ht="13.5" hidden="1" customHeight="1">
      <c r="A73" s="504"/>
      <c r="B73" s="513"/>
      <c r="C73" s="511"/>
      <c r="D73" s="517"/>
      <c r="E73" s="520"/>
      <c r="F73" s="510"/>
      <c r="G73" s="441"/>
      <c r="H73" s="511"/>
      <c r="I73" s="505"/>
      <c r="J73" s="505"/>
      <c r="K73" s="505"/>
      <c r="L73" s="505"/>
      <c r="M73" s="508"/>
    </row>
    <row r="74" spans="1:13" s="202" customFormat="1" ht="13.5" hidden="1" customHeight="1">
      <c r="A74" s="504"/>
      <c r="B74" s="513"/>
      <c r="C74" s="511"/>
      <c r="D74" s="517"/>
      <c r="E74" s="520"/>
      <c r="F74" s="510"/>
      <c r="G74" s="441"/>
      <c r="H74" s="511"/>
      <c r="I74" s="505"/>
      <c r="J74" s="505"/>
      <c r="K74" s="505"/>
      <c r="L74" s="505"/>
      <c r="M74" s="508"/>
    </row>
    <row r="75" spans="1:13" s="202" customFormat="1" ht="13.5" hidden="1" customHeight="1">
      <c r="A75" s="504"/>
      <c r="B75" s="513"/>
      <c r="C75" s="511"/>
      <c r="D75" s="517"/>
      <c r="E75" s="520"/>
      <c r="F75" s="510"/>
      <c r="G75" s="441"/>
      <c r="H75" s="511"/>
      <c r="I75" s="505"/>
      <c r="J75" s="505"/>
      <c r="K75" s="505"/>
      <c r="L75" s="505"/>
      <c r="M75" s="508"/>
    </row>
    <row r="76" spans="1:13" s="202" customFormat="1" ht="13.5" hidden="1" customHeight="1">
      <c r="A76" s="504"/>
      <c r="B76" s="513"/>
      <c r="C76" s="511"/>
      <c r="D76" s="517"/>
      <c r="E76" s="520"/>
      <c r="F76" s="510"/>
      <c r="G76" s="441"/>
      <c r="H76" s="511"/>
      <c r="I76" s="505"/>
      <c r="J76" s="505"/>
      <c r="K76" s="505"/>
      <c r="L76" s="505"/>
      <c r="M76" s="508"/>
    </row>
    <row r="77" spans="1:13" s="202" customFormat="1" ht="13.5" hidden="1" customHeight="1">
      <c r="A77" s="504"/>
      <c r="B77" s="513"/>
      <c r="C77" s="511"/>
      <c r="D77" s="517"/>
      <c r="E77" s="520"/>
      <c r="F77" s="510"/>
      <c r="G77" s="441"/>
      <c r="H77" s="511"/>
      <c r="I77" s="505"/>
      <c r="J77" s="505"/>
      <c r="K77" s="505"/>
      <c r="L77" s="505"/>
      <c r="M77" s="508"/>
    </row>
    <row r="78" spans="1:13" s="202" customFormat="1" ht="21.75" hidden="1" customHeight="1">
      <c r="A78" s="504"/>
      <c r="B78" s="513"/>
      <c r="C78" s="511"/>
      <c r="D78" s="517"/>
      <c r="E78" s="520"/>
      <c r="F78" s="510"/>
      <c r="G78" s="441"/>
      <c r="H78" s="511"/>
      <c r="I78" s="505"/>
      <c r="J78" s="505"/>
      <c r="K78" s="505"/>
      <c r="L78" s="505"/>
      <c r="M78" s="508"/>
    </row>
    <row r="79" spans="1:13" s="202" customFormat="1" ht="21.75" hidden="1" customHeight="1">
      <c r="A79" s="504"/>
      <c r="B79" s="513"/>
      <c r="C79" s="511"/>
      <c r="D79" s="517"/>
      <c r="E79" s="520"/>
      <c r="F79" s="510"/>
      <c r="G79" s="441"/>
      <c r="H79" s="511"/>
      <c r="I79" s="505"/>
      <c r="J79" s="505"/>
      <c r="K79" s="505"/>
      <c r="L79" s="505"/>
      <c r="M79" s="508"/>
    </row>
    <row r="80" spans="1:13" s="202" customFormat="1" ht="13.5" hidden="1" customHeight="1">
      <c r="A80" s="504">
        <f>'7. Mapa Final'!A80</f>
        <v>8</v>
      </c>
      <c r="B80" s="513" t="str">
        <f>'7. Mapa Final'!B80</f>
        <v>Ofrecer, prometer, entregar, aceptar o solicitar una ventaja indebida para conseguir la recepción de Diseños u obras.</v>
      </c>
      <c r="C80" s="511" t="str">
        <f>'7. Mapa Final'!C80</f>
        <v>Cuando un agente interno o externos, obtiene una ventaja indebida por recibir Estudios y Diseños u Obras, que no cumplan con los requisitos contractuales.</v>
      </c>
      <c r="D80" s="516" t="e">
        <f>'7. Mapa Final'!J80</f>
        <v>#DIV/0!</v>
      </c>
      <c r="E80" s="519">
        <f>'7. Mapa Final'!K80</f>
        <v>0</v>
      </c>
      <c r="F80" s="510" t="e">
        <f>'7. Mapa Final'!M80</f>
        <v>#DIV/0!</v>
      </c>
      <c r="G80" s="441"/>
      <c r="H80" s="511"/>
      <c r="I80" s="505"/>
      <c r="J80" s="505"/>
      <c r="K80" s="507"/>
      <c r="L80" s="507"/>
      <c r="M80" s="508"/>
    </row>
    <row r="81" spans="1:13" s="202" customFormat="1" ht="13.5" hidden="1" customHeight="1">
      <c r="A81" s="504"/>
      <c r="B81" s="513"/>
      <c r="C81" s="511"/>
      <c r="D81" s="517"/>
      <c r="E81" s="520"/>
      <c r="F81" s="510"/>
      <c r="G81" s="441"/>
      <c r="H81" s="511"/>
      <c r="I81" s="505"/>
      <c r="J81" s="505"/>
      <c r="K81" s="505"/>
      <c r="L81" s="505"/>
      <c r="M81" s="508"/>
    </row>
    <row r="82" spans="1:13" s="202" customFormat="1" ht="13.5" hidden="1" customHeight="1">
      <c r="A82" s="504"/>
      <c r="B82" s="513"/>
      <c r="C82" s="511"/>
      <c r="D82" s="517"/>
      <c r="E82" s="520"/>
      <c r="F82" s="510"/>
      <c r="G82" s="441"/>
      <c r="H82" s="511"/>
      <c r="I82" s="505"/>
      <c r="J82" s="505"/>
      <c r="K82" s="505"/>
      <c r="L82" s="505"/>
      <c r="M82" s="508"/>
    </row>
    <row r="83" spans="1:13" s="202" customFormat="1" ht="13.5" hidden="1" customHeight="1">
      <c r="A83" s="504"/>
      <c r="B83" s="513"/>
      <c r="C83" s="511"/>
      <c r="D83" s="517"/>
      <c r="E83" s="520"/>
      <c r="F83" s="510"/>
      <c r="G83" s="441"/>
      <c r="H83" s="511"/>
      <c r="I83" s="505"/>
      <c r="J83" s="505"/>
      <c r="K83" s="505"/>
      <c r="L83" s="505"/>
      <c r="M83" s="508"/>
    </row>
    <row r="84" spans="1:13" s="202" customFormat="1" ht="13.5" hidden="1" customHeight="1">
      <c r="A84" s="504"/>
      <c r="B84" s="513"/>
      <c r="C84" s="511"/>
      <c r="D84" s="517"/>
      <c r="E84" s="520"/>
      <c r="F84" s="510"/>
      <c r="G84" s="441"/>
      <c r="H84" s="511"/>
      <c r="I84" s="505"/>
      <c r="J84" s="505"/>
      <c r="K84" s="505"/>
      <c r="L84" s="505"/>
      <c r="M84" s="508"/>
    </row>
    <row r="85" spans="1:13" s="202" customFormat="1" ht="13.5" hidden="1" customHeight="1">
      <c r="A85" s="504"/>
      <c r="B85" s="513"/>
      <c r="C85" s="511"/>
      <c r="D85" s="517"/>
      <c r="E85" s="520"/>
      <c r="F85" s="510"/>
      <c r="G85" s="441"/>
      <c r="H85" s="511"/>
      <c r="I85" s="505"/>
      <c r="J85" s="505"/>
      <c r="K85" s="505"/>
      <c r="L85" s="505"/>
      <c r="M85" s="508"/>
    </row>
    <row r="86" spans="1:13" s="202" customFormat="1" ht="13.5" hidden="1" customHeight="1">
      <c r="A86" s="504"/>
      <c r="B86" s="513"/>
      <c r="C86" s="511"/>
      <c r="D86" s="517"/>
      <c r="E86" s="520"/>
      <c r="F86" s="510"/>
      <c r="G86" s="441"/>
      <c r="H86" s="511"/>
      <c r="I86" s="505"/>
      <c r="J86" s="505"/>
      <c r="K86" s="505"/>
      <c r="L86" s="505"/>
      <c r="M86" s="508"/>
    </row>
    <row r="87" spans="1:13" s="202" customFormat="1" ht="13.5" hidden="1" customHeight="1">
      <c r="A87" s="504"/>
      <c r="B87" s="513"/>
      <c r="C87" s="511"/>
      <c r="D87" s="517"/>
      <c r="E87" s="520"/>
      <c r="F87" s="510"/>
      <c r="G87" s="441"/>
      <c r="H87" s="511"/>
      <c r="I87" s="505"/>
      <c r="J87" s="505"/>
      <c r="K87" s="505"/>
      <c r="L87" s="505"/>
      <c r="M87" s="508"/>
    </row>
    <row r="88" spans="1:13" s="202" customFormat="1" ht="21.75" hidden="1" customHeight="1">
      <c r="A88" s="504"/>
      <c r="B88" s="513"/>
      <c r="C88" s="511"/>
      <c r="D88" s="517"/>
      <c r="E88" s="520"/>
      <c r="F88" s="510"/>
      <c r="G88" s="441"/>
      <c r="H88" s="511"/>
      <c r="I88" s="505"/>
      <c r="J88" s="505"/>
      <c r="K88" s="505"/>
      <c r="L88" s="505"/>
      <c r="M88" s="508"/>
    </row>
    <row r="89" spans="1:13" s="202" customFormat="1" ht="21.75" hidden="1" customHeight="1" thickBot="1">
      <c r="A89" s="512"/>
      <c r="B89" s="514"/>
      <c r="C89" s="515"/>
      <c r="D89" s="518"/>
      <c r="E89" s="520"/>
      <c r="F89" s="521"/>
      <c r="G89" s="442"/>
      <c r="H89" s="515"/>
      <c r="I89" s="506"/>
      <c r="J89" s="506"/>
      <c r="K89" s="506"/>
      <c r="L89" s="506"/>
      <c r="M89" s="509"/>
    </row>
  </sheetData>
  <mergeCells count="121">
    <mergeCell ref="A4:B4"/>
    <mergeCell ref="A5:B5"/>
    <mergeCell ref="C5:M5"/>
    <mergeCell ref="C4:M4"/>
    <mergeCell ref="A1:C3"/>
    <mergeCell ref="H7:H8"/>
    <mergeCell ref="I7:J7"/>
    <mergeCell ref="K7:L7"/>
    <mergeCell ref="M7:M8"/>
    <mergeCell ref="A6:B6"/>
    <mergeCell ref="A7:C7"/>
    <mergeCell ref="D7:F7"/>
    <mergeCell ref="G7:G8"/>
    <mergeCell ref="C6:M6"/>
    <mergeCell ref="M1:M2"/>
    <mergeCell ref="D1:L2"/>
    <mergeCell ref="G20:G29"/>
    <mergeCell ref="I20:I29"/>
    <mergeCell ref="J20:J29"/>
    <mergeCell ref="K20:K29"/>
    <mergeCell ref="B10:B19"/>
    <mergeCell ref="A10:A19"/>
    <mergeCell ref="E20:E29"/>
    <mergeCell ref="D20:D29"/>
    <mergeCell ref="B20:B29"/>
    <mergeCell ref="K10:K19"/>
    <mergeCell ref="I40:I49"/>
    <mergeCell ref="L10:L19"/>
    <mergeCell ref="M10:M19"/>
    <mergeCell ref="I50:I59"/>
    <mergeCell ref="A20:A29"/>
    <mergeCell ref="C20:C29"/>
    <mergeCell ref="A40:A49"/>
    <mergeCell ref="A30:A39"/>
    <mergeCell ref="C30:C39"/>
    <mergeCell ref="J50:J59"/>
    <mergeCell ref="K50:K59"/>
    <mergeCell ref="B30:B39"/>
    <mergeCell ref="F30:F39"/>
    <mergeCell ref="A50:A59"/>
    <mergeCell ref="B50:B59"/>
    <mergeCell ref="C50:C59"/>
    <mergeCell ref="D50:D59"/>
    <mergeCell ref="E50:E59"/>
    <mergeCell ref="F50:F59"/>
    <mergeCell ref="G50:G59"/>
    <mergeCell ref="H50:H59"/>
    <mergeCell ref="L20:L29"/>
    <mergeCell ref="M20:M29"/>
    <mergeCell ref="F20:F29"/>
    <mergeCell ref="B40:B49"/>
    <mergeCell ref="C40:C49"/>
    <mergeCell ref="D30:D39"/>
    <mergeCell ref="E30:E39"/>
    <mergeCell ref="D40:D49"/>
    <mergeCell ref="E40:E49"/>
    <mergeCell ref="L50:L59"/>
    <mergeCell ref="M50:M59"/>
    <mergeCell ref="F10:F19"/>
    <mergeCell ref="G10:G19"/>
    <mergeCell ref="H10:H19"/>
    <mergeCell ref="I10:I19"/>
    <mergeCell ref="J10:J19"/>
    <mergeCell ref="M30:M39"/>
    <mergeCell ref="J40:J49"/>
    <mergeCell ref="K40:K49"/>
    <mergeCell ref="L40:L49"/>
    <mergeCell ref="M40:M49"/>
    <mergeCell ref="J30:J39"/>
    <mergeCell ref="K30:K39"/>
    <mergeCell ref="L30:L39"/>
    <mergeCell ref="I30:I39"/>
    <mergeCell ref="G40:G49"/>
    <mergeCell ref="H40:H49"/>
    <mergeCell ref="I60:I69"/>
    <mergeCell ref="J60:J69"/>
    <mergeCell ref="K60:K69"/>
    <mergeCell ref="L60:L69"/>
    <mergeCell ref="M60:M69"/>
    <mergeCell ref="K70:K79"/>
    <mergeCell ref="L70:L79"/>
    <mergeCell ref="M70:M79"/>
    <mergeCell ref="A9:G9"/>
    <mergeCell ref="H20:H29"/>
    <mergeCell ref="A60:A69"/>
    <mergeCell ref="B60:B69"/>
    <mergeCell ref="C60:C69"/>
    <mergeCell ref="D60:D69"/>
    <mergeCell ref="E60:E69"/>
    <mergeCell ref="F60:F69"/>
    <mergeCell ref="G60:G69"/>
    <mergeCell ref="H60:H69"/>
    <mergeCell ref="C10:C19"/>
    <mergeCell ref="D10:D19"/>
    <mergeCell ref="E10:E19"/>
    <mergeCell ref="F40:F49"/>
    <mergeCell ref="G30:G39"/>
    <mergeCell ref="H30:H39"/>
    <mergeCell ref="A70:A79"/>
    <mergeCell ref="J80:J89"/>
    <mergeCell ref="K80:K89"/>
    <mergeCell ref="L80:L89"/>
    <mergeCell ref="M80:M89"/>
    <mergeCell ref="F70:F79"/>
    <mergeCell ref="G70:G79"/>
    <mergeCell ref="H70:H79"/>
    <mergeCell ref="I70:I79"/>
    <mergeCell ref="J70:J79"/>
    <mergeCell ref="A80:A89"/>
    <mergeCell ref="B80:B89"/>
    <mergeCell ref="C80:C89"/>
    <mergeCell ref="D80:D89"/>
    <mergeCell ref="E80:E89"/>
    <mergeCell ref="F80:F89"/>
    <mergeCell ref="G80:G89"/>
    <mergeCell ref="H80:H89"/>
    <mergeCell ref="I80:I89"/>
    <mergeCell ref="B70:B79"/>
    <mergeCell ref="C70:C79"/>
    <mergeCell ref="D70:D79"/>
    <mergeCell ref="E70:E79"/>
  </mergeCells>
  <conditionalFormatting sqref="A7:B7">
    <cfRule type="containsText" dxfId="295" priority="7" operator="containsText" text="3- Moderado">
      <formula>NOT(ISERROR(SEARCH("3- Moderado",A7)))</formula>
    </cfRule>
    <cfRule type="containsText" dxfId="294" priority="8" operator="containsText" text="6- Moderado">
      <formula>NOT(ISERROR(SEARCH("6- Moderado",A7)))</formula>
    </cfRule>
    <cfRule type="containsText" dxfId="293" priority="9" operator="containsText" text="4- Moderado">
      <formula>NOT(ISERROR(SEARCH("4- Moderado",A7)))</formula>
    </cfRule>
    <cfRule type="containsText" dxfId="292" priority="10" operator="containsText" text="3- Bajo">
      <formula>NOT(ISERROR(SEARCH("3- Bajo",A7)))</formula>
    </cfRule>
    <cfRule type="containsText" dxfId="291" priority="11" operator="containsText" text="4- Bajo">
      <formula>NOT(ISERROR(SEARCH("4- Bajo",A7)))</formula>
    </cfRule>
    <cfRule type="containsText" dxfId="290" priority="12" operator="containsText" text="1- Bajo">
      <formula>NOT(ISERROR(SEARCH("1- Bajo",A7)))</formula>
    </cfRule>
  </conditionalFormatting>
  <conditionalFormatting sqref="A10:B10 D10:E10">
    <cfRule type="containsText" dxfId="289" priority="288" operator="containsText" text="3- Bajo">
      <formula>NOT(ISERROR(SEARCH("3- Bajo",A10)))</formula>
    </cfRule>
    <cfRule type="containsText" dxfId="288" priority="289" operator="containsText" text="4- Bajo">
      <formula>NOT(ISERROR(SEARCH("4- Bajo",A10)))</formula>
    </cfRule>
    <cfRule type="containsText" dxfId="287" priority="290" operator="containsText" text="1- Bajo">
      <formula>NOT(ISERROR(SEARCH("1- Bajo",A10)))</formula>
    </cfRule>
  </conditionalFormatting>
  <conditionalFormatting sqref="A20:B20 D20:E20">
    <cfRule type="containsText" dxfId="286" priority="261" operator="containsText" text="3- Bajo">
      <formula>NOT(ISERROR(SEARCH("3- Bajo",A20)))</formula>
    </cfRule>
    <cfRule type="containsText" dxfId="285" priority="262" operator="containsText" text="4- Bajo">
      <formula>NOT(ISERROR(SEARCH("4- Bajo",A20)))</formula>
    </cfRule>
    <cfRule type="containsText" dxfId="284" priority="263" operator="containsText" text="1- Bajo">
      <formula>NOT(ISERROR(SEARCH("1- Bajo",A20)))</formula>
    </cfRule>
  </conditionalFormatting>
  <conditionalFormatting sqref="A30:B30 D30:E30">
    <cfRule type="containsText" dxfId="283" priority="240" operator="containsText" text="3- Bajo">
      <formula>NOT(ISERROR(SEARCH("3- Bajo",A30)))</formula>
    </cfRule>
    <cfRule type="containsText" dxfId="282" priority="241" operator="containsText" text="4- Bajo">
      <formula>NOT(ISERROR(SEARCH("4- Bajo",A30)))</formula>
    </cfRule>
    <cfRule type="containsText" dxfId="281" priority="242" operator="containsText" text="1- Bajo">
      <formula>NOT(ISERROR(SEARCH("1- Bajo",A30)))</formula>
    </cfRule>
  </conditionalFormatting>
  <conditionalFormatting sqref="A40:B40 D40:E40">
    <cfRule type="containsText" dxfId="280" priority="219" operator="containsText" text="3- Bajo">
      <formula>NOT(ISERROR(SEARCH("3- Bajo",A40)))</formula>
    </cfRule>
    <cfRule type="containsText" dxfId="279" priority="220" operator="containsText" text="4- Bajo">
      <formula>NOT(ISERROR(SEARCH("4- Bajo",A40)))</formula>
    </cfRule>
    <cfRule type="containsText" dxfId="278" priority="221" operator="containsText" text="1- Bajo">
      <formula>NOT(ISERROR(SEARCH("1- Bajo",A40)))</formula>
    </cfRule>
  </conditionalFormatting>
  <conditionalFormatting sqref="A50:B50 D50:E50">
    <cfRule type="containsText" dxfId="277" priority="198" operator="containsText" text="3- Bajo">
      <formula>NOT(ISERROR(SEARCH("3- Bajo",A50)))</formula>
    </cfRule>
    <cfRule type="containsText" dxfId="276" priority="199" operator="containsText" text="4- Bajo">
      <formula>NOT(ISERROR(SEARCH("4- Bajo",A50)))</formula>
    </cfRule>
    <cfRule type="containsText" dxfId="275" priority="200" operator="containsText" text="1- Bajo">
      <formula>NOT(ISERROR(SEARCH("1- Bajo",A50)))</formula>
    </cfRule>
  </conditionalFormatting>
  <conditionalFormatting sqref="A60:B60 D60:E60">
    <cfRule type="containsText" dxfId="274" priority="177" operator="containsText" text="3- Bajo">
      <formula>NOT(ISERROR(SEARCH("3- Bajo",A60)))</formula>
    </cfRule>
    <cfRule type="containsText" dxfId="273" priority="178" operator="containsText" text="4- Bajo">
      <formula>NOT(ISERROR(SEARCH("4- Bajo",A60)))</formula>
    </cfRule>
    <cfRule type="containsText" dxfId="272" priority="179" operator="containsText" text="1- Bajo">
      <formula>NOT(ISERROR(SEARCH("1- Bajo",A60)))</formula>
    </cfRule>
  </conditionalFormatting>
  <conditionalFormatting sqref="A70:B70 D70:E70 E80">
    <cfRule type="containsText" dxfId="271" priority="156" operator="containsText" text="3- Bajo">
      <formula>NOT(ISERROR(SEARCH("3- Bajo",A70)))</formula>
    </cfRule>
    <cfRule type="containsText" dxfId="270" priority="157" operator="containsText" text="4- Bajo">
      <formula>NOT(ISERROR(SEARCH("4- Bajo",A70)))</formula>
    </cfRule>
    <cfRule type="containsText" dxfId="269" priority="158" operator="containsText" text="1- Bajo">
      <formula>NOT(ISERROR(SEARCH("1- Bajo",A70)))</formula>
    </cfRule>
  </conditionalFormatting>
  <conditionalFormatting sqref="A80:B80 D80:E80">
    <cfRule type="containsText" dxfId="268" priority="135" operator="containsText" text="3- Bajo">
      <formula>NOT(ISERROR(SEARCH("3- Bajo",A80)))</formula>
    </cfRule>
    <cfRule type="containsText" dxfId="267" priority="136" operator="containsText" text="4- Bajo">
      <formula>NOT(ISERROR(SEARCH("4- Bajo",A80)))</formula>
    </cfRule>
    <cfRule type="containsText" dxfId="266" priority="137" operator="containsText" text="1- Bajo">
      <formula>NOT(ISERROR(SEARCH("1- Bajo",A80)))</formula>
    </cfRule>
  </conditionalFormatting>
  <conditionalFormatting sqref="C8:F8">
    <cfRule type="containsText" dxfId="265" priority="1" operator="containsText" text="3- Moderado">
      <formula>NOT(ISERROR(SEARCH("3- Moderado",C8)))</formula>
    </cfRule>
    <cfRule type="containsText" dxfId="264" priority="2" operator="containsText" text="6- Moderado">
      <formula>NOT(ISERROR(SEARCH("6- Moderado",C8)))</formula>
    </cfRule>
    <cfRule type="containsText" dxfId="263" priority="3" operator="containsText" text="4- Moderado">
      <formula>NOT(ISERROR(SEARCH("4- Moderado",C8)))</formula>
    </cfRule>
    <cfRule type="containsText" dxfId="262" priority="4" operator="containsText" text="3- Bajo">
      <formula>NOT(ISERROR(SEARCH("3- Bajo",C8)))</formula>
    </cfRule>
    <cfRule type="containsText" dxfId="261" priority="5" operator="containsText" text="4- Bajo">
      <formula>NOT(ISERROR(SEARCH("4- Bajo",C8)))</formula>
    </cfRule>
    <cfRule type="containsText" dxfId="260" priority="6" operator="containsText" text="1- Bajo">
      <formula>NOT(ISERROR(SEARCH("1- Bajo",C8)))</formula>
    </cfRule>
  </conditionalFormatting>
  <conditionalFormatting sqref="D10:D89">
    <cfRule type="containsText" dxfId="259" priority="122" operator="containsText" text="Muy Alta">
      <formula>NOT(ISERROR(SEARCH("Muy Alta",D10)))</formula>
    </cfRule>
    <cfRule type="containsText" dxfId="258" priority="123" operator="containsText" text="Alta">
      <formula>NOT(ISERROR(SEARCH("Alta",D10)))</formula>
    </cfRule>
    <cfRule type="containsText" dxfId="257" priority="124" operator="containsText" text="Baja">
      <formula>NOT(ISERROR(SEARCH("Baja",D10)))</formula>
    </cfRule>
    <cfRule type="containsText" dxfId="256" priority="125" operator="containsText" text="Muy Baja">
      <formula>NOT(ISERROR(SEARCH("Muy Baja",D10)))</formula>
    </cfRule>
    <cfRule type="containsText" dxfId="255" priority="127" operator="containsText" text="Media">
      <formula>NOT(ISERROR(SEARCH("Media",D10)))</formula>
    </cfRule>
  </conditionalFormatting>
  <conditionalFormatting sqref="D10:E10 A10:B10">
    <cfRule type="containsText" dxfId="254" priority="285" operator="containsText" text="3- Moderado">
      <formula>NOT(ISERROR(SEARCH("3- Moderado",A10)))</formula>
    </cfRule>
    <cfRule type="containsText" dxfId="253" priority="286" operator="containsText" text="6- Moderado">
      <formula>NOT(ISERROR(SEARCH("6- Moderado",A10)))</formula>
    </cfRule>
    <cfRule type="containsText" dxfId="252" priority="287" operator="containsText" text="4- Moderado">
      <formula>NOT(ISERROR(SEARCH("4- Moderado",A10)))</formula>
    </cfRule>
  </conditionalFormatting>
  <conditionalFormatting sqref="D20:E20 A20:B20">
    <cfRule type="containsText" dxfId="251" priority="258" operator="containsText" text="3- Moderado">
      <formula>NOT(ISERROR(SEARCH("3- Moderado",A20)))</formula>
    </cfRule>
    <cfRule type="containsText" dxfId="250" priority="259" operator="containsText" text="6- Moderado">
      <formula>NOT(ISERROR(SEARCH("6- Moderado",A20)))</formula>
    </cfRule>
    <cfRule type="containsText" dxfId="249" priority="260" operator="containsText" text="4- Moderado">
      <formula>NOT(ISERROR(SEARCH("4- Moderado",A20)))</formula>
    </cfRule>
  </conditionalFormatting>
  <conditionalFormatting sqref="D30:E30 A30:B30">
    <cfRule type="containsText" dxfId="248" priority="237" operator="containsText" text="3- Moderado">
      <formula>NOT(ISERROR(SEARCH("3- Moderado",A30)))</formula>
    </cfRule>
    <cfRule type="containsText" dxfId="247" priority="238" operator="containsText" text="6- Moderado">
      <formula>NOT(ISERROR(SEARCH("6- Moderado",A30)))</formula>
    </cfRule>
    <cfRule type="containsText" dxfId="246" priority="239" operator="containsText" text="4- Moderado">
      <formula>NOT(ISERROR(SEARCH("4- Moderado",A30)))</formula>
    </cfRule>
  </conditionalFormatting>
  <conditionalFormatting sqref="D40:E40 A40:B40">
    <cfRule type="containsText" dxfId="245" priority="216" operator="containsText" text="3- Moderado">
      <formula>NOT(ISERROR(SEARCH("3- Moderado",A40)))</formula>
    </cfRule>
    <cfRule type="containsText" dxfId="244" priority="217" operator="containsText" text="6- Moderado">
      <formula>NOT(ISERROR(SEARCH("6- Moderado",A40)))</formula>
    </cfRule>
    <cfRule type="containsText" dxfId="243" priority="218" operator="containsText" text="4- Moderado">
      <formula>NOT(ISERROR(SEARCH("4- Moderado",A40)))</formula>
    </cfRule>
  </conditionalFormatting>
  <conditionalFormatting sqref="D50:E50 A50:B50">
    <cfRule type="containsText" dxfId="242" priority="195" operator="containsText" text="3- Moderado">
      <formula>NOT(ISERROR(SEARCH("3- Moderado",A50)))</formula>
    </cfRule>
    <cfRule type="containsText" dxfId="241" priority="196" operator="containsText" text="6- Moderado">
      <formula>NOT(ISERROR(SEARCH("6- Moderado",A50)))</formula>
    </cfRule>
    <cfRule type="containsText" dxfId="240" priority="197" operator="containsText" text="4- Moderado">
      <formula>NOT(ISERROR(SEARCH("4- Moderado",A50)))</formula>
    </cfRule>
  </conditionalFormatting>
  <conditionalFormatting sqref="D60:E60 A60:B60">
    <cfRule type="containsText" dxfId="239" priority="174" operator="containsText" text="3- Moderado">
      <formula>NOT(ISERROR(SEARCH("3- Moderado",A60)))</formula>
    </cfRule>
    <cfRule type="containsText" dxfId="238" priority="175" operator="containsText" text="6- Moderado">
      <formula>NOT(ISERROR(SEARCH("6- Moderado",A60)))</formula>
    </cfRule>
    <cfRule type="containsText" dxfId="237" priority="176" operator="containsText" text="4- Moderado">
      <formula>NOT(ISERROR(SEARCH("4- Moderado",A60)))</formula>
    </cfRule>
  </conditionalFormatting>
  <conditionalFormatting sqref="D70:E70 A70:B70 E80">
    <cfRule type="containsText" dxfId="236" priority="153" operator="containsText" text="3- Moderado">
      <formula>NOT(ISERROR(SEARCH("3- Moderado",A70)))</formula>
    </cfRule>
    <cfRule type="containsText" dxfId="235" priority="154" operator="containsText" text="6- Moderado">
      <formula>NOT(ISERROR(SEARCH("6- Moderado",A70)))</formula>
    </cfRule>
    <cfRule type="containsText" dxfId="234" priority="155" operator="containsText" text="4- Moderado">
      <formula>NOT(ISERROR(SEARCH("4- Moderado",A70)))</formula>
    </cfRule>
  </conditionalFormatting>
  <conditionalFormatting sqref="D80:E80 A80:B80">
    <cfRule type="containsText" dxfId="233" priority="132" operator="containsText" text="3- Moderado">
      <formula>NOT(ISERROR(SEARCH("3- Moderado",A80)))</formula>
    </cfRule>
    <cfRule type="containsText" dxfId="232" priority="133" operator="containsText" text="6- Moderado">
      <formula>NOT(ISERROR(SEARCH("6- Moderado",A80)))</formula>
    </cfRule>
    <cfRule type="containsText" dxfId="231" priority="134" operator="containsText" text="4- Moderado">
      <formula>NOT(ISERROR(SEARCH("4- Moderado",A80)))</formula>
    </cfRule>
  </conditionalFormatting>
  <conditionalFormatting sqref="E10:E89">
    <cfRule type="containsText" dxfId="230" priority="118" operator="containsText" text="Catastrófico">
      <formula>NOT(ISERROR(SEARCH("Catastrófico",E10)))</formula>
    </cfRule>
    <cfRule type="containsText" dxfId="229" priority="119" operator="containsText" text="Mayor">
      <formula>NOT(ISERROR(SEARCH("Mayor",E10)))</formula>
    </cfRule>
    <cfRule type="containsText" dxfId="228" priority="120" operator="containsText" text="Menor">
      <formula>NOT(ISERROR(SEARCH("Menor",E10)))</formula>
    </cfRule>
    <cfRule type="containsText" dxfId="227" priority="121" operator="containsText" text="Leve">
      <formula>NOT(ISERROR(SEARCH("Leve",E10)))</formula>
    </cfRule>
  </conditionalFormatting>
  <conditionalFormatting sqref="E10:F89">
    <cfRule type="containsText" dxfId="226" priority="126" operator="containsText" text="Moderado">
      <formula>NOT(ISERROR(SEARCH("Moderado",E10)))</formula>
    </cfRule>
  </conditionalFormatting>
  <conditionalFormatting sqref="F10:F19">
    <cfRule type="colorScale" priority="291">
      <colorScale>
        <cfvo type="min"/>
        <cfvo type="max"/>
        <color rgb="FFFF7128"/>
        <color rgb="FFFFEF9C"/>
      </colorScale>
    </cfRule>
  </conditionalFormatting>
  <conditionalFormatting sqref="F10:F89">
    <cfRule type="containsText" dxfId="225" priority="128" operator="containsText" text="Bajo">
      <formula>NOT(ISERROR(SEARCH("Bajo",F10)))</formula>
    </cfRule>
    <cfRule type="containsText" dxfId="224" priority="129" operator="containsText" text="Moderado">
      <formula>NOT(ISERROR(SEARCH("Moderado",F10)))</formula>
    </cfRule>
    <cfRule type="containsText" dxfId="223" priority="130" operator="containsText" text="Alto">
      <formula>NOT(ISERROR(SEARCH("Alto",F10)))</formula>
    </cfRule>
    <cfRule type="containsText" dxfId="222" priority="131" operator="containsText" text="Extremo">
      <formula>NOT(ISERROR(SEARCH("Extremo",F10)))</formula>
    </cfRule>
  </conditionalFormatting>
  <conditionalFormatting sqref="F20:F29">
    <cfRule type="colorScale" priority="264">
      <colorScale>
        <cfvo type="min"/>
        <cfvo type="max"/>
        <color rgb="FFFF7128"/>
        <color rgb="FFFFEF9C"/>
      </colorScale>
    </cfRule>
  </conditionalFormatting>
  <conditionalFormatting sqref="F30:F39">
    <cfRule type="colorScale" priority="243">
      <colorScale>
        <cfvo type="min"/>
        <cfvo type="max"/>
        <color rgb="FFFF7128"/>
        <color rgb="FFFFEF9C"/>
      </colorScale>
    </cfRule>
  </conditionalFormatting>
  <conditionalFormatting sqref="F40:F49">
    <cfRule type="colorScale" priority="222">
      <colorScale>
        <cfvo type="min"/>
        <cfvo type="max"/>
        <color rgb="FFFF7128"/>
        <color rgb="FFFFEF9C"/>
      </colorScale>
    </cfRule>
  </conditionalFormatting>
  <conditionalFormatting sqref="F50:F59">
    <cfRule type="colorScale" priority="201">
      <colorScale>
        <cfvo type="min"/>
        <cfvo type="max"/>
        <color rgb="FFFF7128"/>
        <color rgb="FFFFEF9C"/>
      </colorScale>
    </cfRule>
  </conditionalFormatting>
  <conditionalFormatting sqref="F60:F69">
    <cfRule type="colorScale" priority="180">
      <colorScale>
        <cfvo type="min"/>
        <cfvo type="max"/>
        <color rgb="FFFF7128"/>
        <color rgb="FFFFEF9C"/>
      </colorScale>
    </cfRule>
  </conditionalFormatting>
  <conditionalFormatting sqref="F70:F79">
    <cfRule type="colorScale" priority="159">
      <colorScale>
        <cfvo type="min"/>
        <cfvo type="max"/>
        <color rgb="FFFF7128"/>
        <color rgb="FFFFEF9C"/>
      </colorScale>
    </cfRule>
  </conditionalFormatting>
  <conditionalFormatting sqref="F80:F89">
    <cfRule type="colorScale" priority="138">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dataValidation allowBlank="1" showInputMessage="1" showErrorMessage="1" prompt="Seleccionar si el responsable es el responsable de las acciones es el nivel central" sqref="I7:I8"/>
    <dataValidation allowBlank="1" showInputMessage="1" showErrorMessage="1" prompt="Describir las actividades que se van a desarrollar para el proyecto" sqref="H7"/>
    <dataValidation allowBlank="1" showInputMessage="1" showErrorMessage="1" prompt="Registrar qué factor  que ocasina el riesgo: un facot identtficado el contexto._x000a_O  personas, recursos, estilo de direccion , factores externos, , codiciones ambientales" sqref="C8"/>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G9:G89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89"/>
  <sheetViews>
    <sheetView showGridLines="0" zoomScale="80" zoomScaleNormal="80" workbookViewId="0">
      <pane xSplit="7" ySplit="9" topLeftCell="H10" activePane="bottomRight" state="frozen"/>
      <selection pane="topRight" activeCell="H1" sqref="H1"/>
      <selection pane="bottomLeft" activeCell="A10" sqref="A10"/>
      <selection pane="bottomRight" activeCell="O34" sqref="O34"/>
    </sheetView>
  </sheetViews>
  <sheetFormatPr baseColWidth="10" defaultColWidth="11.42578125" defaultRowHeight="15"/>
  <cols>
    <col min="1" max="1" width="6.140625" style="203" customWidth="1"/>
    <col min="2" max="2" width="22.42578125" style="203" customWidth="1"/>
    <col min="3" max="3" width="42" customWidth="1"/>
    <col min="4" max="4" width="15.5703125" style="204" customWidth="1"/>
    <col min="5" max="5" width="11.5703125" style="205" customWidth="1"/>
    <col min="6" max="6" width="12.7109375" style="205" customWidth="1"/>
    <col min="7" max="7" width="14.140625" customWidth="1"/>
    <col min="8" max="8" width="56"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37"/>
      <c r="B1" s="437"/>
      <c r="C1" s="437"/>
      <c r="D1" s="550" t="s">
        <v>455</v>
      </c>
      <c r="E1" s="551"/>
      <c r="F1" s="551"/>
      <c r="G1" s="551"/>
      <c r="H1" s="551"/>
      <c r="I1" s="551"/>
      <c r="J1" s="551"/>
      <c r="K1" s="551"/>
      <c r="L1" s="554"/>
      <c r="M1" s="555"/>
    </row>
    <row r="2" spans="1:13" s="11" customFormat="1" ht="39.75" customHeight="1">
      <c r="A2" s="437"/>
      <c r="B2" s="437"/>
      <c r="C2" s="437"/>
      <c r="D2" s="552"/>
      <c r="E2" s="553"/>
      <c r="F2" s="553"/>
      <c r="G2" s="553"/>
      <c r="H2" s="553"/>
      <c r="I2" s="553"/>
      <c r="J2" s="553"/>
      <c r="K2" s="553"/>
      <c r="L2" s="556"/>
      <c r="M2" s="557"/>
    </row>
    <row r="3" spans="1:13" s="11" customFormat="1" ht="3" customHeight="1">
      <c r="A3" s="437"/>
      <c r="B3" s="437"/>
      <c r="C3" s="437"/>
      <c r="D3" s="195"/>
      <c r="E3" s="195"/>
      <c r="F3" s="195"/>
      <c r="G3" s="195"/>
      <c r="H3" s="195"/>
      <c r="I3" s="195"/>
      <c r="J3" s="195"/>
      <c r="K3" s="264"/>
      <c r="L3" s="265"/>
      <c r="M3" s="266"/>
    </row>
    <row r="4" spans="1:13" s="11" customFormat="1" ht="21.75" customHeight="1">
      <c r="A4" s="537" t="s">
        <v>266</v>
      </c>
      <c r="B4" s="537"/>
      <c r="C4" s="539" t="str">
        <f>'6. Valoración Controles'!C4:K4</f>
        <v>MEJORAMIENTO INFRAESTRUCTURA FÍSICA</v>
      </c>
      <c r="D4" s="539"/>
      <c r="E4" s="539"/>
      <c r="F4" s="539"/>
      <c r="G4" s="539"/>
      <c r="H4" s="539"/>
      <c r="I4" s="539"/>
      <c r="J4" s="539"/>
      <c r="K4" s="539"/>
      <c r="L4" s="539"/>
      <c r="M4" s="539"/>
    </row>
    <row r="5" spans="1:13" s="11" customFormat="1" ht="40.9" customHeight="1">
      <c r="A5" s="537" t="s">
        <v>267</v>
      </c>
      <c r="B5" s="537"/>
      <c r="C5" s="538"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38"/>
      <c r="E5" s="538"/>
      <c r="F5" s="538"/>
      <c r="G5" s="538"/>
      <c r="H5" s="538"/>
      <c r="I5" s="538"/>
      <c r="J5" s="538"/>
      <c r="K5" s="538"/>
      <c r="L5" s="538"/>
      <c r="M5" s="538"/>
    </row>
    <row r="6" spans="1:13" s="11" customFormat="1" ht="24.75" customHeight="1" thickBot="1">
      <c r="A6" s="537" t="s">
        <v>268</v>
      </c>
      <c r="B6" s="537"/>
      <c r="C6" s="538" t="s">
        <v>451</v>
      </c>
      <c r="D6" s="538"/>
      <c r="E6" s="538"/>
      <c r="F6" s="538"/>
      <c r="G6" s="538"/>
      <c r="H6" s="538"/>
      <c r="I6" s="538"/>
      <c r="J6" s="538"/>
      <c r="K6" s="538"/>
      <c r="L6" s="538"/>
      <c r="M6" s="538"/>
    </row>
    <row r="7" spans="1:13" s="200" customFormat="1" ht="24.75" customHeight="1" thickTop="1" thickBot="1">
      <c r="A7" s="545" t="s">
        <v>403</v>
      </c>
      <c r="B7" s="546"/>
      <c r="C7" s="547"/>
      <c r="D7" s="548" t="s">
        <v>404</v>
      </c>
      <c r="E7" s="548"/>
      <c r="F7" s="548"/>
      <c r="G7" s="549" t="s">
        <v>405</v>
      </c>
      <c r="H7" s="540" t="s">
        <v>406</v>
      </c>
      <c r="I7" s="542" t="s">
        <v>407</v>
      </c>
      <c r="J7" s="543"/>
      <c r="K7" s="542" t="s">
        <v>408</v>
      </c>
      <c r="L7" s="543"/>
      <c r="M7" s="544" t="s">
        <v>452</v>
      </c>
    </row>
    <row r="8" spans="1:13" s="201" customFormat="1" ht="57" customHeight="1" thickTop="1" thickBot="1">
      <c r="A8" s="206" t="s">
        <v>34</v>
      </c>
      <c r="B8" s="206" t="s">
        <v>127</v>
      </c>
      <c r="C8" s="206" t="s">
        <v>129</v>
      </c>
      <c r="D8" s="207" t="s">
        <v>139</v>
      </c>
      <c r="E8" s="207" t="s">
        <v>410</v>
      </c>
      <c r="F8" s="207" t="s">
        <v>411</v>
      </c>
      <c r="G8" s="549"/>
      <c r="H8" s="541"/>
      <c r="I8" s="208" t="s">
        <v>412</v>
      </c>
      <c r="J8" s="208" t="s">
        <v>413</v>
      </c>
      <c r="K8" s="208" t="s">
        <v>414</v>
      </c>
      <c r="L8" s="208" t="s">
        <v>415</v>
      </c>
      <c r="M8" s="544"/>
    </row>
    <row r="9" spans="1:13" s="202" customFormat="1" ht="3.75" customHeight="1" thickTop="1" thickBot="1">
      <c r="A9" s="561"/>
      <c r="B9" s="561"/>
      <c r="C9" s="561"/>
      <c r="D9" s="561"/>
      <c r="E9" s="561"/>
      <c r="F9" s="561"/>
      <c r="G9" s="561"/>
      <c r="H9" s="199"/>
      <c r="I9" s="199"/>
      <c r="J9" s="199"/>
      <c r="K9" s="199"/>
      <c r="L9" s="199"/>
      <c r="M9" s="199"/>
    </row>
    <row r="10" spans="1:13" s="202" customFormat="1" ht="18" customHeight="1">
      <c r="A10" s="536">
        <f>'7. Mapa Final'!A10</f>
        <v>1</v>
      </c>
      <c r="B10" s="535" t="str">
        <f>'7. Mapa Final'!B10</f>
        <v xml:space="preserve">Daño, pérdida o uso indebido de bienes muebles o  inmuebles </v>
      </c>
      <c r="C10" s="523" t="str">
        <f>'7. Mapa Final'!C10</f>
        <v>Los bienes inmuebles sean sustraidos, sufran daños superiores a los generados por su uso</v>
      </c>
      <c r="D10" s="524" t="str">
        <f>'7. Mapa Final'!J10</f>
        <v>Baja - 2</v>
      </c>
      <c r="E10" s="525" t="str">
        <f>'7. Mapa Final'!K10</f>
        <v>Menor - 2</v>
      </c>
      <c r="F10" s="527" t="str">
        <f>'7. Mapa Final'!M10</f>
        <v>Moderado - 4</v>
      </c>
      <c r="G10" s="450" t="s">
        <v>307</v>
      </c>
      <c r="H10" s="528"/>
      <c r="I10" s="529"/>
      <c r="J10" s="529" t="s">
        <v>433</v>
      </c>
      <c r="K10" s="559">
        <v>45748</v>
      </c>
      <c r="L10" s="559">
        <v>45838</v>
      </c>
      <c r="M10" s="533"/>
    </row>
    <row r="11" spans="1:13" s="202" customFormat="1" ht="18" customHeight="1">
      <c r="A11" s="534"/>
      <c r="B11" s="513"/>
      <c r="C11" s="511"/>
      <c r="D11" s="517"/>
      <c r="E11" s="520"/>
      <c r="F11" s="510"/>
      <c r="G11" s="441"/>
      <c r="H11" s="511"/>
      <c r="I11" s="530"/>
      <c r="J11" s="530"/>
      <c r="K11" s="505"/>
      <c r="L11" s="505"/>
      <c r="M11" s="508"/>
    </row>
    <row r="12" spans="1:13" s="202" customFormat="1" ht="18" customHeight="1">
      <c r="A12" s="534"/>
      <c r="B12" s="513"/>
      <c r="C12" s="511"/>
      <c r="D12" s="517"/>
      <c r="E12" s="520"/>
      <c r="F12" s="510"/>
      <c r="G12" s="441"/>
      <c r="H12" s="511"/>
      <c r="I12" s="530"/>
      <c r="J12" s="530"/>
      <c r="K12" s="505"/>
      <c r="L12" s="505"/>
      <c r="M12" s="508"/>
    </row>
    <row r="13" spans="1:13" s="202" customFormat="1" ht="18" customHeight="1">
      <c r="A13" s="534"/>
      <c r="B13" s="513"/>
      <c r="C13" s="511"/>
      <c r="D13" s="517"/>
      <c r="E13" s="520"/>
      <c r="F13" s="510"/>
      <c r="G13" s="441"/>
      <c r="H13" s="511"/>
      <c r="I13" s="530"/>
      <c r="J13" s="530"/>
      <c r="K13" s="505"/>
      <c r="L13" s="505"/>
      <c r="M13" s="508"/>
    </row>
    <row r="14" spans="1:13" s="202" customFormat="1" ht="18" customHeight="1">
      <c r="A14" s="534"/>
      <c r="B14" s="513"/>
      <c r="C14" s="511"/>
      <c r="D14" s="517"/>
      <c r="E14" s="520"/>
      <c r="F14" s="510"/>
      <c r="G14" s="441"/>
      <c r="H14" s="511"/>
      <c r="I14" s="530"/>
      <c r="J14" s="530"/>
      <c r="K14" s="505"/>
      <c r="L14" s="505"/>
      <c r="M14" s="508"/>
    </row>
    <row r="15" spans="1:13" s="202" customFormat="1" ht="18" customHeight="1">
      <c r="A15" s="534"/>
      <c r="B15" s="513"/>
      <c r="C15" s="511"/>
      <c r="D15" s="517"/>
      <c r="E15" s="520"/>
      <c r="F15" s="510"/>
      <c r="G15" s="441"/>
      <c r="H15" s="511"/>
      <c r="I15" s="530"/>
      <c r="J15" s="530"/>
      <c r="K15" s="505"/>
      <c r="L15" s="505"/>
      <c r="M15" s="508"/>
    </row>
    <row r="16" spans="1:13" s="202" customFormat="1" ht="18" customHeight="1">
      <c r="A16" s="534"/>
      <c r="B16" s="513"/>
      <c r="C16" s="511"/>
      <c r="D16" s="517"/>
      <c r="E16" s="520"/>
      <c r="F16" s="510"/>
      <c r="G16" s="441"/>
      <c r="H16" s="511"/>
      <c r="I16" s="530"/>
      <c r="J16" s="530"/>
      <c r="K16" s="505"/>
      <c r="L16" s="505"/>
      <c r="M16" s="508"/>
    </row>
    <row r="17" spans="1:13" s="202" customFormat="1" ht="18" customHeight="1">
      <c r="A17" s="534"/>
      <c r="B17" s="513"/>
      <c r="C17" s="511"/>
      <c r="D17" s="517"/>
      <c r="E17" s="520"/>
      <c r="F17" s="510"/>
      <c r="G17" s="441"/>
      <c r="H17" s="511"/>
      <c r="I17" s="530"/>
      <c r="J17" s="530"/>
      <c r="K17" s="505"/>
      <c r="L17" s="505"/>
      <c r="M17" s="508"/>
    </row>
    <row r="18" spans="1:13" s="202" customFormat="1" ht="18" customHeight="1">
      <c r="A18" s="534"/>
      <c r="B18" s="513"/>
      <c r="C18" s="511"/>
      <c r="D18" s="517"/>
      <c r="E18" s="520"/>
      <c r="F18" s="510"/>
      <c r="G18" s="441"/>
      <c r="H18" s="511"/>
      <c r="I18" s="530"/>
      <c r="J18" s="530"/>
      <c r="K18" s="505"/>
      <c r="L18" s="505"/>
      <c r="M18" s="508"/>
    </row>
    <row r="19" spans="1:13" s="202" customFormat="1" ht="18" customHeight="1">
      <c r="A19" s="534"/>
      <c r="B19" s="513"/>
      <c r="C19" s="511"/>
      <c r="D19" s="517"/>
      <c r="E19" s="520"/>
      <c r="F19" s="510"/>
      <c r="G19" s="441"/>
      <c r="H19" s="511"/>
      <c r="I19" s="530"/>
      <c r="J19" s="558"/>
      <c r="K19" s="560"/>
      <c r="L19" s="560"/>
      <c r="M19" s="508"/>
    </row>
    <row r="20" spans="1:13" s="202" customFormat="1" ht="13.5" customHeight="1">
      <c r="A20" s="534">
        <f>'7. Mapa Final'!A20</f>
        <v>2</v>
      </c>
      <c r="B20" s="513" t="str">
        <f>'7. Mapa Final'!B20</f>
        <v xml:space="preserve">Titulación de bienes inmuebles sin legalizar </v>
      </c>
      <c r="C20" s="511" t="str">
        <f>'7. Mapa Final'!C20</f>
        <v>No tener  definido y con documentacion el estado legal de los bienes  inmuebles de la Rama</v>
      </c>
      <c r="D20" s="516" t="str">
        <f>'7. Mapa Final'!J20</f>
        <v>Media - 3</v>
      </c>
      <c r="E20" s="519" t="str">
        <f>'7. Mapa Final'!K20</f>
        <v>Menor - 2</v>
      </c>
      <c r="F20" s="510" t="str">
        <f>'7. Mapa Final'!M20</f>
        <v>Moderado - 6</v>
      </c>
      <c r="G20" s="441" t="s">
        <v>307</v>
      </c>
      <c r="H20" s="511"/>
      <c r="I20" s="530"/>
      <c r="J20" s="530" t="s">
        <v>433</v>
      </c>
      <c r="K20" s="507">
        <v>45748</v>
      </c>
      <c r="L20" s="507">
        <v>45838</v>
      </c>
      <c r="M20" s="531"/>
    </row>
    <row r="21" spans="1:13" s="202" customFormat="1" ht="13.5" customHeight="1">
      <c r="A21" s="534"/>
      <c r="B21" s="513"/>
      <c r="C21" s="511"/>
      <c r="D21" s="517"/>
      <c r="E21" s="520"/>
      <c r="F21" s="510"/>
      <c r="G21" s="441"/>
      <c r="H21" s="511"/>
      <c r="I21" s="530"/>
      <c r="J21" s="530"/>
      <c r="K21" s="505"/>
      <c r="L21" s="505"/>
      <c r="M21" s="508"/>
    </row>
    <row r="22" spans="1:13" s="202" customFormat="1" ht="13.5" customHeight="1">
      <c r="A22" s="534"/>
      <c r="B22" s="513"/>
      <c r="C22" s="511"/>
      <c r="D22" s="517"/>
      <c r="E22" s="520"/>
      <c r="F22" s="510"/>
      <c r="G22" s="441"/>
      <c r="H22" s="511"/>
      <c r="I22" s="530"/>
      <c r="J22" s="530"/>
      <c r="K22" s="505"/>
      <c r="L22" s="505"/>
      <c r="M22" s="508"/>
    </row>
    <row r="23" spans="1:13" s="202" customFormat="1" ht="13.5" customHeight="1">
      <c r="A23" s="534"/>
      <c r="B23" s="513"/>
      <c r="C23" s="511"/>
      <c r="D23" s="517"/>
      <c r="E23" s="520"/>
      <c r="F23" s="510"/>
      <c r="G23" s="441"/>
      <c r="H23" s="511"/>
      <c r="I23" s="530"/>
      <c r="J23" s="530"/>
      <c r="K23" s="505"/>
      <c r="L23" s="505"/>
      <c r="M23" s="508"/>
    </row>
    <row r="24" spans="1:13" s="202" customFormat="1" ht="13.5" customHeight="1">
      <c r="A24" s="534"/>
      <c r="B24" s="513"/>
      <c r="C24" s="511"/>
      <c r="D24" s="517"/>
      <c r="E24" s="520"/>
      <c r="F24" s="510"/>
      <c r="G24" s="441"/>
      <c r="H24" s="511"/>
      <c r="I24" s="530"/>
      <c r="J24" s="530"/>
      <c r="K24" s="505"/>
      <c r="L24" s="505"/>
      <c r="M24" s="508"/>
    </row>
    <row r="25" spans="1:13" s="202" customFormat="1" ht="13.5" customHeight="1">
      <c r="A25" s="534"/>
      <c r="B25" s="513"/>
      <c r="C25" s="511"/>
      <c r="D25" s="517"/>
      <c r="E25" s="520"/>
      <c r="F25" s="510"/>
      <c r="G25" s="441"/>
      <c r="H25" s="511"/>
      <c r="I25" s="530"/>
      <c r="J25" s="530"/>
      <c r="K25" s="505"/>
      <c r="L25" s="505"/>
      <c r="M25" s="508"/>
    </row>
    <row r="26" spans="1:13" s="202" customFormat="1" ht="13.5" customHeight="1">
      <c r="A26" s="534"/>
      <c r="B26" s="513"/>
      <c r="C26" s="511"/>
      <c r="D26" s="517"/>
      <c r="E26" s="520"/>
      <c r="F26" s="510"/>
      <c r="G26" s="441"/>
      <c r="H26" s="511"/>
      <c r="I26" s="530"/>
      <c r="J26" s="530"/>
      <c r="K26" s="505"/>
      <c r="L26" s="505"/>
      <c r="M26" s="508"/>
    </row>
    <row r="27" spans="1:13" s="202" customFormat="1" ht="13.5" customHeight="1">
      <c r="A27" s="534"/>
      <c r="B27" s="513"/>
      <c r="C27" s="511"/>
      <c r="D27" s="517"/>
      <c r="E27" s="520"/>
      <c r="F27" s="510"/>
      <c r="G27" s="441"/>
      <c r="H27" s="511"/>
      <c r="I27" s="530"/>
      <c r="J27" s="530"/>
      <c r="K27" s="505"/>
      <c r="L27" s="505"/>
      <c r="M27" s="508"/>
    </row>
    <row r="28" spans="1:13" s="202" customFormat="1" ht="21.75" customHeight="1">
      <c r="A28" s="534"/>
      <c r="B28" s="513"/>
      <c r="C28" s="511"/>
      <c r="D28" s="517"/>
      <c r="E28" s="520"/>
      <c r="F28" s="510"/>
      <c r="G28" s="441"/>
      <c r="H28" s="511"/>
      <c r="I28" s="530"/>
      <c r="J28" s="530"/>
      <c r="K28" s="505"/>
      <c r="L28" s="505"/>
      <c r="M28" s="508"/>
    </row>
    <row r="29" spans="1:13" s="202" customFormat="1" ht="21.75" customHeight="1">
      <c r="A29" s="534"/>
      <c r="B29" s="513"/>
      <c r="C29" s="511"/>
      <c r="D29" s="517"/>
      <c r="E29" s="520"/>
      <c r="F29" s="510"/>
      <c r="G29" s="441"/>
      <c r="H29" s="511"/>
      <c r="I29" s="530"/>
      <c r="J29" s="530"/>
      <c r="K29" s="505"/>
      <c r="L29" s="505"/>
      <c r="M29" s="508"/>
    </row>
    <row r="30" spans="1:13" s="202" customFormat="1" ht="13.5" customHeight="1">
      <c r="A30" s="534">
        <f>'7. Mapa Final'!A30</f>
        <v>3</v>
      </c>
      <c r="B30" s="513" t="str">
        <f>'7. Mapa Final'!B30</f>
        <v xml:space="preserve">Incumplimiento de los matenimientos preventivos, correctivos </v>
      </c>
      <c r="C30" s="511" t="str">
        <f>'7. Mapa Final'!C30</f>
        <v>No ejecutar en forma oportuna y acorde con estipulaciones técnicas los mantenimientos de bienes muebles, inmuebles y equipos</v>
      </c>
      <c r="D30" s="516" t="str">
        <f>'7. Mapa Final'!J30</f>
        <v>Baja - 2</v>
      </c>
      <c r="E30" s="519" t="str">
        <f>'7. Mapa Final'!K30</f>
        <v>Leve - 1</v>
      </c>
      <c r="F30" s="510" t="str">
        <f>'7. Mapa Final'!M30</f>
        <v>Bajo - 2</v>
      </c>
      <c r="G30" s="441" t="s">
        <v>307</v>
      </c>
      <c r="H30" s="526"/>
      <c r="I30" s="530"/>
      <c r="J30" s="530" t="s">
        <v>433</v>
      </c>
      <c r="K30" s="507">
        <v>45748</v>
      </c>
      <c r="L30" s="507">
        <v>45838</v>
      </c>
      <c r="M30" s="531"/>
    </row>
    <row r="31" spans="1:13" s="202" customFormat="1" ht="13.5" customHeight="1">
      <c r="A31" s="534"/>
      <c r="B31" s="513"/>
      <c r="C31" s="511"/>
      <c r="D31" s="517"/>
      <c r="E31" s="520"/>
      <c r="F31" s="510"/>
      <c r="G31" s="441"/>
      <c r="H31" s="511"/>
      <c r="I31" s="530"/>
      <c r="J31" s="530"/>
      <c r="K31" s="505"/>
      <c r="L31" s="505"/>
      <c r="M31" s="508"/>
    </row>
    <row r="32" spans="1:13" s="202" customFormat="1" ht="13.5" customHeight="1">
      <c r="A32" s="534"/>
      <c r="B32" s="513"/>
      <c r="C32" s="511"/>
      <c r="D32" s="517"/>
      <c r="E32" s="520"/>
      <c r="F32" s="510"/>
      <c r="G32" s="441"/>
      <c r="H32" s="511"/>
      <c r="I32" s="530"/>
      <c r="J32" s="530"/>
      <c r="K32" s="505"/>
      <c r="L32" s="505"/>
      <c r="M32" s="508"/>
    </row>
    <row r="33" spans="1:13" s="202" customFormat="1" ht="13.5" customHeight="1">
      <c r="A33" s="534"/>
      <c r="B33" s="513"/>
      <c r="C33" s="511"/>
      <c r="D33" s="517"/>
      <c r="E33" s="520"/>
      <c r="F33" s="510"/>
      <c r="G33" s="441"/>
      <c r="H33" s="511"/>
      <c r="I33" s="530"/>
      <c r="J33" s="530"/>
      <c r="K33" s="505"/>
      <c r="L33" s="505"/>
      <c r="M33" s="508"/>
    </row>
    <row r="34" spans="1:13" s="202" customFormat="1" ht="13.5" customHeight="1">
      <c r="A34" s="534"/>
      <c r="B34" s="513"/>
      <c r="C34" s="511"/>
      <c r="D34" s="517"/>
      <c r="E34" s="520"/>
      <c r="F34" s="510"/>
      <c r="G34" s="441"/>
      <c r="H34" s="511"/>
      <c r="I34" s="530"/>
      <c r="J34" s="530"/>
      <c r="K34" s="505"/>
      <c r="L34" s="505"/>
      <c r="M34" s="508"/>
    </row>
    <row r="35" spans="1:13" s="202" customFormat="1" ht="13.5" customHeight="1">
      <c r="A35" s="534"/>
      <c r="B35" s="513"/>
      <c r="C35" s="511"/>
      <c r="D35" s="517"/>
      <c r="E35" s="520"/>
      <c r="F35" s="510"/>
      <c r="G35" s="441"/>
      <c r="H35" s="511"/>
      <c r="I35" s="530"/>
      <c r="J35" s="530"/>
      <c r="K35" s="505"/>
      <c r="L35" s="505"/>
      <c r="M35" s="508"/>
    </row>
    <row r="36" spans="1:13" s="202" customFormat="1" ht="13.5" customHeight="1">
      <c r="A36" s="534"/>
      <c r="B36" s="513"/>
      <c r="C36" s="511"/>
      <c r="D36" s="517"/>
      <c r="E36" s="520"/>
      <c r="F36" s="510"/>
      <c r="G36" s="441"/>
      <c r="H36" s="511"/>
      <c r="I36" s="530"/>
      <c r="J36" s="530"/>
      <c r="K36" s="505"/>
      <c r="L36" s="505"/>
      <c r="M36" s="508"/>
    </row>
    <row r="37" spans="1:13" s="202" customFormat="1" ht="13.5" customHeight="1">
      <c r="A37" s="534"/>
      <c r="B37" s="513"/>
      <c r="C37" s="511"/>
      <c r="D37" s="517"/>
      <c r="E37" s="520"/>
      <c r="F37" s="510"/>
      <c r="G37" s="441"/>
      <c r="H37" s="511"/>
      <c r="I37" s="530"/>
      <c r="J37" s="530"/>
      <c r="K37" s="505"/>
      <c r="L37" s="505"/>
      <c r="M37" s="508"/>
    </row>
    <row r="38" spans="1:13" s="202" customFormat="1" ht="21.75" customHeight="1">
      <c r="A38" s="534"/>
      <c r="B38" s="513"/>
      <c r="C38" s="511"/>
      <c r="D38" s="517"/>
      <c r="E38" s="520"/>
      <c r="F38" s="510"/>
      <c r="G38" s="441"/>
      <c r="H38" s="511"/>
      <c r="I38" s="530"/>
      <c r="J38" s="530"/>
      <c r="K38" s="505"/>
      <c r="L38" s="505"/>
      <c r="M38" s="508"/>
    </row>
    <row r="39" spans="1:13" s="202" customFormat="1" ht="21.75" customHeight="1">
      <c r="A39" s="534"/>
      <c r="B39" s="513"/>
      <c r="C39" s="511"/>
      <c r="D39" s="517"/>
      <c r="E39" s="520"/>
      <c r="F39" s="510"/>
      <c r="G39" s="441"/>
      <c r="H39" s="511"/>
      <c r="I39" s="530"/>
      <c r="J39" s="530"/>
      <c r="K39" s="505"/>
      <c r="L39" s="505"/>
      <c r="M39" s="508"/>
    </row>
    <row r="40" spans="1:13" s="202" customFormat="1" ht="13.5" hidden="1" customHeight="1">
      <c r="A40" s="504">
        <f>'7. Mapa Final'!A40</f>
        <v>4</v>
      </c>
      <c r="B40" s="513" t="str">
        <f>'7. Mapa Final'!B40</f>
        <v xml:space="preserve">Recibir dádivas o beneficios a nombre propio o de terceros para  afectar la seguridad o confidencialidad de la información   </v>
      </c>
      <c r="C40" s="511" t="str">
        <f>'7. Mapa Final'!C40</f>
        <v>Recibir dádivas o beneficios a nombre propio o de terceros por   revelar información confidencial,  alterar, retener o no publicar información.</v>
      </c>
      <c r="D40" s="516" t="e">
        <f>'7. Mapa Final'!J40</f>
        <v>#DIV/0!</v>
      </c>
      <c r="E40" s="519" t="e">
        <f>'7. Mapa Final'!K40</f>
        <v>#VALUE!</v>
      </c>
      <c r="F40" s="510" t="e">
        <f>'7. Mapa Final'!M40</f>
        <v>#DIV/0!</v>
      </c>
      <c r="G40" s="441"/>
      <c r="H40" s="511"/>
      <c r="I40" s="505"/>
      <c r="J40" s="505"/>
      <c r="K40" s="507"/>
      <c r="L40" s="507"/>
      <c r="M40" s="508"/>
    </row>
    <row r="41" spans="1:13" s="202" customFormat="1" ht="13.5" hidden="1" customHeight="1">
      <c r="A41" s="504"/>
      <c r="B41" s="513"/>
      <c r="C41" s="511"/>
      <c r="D41" s="517"/>
      <c r="E41" s="520"/>
      <c r="F41" s="510"/>
      <c r="G41" s="441"/>
      <c r="H41" s="511"/>
      <c r="I41" s="505"/>
      <c r="J41" s="505"/>
      <c r="K41" s="505"/>
      <c r="L41" s="505"/>
      <c r="M41" s="508"/>
    </row>
    <row r="42" spans="1:13" s="202" customFormat="1" ht="13.5" hidden="1" customHeight="1">
      <c r="A42" s="504"/>
      <c r="B42" s="513"/>
      <c r="C42" s="511"/>
      <c r="D42" s="517"/>
      <c r="E42" s="520"/>
      <c r="F42" s="510"/>
      <c r="G42" s="441"/>
      <c r="H42" s="511"/>
      <c r="I42" s="505"/>
      <c r="J42" s="505"/>
      <c r="K42" s="505"/>
      <c r="L42" s="505"/>
      <c r="M42" s="508"/>
    </row>
    <row r="43" spans="1:13" s="202" customFormat="1" ht="13.5" hidden="1" customHeight="1">
      <c r="A43" s="504"/>
      <c r="B43" s="513"/>
      <c r="C43" s="511"/>
      <c r="D43" s="517"/>
      <c r="E43" s="520"/>
      <c r="F43" s="510"/>
      <c r="G43" s="441"/>
      <c r="H43" s="511"/>
      <c r="I43" s="505"/>
      <c r="J43" s="505"/>
      <c r="K43" s="505"/>
      <c r="L43" s="505"/>
      <c r="M43" s="508"/>
    </row>
    <row r="44" spans="1:13" s="202" customFormat="1" ht="13.5" hidden="1" customHeight="1">
      <c r="A44" s="504"/>
      <c r="B44" s="513"/>
      <c r="C44" s="511"/>
      <c r="D44" s="517"/>
      <c r="E44" s="520"/>
      <c r="F44" s="510"/>
      <c r="G44" s="441"/>
      <c r="H44" s="511"/>
      <c r="I44" s="505"/>
      <c r="J44" s="505"/>
      <c r="K44" s="505"/>
      <c r="L44" s="505"/>
      <c r="M44" s="508"/>
    </row>
    <row r="45" spans="1:13" s="202" customFormat="1" ht="13.5" hidden="1" customHeight="1">
      <c r="A45" s="504"/>
      <c r="B45" s="513"/>
      <c r="C45" s="511"/>
      <c r="D45" s="517"/>
      <c r="E45" s="520"/>
      <c r="F45" s="510"/>
      <c r="G45" s="441"/>
      <c r="H45" s="511"/>
      <c r="I45" s="505"/>
      <c r="J45" s="505"/>
      <c r="K45" s="505"/>
      <c r="L45" s="505"/>
      <c r="M45" s="508"/>
    </row>
    <row r="46" spans="1:13" s="202" customFormat="1" ht="13.5" hidden="1" customHeight="1">
      <c r="A46" s="504"/>
      <c r="B46" s="513"/>
      <c r="C46" s="511"/>
      <c r="D46" s="517"/>
      <c r="E46" s="520"/>
      <c r="F46" s="510"/>
      <c r="G46" s="441"/>
      <c r="H46" s="511"/>
      <c r="I46" s="505"/>
      <c r="J46" s="505"/>
      <c r="K46" s="505"/>
      <c r="L46" s="505"/>
      <c r="M46" s="508"/>
    </row>
    <row r="47" spans="1:13" s="202" customFormat="1" ht="13.5" hidden="1" customHeight="1">
      <c r="A47" s="504"/>
      <c r="B47" s="513"/>
      <c r="C47" s="511"/>
      <c r="D47" s="517"/>
      <c r="E47" s="520"/>
      <c r="F47" s="510"/>
      <c r="G47" s="441"/>
      <c r="H47" s="511"/>
      <c r="I47" s="505"/>
      <c r="J47" s="505"/>
      <c r="K47" s="505"/>
      <c r="L47" s="505"/>
      <c r="M47" s="508"/>
    </row>
    <row r="48" spans="1:13" s="202" customFormat="1" ht="21.75" hidden="1" customHeight="1">
      <c r="A48" s="504"/>
      <c r="B48" s="513"/>
      <c r="C48" s="511"/>
      <c r="D48" s="517"/>
      <c r="E48" s="520"/>
      <c r="F48" s="510"/>
      <c r="G48" s="441"/>
      <c r="H48" s="511"/>
      <c r="I48" s="505"/>
      <c r="J48" s="505"/>
      <c r="K48" s="505"/>
      <c r="L48" s="505"/>
      <c r="M48" s="508"/>
    </row>
    <row r="49" spans="1:13" s="202" customFormat="1" ht="21.75" hidden="1" customHeight="1">
      <c r="A49" s="504"/>
      <c r="B49" s="513"/>
      <c r="C49" s="511"/>
      <c r="D49" s="517"/>
      <c r="E49" s="520"/>
      <c r="F49" s="510"/>
      <c r="G49" s="441"/>
      <c r="H49" s="511"/>
      <c r="I49" s="505"/>
      <c r="J49" s="505"/>
      <c r="K49" s="505"/>
      <c r="L49" s="505"/>
      <c r="M49" s="508"/>
    </row>
    <row r="50" spans="1:13" s="202" customFormat="1" ht="13.5" hidden="1" customHeight="1">
      <c r="A50" s="504">
        <f>'7. Mapa Final'!A50</f>
        <v>5</v>
      </c>
      <c r="B50" s="513" t="str">
        <f>'7. Mapa Final'!B50</f>
        <v>Ofrecer, prometer, entregar, aceptar o solicitar una ventaja indebida  para influir  en la toma de decisiones  para  la adquisición de predios en donación.</v>
      </c>
      <c r="C50" s="511" t="str">
        <f>'7. Mapa Final'!C50</f>
        <v>Cuando se emite un concepto favorable que conlleve a la adquisición de un predio por donación omitiendo el cumplimiento de los requisitos establecidos, con el fin de favorecer intereses particulares.</v>
      </c>
      <c r="D50" s="516" t="e">
        <f>'7. Mapa Final'!J50</f>
        <v>#DIV/0!</v>
      </c>
      <c r="E50" s="519" t="e">
        <f>'7. Mapa Final'!K50</f>
        <v>#VALUE!</v>
      </c>
      <c r="F50" s="510" t="e">
        <f>'7. Mapa Final'!M50</f>
        <v>#DIV/0!</v>
      </c>
      <c r="G50" s="441"/>
      <c r="H50" s="511"/>
      <c r="I50" s="505"/>
      <c r="J50" s="505"/>
      <c r="K50" s="507"/>
      <c r="L50" s="507"/>
      <c r="M50" s="508"/>
    </row>
    <row r="51" spans="1:13" s="202" customFormat="1" ht="13.5" hidden="1" customHeight="1">
      <c r="A51" s="504"/>
      <c r="B51" s="513"/>
      <c r="C51" s="511"/>
      <c r="D51" s="517"/>
      <c r="E51" s="520"/>
      <c r="F51" s="510"/>
      <c r="G51" s="441"/>
      <c r="H51" s="511"/>
      <c r="I51" s="505"/>
      <c r="J51" s="505"/>
      <c r="K51" s="505"/>
      <c r="L51" s="505"/>
      <c r="M51" s="508"/>
    </row>
    <row r="52" spans="1:13" s="202" customFormat="1" ht="13.5" hidden="1" customHeight="1">
      <c r="A52" s="504"/>
      <c r="B52" s="513"/>
      <c r="C52" s="511"/>
      <c r="D52" s="517"/>
      <c r="E52" s="520"/>
      <c r="F52" s="510"/>
      <c r="G52" s="441"/>
      <c r="H52" s="511"/>
      <c r="I52" s="505"/>
      <c r="J52" s="505"/>
      <c r="K52" s="505"/>
      <c r="L52" s="505"/>
      <c r="M52" s="508"/>
    </row>
    <row r="53" spans="1:13" s="202" customFormat="1" ht="13.5" hidden="1" customHeight="1">
      <c r="A53" s="504"/>
      <c r="B53" s="513"/>
      <c r="C53" s="511"/>
      <c r="D53" s="517"/>
      <c r="E53" s="520"/>
      <c r="F53" s="510"/>
      <c r="G53" s="441"/>
      <c r="H53" s="511"/>
      <c r="I53" s="505"/>
      <c r="J53" s="505"/>
      <c r="K53" s="505"/>
      <c r="L53" s="505"/>
      <c r="M53" s="508"/>
    </row>
    <row r="54" spans="1:13" s="202" customFormat="1" ht="13.5" hidden="1" customHeight="1">
      <c r="A54" s="504"/>
      <c r="B54" s="513"/>
      <c r="C54" s="511"/>
      <c r="D54" s="517"/>
      <c r="E54" s="520"/>
      <c r="F54" s="510"/>
      <c r="G54" s="441"/>
      <c r="H54" s="511"/>
      <c r="I54" s="505"/>
      <c r="J54" s="505"/>
      <c r="K54" s="505"/>
      <c r="L54" s="505"/>
      <c r="M54" s="508"/>
    </row>
    <row r="55" spans="1:13" s="202" customFormat="1" ht="13.5" hidden="1" customHeight="1">
      <c r="A55" s="504"/>
      <c r="B55" s="513"/>
      <c r="C55" s="511"/>
      <c r="D55" s="517"/>
      <c r="E55" s="520"/>
      <c r="F55" s="510"/>
      <c r="G55" s="441"/>
      <c r="H55" s="511"/>
      <c r="I55" s="505"/>
      <c r="J55" s="505"/>
      <c r="K55" s="505"/>
      <c r="L55" s="505"/>
      <c r="M55" s="508"/>
    </row>
    <row r="56" spans="1:13" s="202" customFormat="1" ht="13.5" hidden="1" customHeight="1">
      <c r="A56" s="504"/>
      <c r="B56" s="513"/>
      <c r="C56" s="511"/>
      <c r="D56" s="517"/>
      <c r="E56" s="520"/>
      <c r="F56" s="510"/>
      <c r="G56" s="441"/>
      <c r="H56" s="511"/>
      <c r="I56" s="505"/>
      <c r="J56" s="505"/>
      <c r="K56" s="505"/>
      <c r="L56" s="505"/>
      <c r="M56" s="508"/>
    </row>
    <row r="57" spans="1:13" s="202" customFormat="1" ht="13.5" hidden="1" customHeight="1">
      <c r="A57" s="504"/>
      <c r="B57" s="513"/>
      <c r="C57" s="511"/>
      <c r="D57" s="517"/>
      <c r="E57" s="520"/>
      <c r="F57" s="510"/>
      <c r="G57" s="441"/>
      <c r="H57" s="511"/>
      <c r="I57" s="505"/>
      <c r="J57" s="505"/>
      <c r="K57" s="505"/>
      <c r="L57" s="505"/>
      <c r="M57" s="508"/>
    </row>
    <row r="58" spans="1:13" s="202" customFormat="1" ht="21.75" hidden="1" customHeight="1">
      <c r="A58" s="504"/>
      <c r="B58" s="513"/>
      <c r="C58" s="511"/>
      <c r="D58" s="517"/>
      <c r="E58" s="520"/>
      <c r="F58" s="510"/>
      <c r="G58" s="441"/>
      <c r="H58" s="511"/>
      <c r="I58" s="505"/>
      <c r="J58" s="505"/>
      <c r="K58" s="505"/>
      <c r="L58" s="505"/>
      <c r="M58" s="508"/>
    </row>
    <row r="59" spans="1:13" s="202" customFormat="1" ht="21.75" hidden="1" customHeight="1">
      <c r="A59" s="504"/>
      <c r="B59" s="513"/>
      <c r="C59" s="511"/>
      <c r="D59" s="517"/>
      <c r="E59" s="520"/>
      <c r="F59" s="510"/>
      <c r="G59" s="441"/>
      <c r="H59" s="511"/>
      <c r="I59" s="505"/>
      <c r="J59" s="505"/>
      <c r="K59" s="505"/>
      <c r="L59" s="505"/>
      <c r="M59" s="508"/>
    </row>
    <row r="60" spans="1:13" s="202" customFormat="1" ht="13.5" hidden="1" customHeight="1">
      <c r="A60" s="504">
        <f>'7. Mapa Final'!A60</f>
        <v>6</v>
      </c>
      <c r="B60" s="513"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11" t="str">
        <f>'7. Mapa Final'!C60</f>
        <v>Cuando se emite un concepto técnico basado en una evaluación que redunde en ventajas para agentes internos y externos, sin la adecuada justificación técnica.</v>
      </c>
      <c r="D60" s="516" t="e">
        <f>'7. Mapa Final'!J60</f>
        <v>#DIV/0!</v>
      </c>
      <c r="E60" s="519" t="e">
        <f>'7. Mapa Final'!K60</f>
        <v>#VALUE!</v>
      </c>
      <c r="F60" s="510" t="e">
        <f>'7. Mapa Final'!M60</f>
        <v>#DIV/0!</v>
      </c>
      <c r="G60" s="441"/>
      <c r="H60" s="511"/>
      <c r="I60" s="505"/>
      <c r="J60" s="505"/>
      <c r="K60" s="507"/>
      <c r="L60" s="507"/>
      <c r="M60" s="508"/>
    </row>
    <row r="61" spans="1:13" s="202" customFormat="1" ht="13.5" hidden="1" customHeight="1">
      <c r="A61" s="504"/>
      <c r="B61" s="513"/>
      <c r="C61" s="511"/>
      <c r="D61" s="517"/>
      <c r="E61" s="520"/>
      <c r="F61" s="510"/>
      <c r="G61" s="441"/>
      <c r="H61" s="511"/>
      <c r="I61" s="505"/>
      <c r="J61" s="505"/>
      <c r="K61" s="505"/>
      <c r="L61" s="505"/>
      <c r="M61" s="508"/>
    </row>
    <row r="62" spans="1:13" s="202" customFormat="1" ht="13.5" hidden="1" customHeight="1">
      <c r="A62" s="504"/>
      <c r="B62" s="513"/>
      <c r="C62" s="511"/>
      <c r="D62" s="517"/>
      <c r="E62" s="520"/>
      <c r="F62" s="510"/>
      <c r="G62" s="441"/>
      <c r="H62" s="511"/>
      <c r="I62" s="505"/>
      <c r="J62" s="505"/>
      <c r="K62" s="505"/>
      <c r="L62" s="505"/>
      <c r="M62" s="508"/>
    </row>
    <row r="63" spans="1:13" s="202" customFormat="1" ht="13.5" hidden="1" customHeight="1">
      <c r="A63" s="504"/>
      <c r="B63" s="513"/>
      <c r="C63" s="511"/>
      <c r="D63" s="517"/>
      <c r="E63" s="520"/>
      <c r="F63" s="510"/>
      <c r="G63" s="441"/>
      <c r="H63" s="511"/>
      <c r="I63" s="505"/>
      <c r="J63" s="505"/>
      <c r="K63" s="505"/>
      <c r="L63" s="505"/>
      <c r="M63" s="508"/>
    </row>
    <row r="64" spans="1:13" s="202" customFormat="1" ht="13.5" hidden="1" customHeight="1">
      <c r="A64" s="504"/>
      <c r="B64" s="513"/>
      <c r="C64" s="511"/>
      <c r="D64" s="517"/>
      <c r="E64" s="520"/>
      <c r="F64" s="510"/>
      <c r="G64" s="441"/>
      <c r="H64" s="511"/>
      <c r="I64" s="505"/>
      <c r="J64" s="505"/>
      <c r="K64" s="505"/>
      <c r="L64" s="505"/>
      <c r="M64" s="508"/>
    </row>
    <row r="65" spans="1:13" s="202" customFormat="1" ht="13.5" hidden="1" customHeight="1">
      <c r="A65" s="504"/>
      <c r="B65" s="513"/>
      <c r="C65" s="511"/>
      <c r="D65" s="517"/>
      <c r="E65" s="520"/>
      <c r="F65" s="510"/>
      <c r="G65" s="441"/>
      <c r="H65" s="511"/>
      <c r="I65" s="505"/>
      <c r="J65" s="505"/>
      <c r="K65" s="505"/>
      <c r="L65" s="505"/>
      <c r="M65" s="508"/>
    </row>
    <row r="66" spans="1:13" s="202" customFormat="1" ht="13.5" hidden="1" customHeight="1">
      <c r="A66" s="504"/>
      <c r="B66" s="513"/>
      <c r="C66" s="511"/>
      <c r="D66" s="517"/>
      <c r="E66" s="520"/>
      <c r="F66" s="510"/>
      <c r="G66" s="441"/>
      <c r="H66" s="511"/>
      <c r="I66" s="505"/>
      <c r="J66" s="505"/>
      <c r="K66" s="505"/>
      <c r="L66" s="505"/>
      <c r="M66" s="508"/>
    </row>
    <row r="67" spans="1:13" s="202" customFormat="1" ht="13.5" hidden="1" customHeight="1">
      <c r="A67" s="504"/>
      <c r="B67" s="513"/>
      <c r="C67" s="511"/>
      <c r="D67" s="517"/>
      <c r="E67" s="520"/>
      <c r="F67" s="510"/>
      <c r="G67" s="441"/>
      <c r="H67" s="511"/>
      <c r="I67" s="505"/>
      <c r="J67" s="505"/>
      <c r="K67" s="505"/>
      <c r="L67" s="505"/>
      <c r="M67" s="508"/>
    </row>
    <row r="68" spans="1:13" s="202" customFormat="1" ht="21.75" hidden="1" customHeight="1">
      <c r="A68" s="504"/>
      <c r="B68" s="513"/>
      <c r="C68" s="511"/>
      <c r="D68" s="517"/>
      <c r="E68" s="520"/>
      <c r="F68" s="510"/>
      <c r="G68" s="441"/>
      <c r="H68" s="511"/>
      <c r="I68" s="505"/>
      <c r="J68" s="505"/>
      <c r="K68" s="505"/>
      <c r="L68" s="505"/>
      <c r="M68" s="508"/>
    </row>
    <row r="69" spans="1:13" s="202" customFormat="1" ht="21.75" hidden="1" customHeight="1">
      <c r="A69" s="504"/>
      <c r="B69" s="513"/>
      <c r="C69" s="511"/>
      <c r="D69" s="517"/>
      <c r="E69" s="520"/>
      <c r="F69" s="510"/>
      <c r="G69" s="441"/>
      <c r="H69" s="511"/>
      <c r="I69" s="505"/>
      <c r="J69" s="505"/>
      <c r="K69" s="505"/>
      <c r="L69" s="505"/>
      <c r="M69" s="508"/>
    </row>
    <row r="70" spans="1:13" s="202" customFormat="1" ht="13.5" hidden="1" customHeight="1">
      <c r="A70" s="504">
        <f>'7. Mapa Final'!A70</f>
        <v>7</v>
      </c>
      <c r="B70" s="513" t="str">
        <f>'7. Mapa Final'!B70</f>
        <v>Ofrecer, prometer, entregar, aceptar o solicitar una ventaja indebida para conseguir el favorecimiento competitivo  en  la adición  de  contratos de Estudios y Diseños o construcción de sedes y despachos judiciales.</v>
      </c>
      <c r="C70" s="511" t="str">
        <f>'7. Mapa Final'!C70</f>
        <v>Cuando se adicionen contratos que son ventajosos para agentes internos y externos, sin la adecuada justificación que soporte su valor.</v>
      </c>
      <c r="D70" s="516" t="e">
        <f>'7. Mapa Final'!J70</f>
        <v>#DIV/0!</v>
      </c>
      <c r="E70" s="519" t="e">
        <f>'7. Mapa Final'!K70</f>
        <v>#VALUE!</v>
      </c>
      <c r="F70" s="510" t="e">
        <f>'7. Mapa Final'!M70</f>
        <v>#DIV/0!</v>
      </c>
      <c r="G70" s="441"/>
      <c r="H70" s="511"/>
      <c r="I70" s="505"/>
      <c r="J70" s="505"/>
      <c r="K70" s="507"/>
      <c r="L70" s="507"/>
      <c r="M70" s="508"/>
    </row>
    <row r="71" spans="1:13" s="202" customFormat="1" ht="13.5" hidden="1" customHeight="1">
      <c r="A71" s="504"/>
      <c r="B71" s="513"/>
      <c r="C71" s="511"/>
      <c r="D71" s="517"/>
      <c r="E71" s="520"/>
      <c r="F71" s="510"/>
      <c r="G71" s="441"/>
      <c r="H71" s="511"/>
      <c r="I71" s="505"/>
      <c r="J71" s="505"/>
      <c r="K71" s="505"/>
      <c r="L71" s="505"/>
      <c r="M71" s="508"/>
    </row>
    <row r="72" spans="1:13" s="202" customFormat="1" ht="13.5" hidden="1" customHeight="1">
      <c r="A72" s="504"/>
      <c r="B72" s="513"/>
      <c r="C72" s="511"/>
      <c r="D72" s="517"/>
      <c r="E72" s="520"/>
      <c r="F72" s="510"/>
      <c r="G72" s="441"/>
      <c r="H72" s="511"/>
      <c r="I72" s="505"/>
      <c r="J72" s="505"/>
      <c r="K72" s="505"/>
      <c r="L72" s="505"/>
      <c r="M72" s="508"/>
    </row>
    <row r="73" spans="1:13" s="202" customFormat="1" ht="13.5" hidden="1" customHeight="1">
      <c r="A73" s="504"/>
      <c r="B73" s="513"/>
      <c r="C73" s="511"/>
      <c r="D73" s="517"/>
      <c r="E73" s="520"/>
      <c r="F73" s="510"/>
      <c r="G73" s="441"/>
      <c r="H73" s="511"/>
      <c r="I73" s="505"/>
      <c r="J73" s="505"/>
      <c r="K73" s="505"/>
      <c r="L73" s="505"/>
      <c r="M73" s="508"/>
    </row>
    <row r="74" spans="1:13" s="202" customFormat="1" ht="13.5" hidden="1" customHeight="1">
      <c r="A74" s="504"/>
      <c r="B74" s="513"/>
      <c r="C74" s="511"/>
      <c r="D74" s="517"/>
      <c r="E74" s="520"/>
      <c r="F74" s="510"/>
      <c r="G74" s="441"/>
      <c r="H74" s="511"/>
      <c r="I74" s="505"/>
      <c r="J74" s="505"/>
      <c r="K74" s="505"/>
      <c r="L74" s="505"/>
      <c r="M74" s="508"/>
    </row>
    <row r="75" spans="1:13" s="202" customFormat="1" ht="13.5" hidden="1" customHeight="1">
      <c r="A75" s="504"/>
      <c r="B75" s="513"/>
      <c r="C75" s="511"/>
      <c r="D75" s="517"/>
      <c r="E75" s="520"/>
      <c r="F75" s="510"/>
      <c r="G75" s="441"/>
      <c r="H75" s="511"/>
      <c r="I75" s="505"/>
      <c r="J75" s="505"/>
      <c r="K75" s="505"/>
      <c r="L75" s="505"/>
      <c r="M75" s="508"/>
    </row>
    <row r="76" spans="1:13" s="202" customFormat="1" ht="13.5" hidden="1" customHeight="1">
      <c r="A76" s="504"/>
      <c r="B76" s="513"/>
      <c r="C76" s="511"/>
      <c r="D76" s="517"/>
      <c r="E76" s="520"/>
      <c r="F76" s="510"/>
      <c r="G76" s="441"/>
      <c r="H76" s="511"/>
      <c r="I76" s="505"/>
      <c r="J76" s="505"/>
      <c r="K76" s="505"/>
      <c r="L76" s="505"/>
      <c r="M76" s="508"/>
    </row>
    <row r="77" spans="1:13" s="202" customFormat="1" ht="13.5" hidden="1" customHeight="1">
      <c r="A77" s="504"/>
      <c r="B77" s="513"/>
      <c r="C77" s="511"/>
      <c r="D77" s="517"/>
      <c r="E77" s="520"/>
      <c r="F77" s="510"/>
      <c r="G77" s="441"/>
      <c r="H77" s="511"/>
      <c r="I77" s="505"/>
      <c r="J77" s="505"/>
      <c r="K77" s="505"/>
      <c r="L77" s="505"/>
      <c r="M77" s="508"/>
    </row>
    <row r="78" spans="1:13" s="202" customFormat="1" ht="21.75" hidden="1" customHeight="1">
      <c r="A78" s="504"/>
      <c r="B78" s="513"/>
      <c r="C78" s="511"/>
      <c r="D78" s="517"/>
      <c r="E78" s="520"/>
      <c r="F78" s="510"/>
      <c r="G78" s="441"/>
      <c r="H78" s="511"/>
      <c r="I78" s="505"/>
      <c r="J78" s="505"/>
      <c r="K78" s="505"/>
      <c r="L78" s="505"/>
      <c r="M78" s="508"/>
    </row>
    <row r="79" spans="1:13" s="202" customFormat="1" ht="21.75" hidden="1" customHeight="1">
      <c r="A79" s="504"/>
      <c r="B79" s="513"/>
      <c r="C79" s="511"/>
      <c r="D79" s="517"/>
      <c r="E79" s="520"/>
      <c r="F79" s="510"/>
      <c r="G79" s="441"/>
      <c r="H79" s="511"/>
      <c r="I79" s="505"/>
      <c r="J79" s="505"/>
      <c r="K79" s="505"/>
      <c r="L79" s="505"/>
      <c r="M79" s="508"/>
    </row>
    <row r="80" spans="1:13" s="202" customFormat="1" ht="13.5" hidden="1" customHeight="1">
      <c r="A80" s="504">
        <f>'7. Mapa Final'!A80</f>
        <v>8</v>
      </c>
      <c r="B80" s="513" t="str">
        <f>'7. Mapa Final'!B80</f>
        <v>Ofrecer, prometer, entregar, aceptar o solicitar una ventaja indebida para conseguir la recepción de Diseños u obras.</v>
      </c>
      <c r="C80" s="511" t="str">
        <f>'7. Mapa Final'!C80</f>
        <v>Cuando un agente interno o externos, obtiene una ventaja indebida por recibir Estudios y Diseños u Obras, que no cumplan con los requisitos contractuales.</v>
      </c>
      <c r="D80" s="516" t="e">
        <f>'7. Mapa Final'!J80</f>
        <v>#DIV/0!</v>
      </c>
      <c r="E80" s="519">
        <f>'7. Mapa Final'!K80</f>
        <v>0</v>
      </c>
      <c r="F80" s="510" t="e">
        <f>'7. Mapa Final'!M80</f>
        <v>#DIV/0!</v>
      </c>
      <c r="G80" s="441"/>
      <c r="H80" s="511"/>
      <c r="I80" s="505"/>
      <c r="J80" s="505"/>
      <c r="K80" s="507"/>
      <c r="L80" s="507"/>
      <c r="M80" s="508"/>
    </row>
    <row r="81" spans="1:13" s="202" customFormat="1" ht="13.5" hidden="1" customHeight="1">
      <c r="A81" s="504"/>
      <c r="B81" s="513"/>
      <c r="C81" s="511"/>
      <c r="D81" s="517"/>
      <c r="E81" s="520"/>
      <c r="F81" s="510"/>
      <c r="G81" s="441"/>
      <c r="H81" s="511"/>
      <c r="I81" s="505"/>
      <c r="J81" s="505"/>
      <c r="K81" s="505"/>
      <c r="L81" s="505"/>
      <c r="M81" s="508"/>
    </row>
    <row r="82" spans="1:13" s="202" customFormat="1" ht="13.5" hidden="1" customHeight="1">
      <c r="A82" s="504"/>
      <c r="B82" s="513"/>
      <c r="C82" s="511"/>
      <c r="D82" s="517"/>
      <c r="E82" s="520"/>
      <c r="F82" s="510"/>
      <c r="G82" s="441"/>
      <c r="H82" s="511"/>
      <c r="I82" s="505"/>
      <c r="J82" s="505"/>
      <c r="K82" s="505"/>
      <c r="L82" s="505"/>
      <c r="M82" s="508"/>
    </row>
    <row r="83" spans="1:13" s="202" customFormat="1" ht="13.5" hidden="1" customHeight="1">
      <c r="A83" s="504"/>
      <c r="B83" s="513"/>
      <c r="C83" s="511"/>
      <c r="D83" s="517"/>
      <c r="E83" s="520"/>
      <c r="F83" s="510"/>
      <c r="G83" s="441"/>
      <c r="H83" s="511"/>
      <c r="I83" s="505"/>
      <c r="J83" s="505"/>
      <c r="K83" s="505"/>
      <c r="L83" s="505"/>
      <c r="M83" s="508"/>
    </row>
    <row r="84" spans="1:13" s="202" customFormat="1" ht="13.5" hidden="1" customHeight="1">
      <c r="A84" s="504"/>
      <c r="B84" s="513"/>
      <c r="C84" s="511"/>
      <c r="D84" s="517"/>
      <c r="E84" s="520"/>
      <c r="F84" s="510"/>
      <c r="G84" s="441"/>
      <c r="H84" s="511"/>
      <c r="I84" s="505"/>
      <c r="J84" s="505"/>
      <c r="K84" s="505"/>
      <c r="L84" s="505"/>
      <c r="M84" s="508"/>
    </row>
    <row r="85" spans="1:13" s="202" customFormat="1" ht="13.5" hidden="1" customHeight="1">
      <c r="A85" s="504"/>
      <c r="B85" s="513"/>
      <c r="C85" s="511"/>
      <c r="D85" s="517"/>
      <c r="E85" s="520"/>
      <c r="F85" s="510"/>
      <c r="G85" s="441"/>
      <c r="H85" s="511"/>
      <c r="I85" s="505"/>
      <c r="J85" s="505"/>
      <c r="K85" s="505"/>
      <c r="L85" s="505"/>
      <c r="M85" s="508"/>
    </row>
    <row r="86" spans="1:13" s="202" customFormat="1" ht="13.5" hidden="1" customHeight="1">
      <c r="A86" s="504"/>
      <c r="B86" s="513"/>
      <c r="C86" s="511"/>
      <c r="D86" s="517"/>
      <c r="E86" s="520"/>
      <c r="F86" s="510"/>
      <c r="G86" s="441"/>
      <c r="H86" s="511"/>
      <c r="I86" s="505"/>
      <c r="J86" s="505"/>
      <c r="K86" s="505"/>
      <c r="L86" s="505"/>
      <c r="M86" s="508"/>
    </row>
    <row r="87" spans="1:13" s="202" customFormat="1" ht="13.5" hidden="1" customHeight="1">
      <c r="A87" s="504"/>
      <c r="B87" s="513"/>
      <c r="C87" s="511"/>
      <c r="D87" s="517"/>
      <c r="E87" s="520"/>
      <c r="F87" s="510"/>
      <c r="G87" s="441"/>
      <c r="H87" s="511"/>
      <c r="I87" s="505"/>
      <c r="J87" s="505"/>
      <c r="K87" s="505"/>
      <c r="L87" s="505"/>
      <c r="M87" s="508"/>
    </row>
    <row r="88" spans="1:13" s="202" customFormat="1" ht="21.75" hidden="1" customHeight="1">
      <c r="A88" s="504"/>
      <c r="B88" s="513"/>
      <c r="C88" s="511"/>
      <c r="D88" s="517"/>
      <c r="E88" s="520"/>
      <c r="F88" s="510"/>
      <c r="G88" s="441"/>
      <c r="H88" s="511"/>
      <c r="I88" s="505"/>
      <c r="J88" s="505"/>
      <c r="K88" s="505"/>
      <c r="L88" s="505"/>
      <c r="M88" s="508"/>
    </row>
    <row r="89" spans="1:13" s="202" customFormat="1" ht="21.75" hidden="1" customHeight="1">
      <c r="A89" s="504"/>
      <c r="B89" s="513"/>
      <c r="C89" s="511"/>
      <c r="D89" s="517"/>
      <c r="E89" s="520"/>
      <c r="F89" s="510"/>
      <c r="G89" s="441"/>
      <c r="H89" s="511"/>
      <c r="I89" s="505"/>
      <c r="J89" s="505"/>
      <c r="K89" s="505"/>
      <c r="L89" s="505"/>
      <c r="M89" s="508"/>
    </row>
  </sheetData>
  <mergeCells count="121">
    <mergeCell ref="A1:C3"/>
    <mergeCell ref="A4:B4"/>
    <mergeCell ref="C4:M4"/>
    <mergeCell ref="A5:B5"/>
    <mergeCell ref="C5:M5"/>
    <mergeCell ref="A6:B6"/>
    <mergeCell ref="C6:M6"/>
    <mergeCell ref="A7:C7"/>
    <mergeCell ref="D7:F7"/>
    <mergeCell ref="G7:G8"/>
    <mergeCell ref="H7:H8"/>
    <mergeCell ref="I7:J7"/>
    <mergeCell ref="K7:L7"/>
    <mergeCell ref="M7:M8"/>
    <mergeCell ref="L1:M2"/>
    <mergeCell ref="D1:K2"/>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221" priority="7" operator="containsText" text="3- Moderado">
      <formula>NOT(ISERROR(SEARCH("3- Moderado",A7)))</formula>
    </cfRule>
    <cfRule type="containsText" dxfId="220" priority="8" operator="containsText" text="6- Moderado">
      <formula>NOT(ISERROR(SEARCH("6- Moderado",A7)))</formula>
    </cfRule>
    <cfRule type="containsText" dxfId="219" priority="9" operator="containsText" text="4- Moderado">
      <formula>NOT(ISERROR(SEARCH("4- Moderado",A7)))</formula>
    </cfRule>
    <cfRule type="containsText" dxfId="218" priority="10" operator="containsText" text="3- Bajo">
      <formula>NOT(ISERROR(SEARCH("3- Bajo",A7)))</formula>
    </cfRule>
    <cfRule type="containsText" dxfId="217" priority="11" operator="containsText" text="4- Bajo">
      <formula>NOT(ISERROR(SEARCH("4- Bajo",A7)))</formula>
    </cfRule>
    <cfRule type="containsText" dxfId="216" priority="12" operator="containsText" text="1- Bajo">
      <formula>NOT(ISERROR(SEARCH("1- Bajo",A7)))</formula>
    </cfRule>
  </conditionalFormatting>
  <conditionalFormatting sqref="A10:B10 D10:E10">
    <cfRule type="containsText" dxfId="215" priority="282" operator="containsText" text="3- Bajo">
      <formula>NOT(ISERROR(SEARCH("3- Bajo",A10)))</formula>
    </cfRule>
    <cfRule type="containsText" dxfId="214" priority="283" operator="containsText" text="4- Bajo">
      <formula>NOT(ISERROR(SEARCH("4- Bajo",A10)))</formula>
    </cfRule>
    <cfRule type="containsText" dxfId="213" priority="284" operator="containsText" text="1- Bajo">
      <formula>NOT(ISERROR(SEARCH("1- Bajo",A10)))</formula>
    </cfRule>
  </conditionalFormatting>
  <conditionalFormatting sqref="A20:B20 D20:E20">
    <cfRule type="containsText" dxfId="212" priority="261" operator="containsText" text="3- Bajo">
      <formula>NOT(ISERROR(SEARCH("3- Bajo",A20)))</formula>
    </cfRule>
    <cfRule type="containsText" dxfId="211" priority="262" operator="containsText" text="4- Bajo">
      <formula>NOT(ISERROR(SEARCH("4- Bajo",A20)))</formula>
    </cfRule>
    <cfRule type="containsText" dxfId="210" priority="263" operator="containsText" text="1- Bajo">
      <formula>NOT(ISERROR(SEARCH("1- Bajo",A20)))</formula>
    </cfRule>
  </conditionalFormatting>
  <conditionalFormatting sqref="A30:B30 D30:E30">
    <cfRule type="containsText" dxfId="209" priority="240" operator="containsText" text="3- Bajo">
      <formula>NOT(ISERROR(SEARCH("3- Bajo",A30)))</formula>
    </cfRule>
    <cfRule type="containsText" dxfId="208" priority="241" operator="containsText" text="4- Bajo">
      <formula>NOT(ISERROR(SEARCH("4- Bajo",A30)))</formula>
    </cfRule>
    <cfRule type="containsText" dxfId="207" priority="242" operator="containsText" text="1- Bajo">
      <formula>NOT(ISERROR(SEARCH("1- Bajo",A30)))</formula>
    </cfRule>
  </conditionalFormatting>
  <conditionalFormatting sqref="A40:B40 D40:E40">
    <cfRule type="containsText" dxfId="206" priority="219" operator="containsText" text="3- Bajo">
      <formula>NOT(ISERROR(SEARCH("3- Bajo",A40)))</formula>
    </cfRule>
    <cfRule type="containsText" dxfId="205" priority="220" operator="containsText" text="4- Bajo">
      <formula>NOT(ISERROR(SEARCH("4- Bajo",A40)))</formula>
    </cfRule>
    <cfRule type="containsText" dxfId="204" priority="221" operator="containsText" text="1- Bajo">
      <formula>NOT(ISERROR(SEARCH("1- Bajo",A40)))</formula>
    </cfRule>
  </conditionalFormatting>
  <conditionalFormatting sqref="A50:B50 D50:E50">
    <cfRule type="containsText" dxfId="203" priority="198" operator="containsText" text="3- Bajo">
      <formula>NOT(ISERROR(SEARCH("3- Bajo",A50)))</formula>
    </cfRule>
    <cfRule type="containsText" dxfId="202" priority="199" operator="containsText" text="4- Bajo">
      <formula>NOT(ISERROR(SEARCH("4- Bajo",A50)))</formula>
    </cfRule>
    <cfRule type="containsText" dxfId="201" priority="200" operator="containsText" text="1- Bajo">
      <formula>NOT(ISERROR(SEARCH("1- Bajo",A50)))</formula>
    </cfRule>
  </conditionalFormatting>
  <conditionalFormatting sqref="A60:B60 D60:E60">
    <cfRule type="containsText" dxfId="200" priority="177" operator="containsText" text="3- Bajo">
      <formula>NOT(ISERROR(SEARCH("3- Bajo",A60)))</formula>
    </cfRule>
    <cfRule type="containsText" dxfId="199" priority="178" operator="containsText" text="4- Bajo">
      <formula>NOT(ISERROR(SEARCH("4- Bajo",A60)))</formula>
    </cfRule>
    <cfRule type="containsText" dxfId="198" priority="179" operator="containsText" text="1- Bajo">
      <formula>NOT(ISERROR(SEARCH("1- Bajo",A60)))</formula>
    </cfRule>
  </conditionalFormatting>
  <conditionalFormatting sqref="A70:B70 D70:E70">
    <cfRule type="containsText" dxfId="197" priority="156" operator="containsText" text="3- Bajo">
      <formula>NOT(ISERROR(SEARCH("3- Bajo",A70)))</formula>
    </cfRule>
    <cfRule type="containsText" dxfId="196" priority="157" operator="containsText" text="4- Bajo">
      <formula>NOT(ISERROR(SEARCH("4- Bajo",A70)))</formula>
    </cfRule>
    <cfRule type="containsText" dxfId="195" priority="158" operator="containsText" text="1- Bajo">
      <formula>NOT(ISERROR(SEARCH("1- Bajo",A70)))</formula>
    </cfRule>
  </conditionalFormatting>
  <conditionalFormatting sqref="A80:B80 D80:E80">
    <cfRule type="containsText" dxfId="194" priority="135" operator="containsText" text="3- Bajo">
      <formula>NOT(ISERROR(SEARCH("3- Bajo",A80)))</formula>
    </cfRule>
    <cfRule type="containsText" dxfId="193" priority="136" operator="containsText" text="4- Bajo">
      <formula>NOT(ISERROR(SEARCH("4- Bajo",A80)))</formula>
    </cfRule>
    <cfRule type="containsText" dxfId="192" priority="137" operator="containsText" text="1- Bajo">
      <formula>NOT(ISERROR(SEARCH("1- Bajo",A80)))</formula>
    </cfRule>
  </conditionalFormatting>
  <conditionalFormatting sqref="C8:F8">
    <cfRule type="containsText" dxfId="191" priority="1" operator="containsText" text="3- Moderado">
      <formula>NOT(ISERROR(SEARCH("3- Moderado",C8)))</formula>
    </cfRule>
    <cfRule type="containsText" dxfId="190" priority="2" operator="containsText" text="6- Moderado">
      <formula>NOT(ISERROR(SEARCH("6- Moderado",C8)))</formula>
    </cfRule>
    <cfRule type="containsText" dxfId="189" priority="3" operator="containsText" text="4- Moderado">
      <formula>NOT(ISERROR(SEARCH("4- Moderado",C8)))</formula>
    </cfRule>
    <cfRule type="containsText" dxfId="188" priority="4" operator="containsText" text="3- Bajo">
      <formula>NOT(ISERROR(SEARCH("3- Bajo",C8)))</formula>
    </cfRule>
    <cfRule type="containsText" dxfId="187" priority="5" operator="containsText" text="4- Bajo">
      <formula>NOT(ISERROR(SEARCH("4- Bajo",C8)))</formula>
    </cfRule>
    <cfRule type="containsText" dxfId="186" priority="6" operator="containsText" text="1- Bajo">
      <formula>NOT(ISERROR(SEARCH("1- Bajo",C8)))</formula>
    </cfRule>
  </conditionalFormatting>
  <conditionalFormatting sqref="D10:D89">
    <cfRule type="containsText" dxfId="185" priority="122" operator="containsText" text="Muy Alta">
      <formula>NOT(ISERROR(SEARCH("Muy Alta",D10)))</formula>
    </cfRule>
    <cfRule type="containsText" dxfId="184" priority="123" operator="containsText" text="Alta">
      <formula>NOT(ISERROR(SEARCH("Alta",D10)))</formula>
    </cfRule>
    <cfRule type="containsText" dxfId="183" priority="124" operator="containsText" text="Baja">
      <formula>NOT(ISERROR(SEARCH("Baja",D10)))</formula>
    </cfRule>
    <cfRule type="containsText" dxfId="182" priority="125" operator="containsText" text="Muy Baja">
      <formula>NOT(ISERROR(SEARCH("Muy Baja",D10)))</formula>
    </cfRule>
    <cfRule type="containsText" dxfId="181" priority="127" operator="containsText" text="Media">
      <formula>NOT(ISERROR(SEARCH("Media",D10)))</formula>
    </cfRule>
  </conditionalFormatting>
  <conditionalFormatting sqref="D10:E10 A10:B10">
    <cfRule type="containsText" dxfId="180" priority="279" operator="containsText" text="3- Moderado">
      <formula>NOT(ISERROR(SEARCH("3- Moderado",A10)))</formula>
    </cfRule>
    <cfRule type="containsText" dxfId="179" priority="280" operator="containsText" text="6- Moderado">
      <formula>NOT(ISERROR(SEARCH("6- Moderado",A10)))</formula>
    </cfRule>
    <cfRule type="containsText" dxfId="178" priority="281" operator="containsText" text="4- Moderado">
      <formula>NOT(ISERROR(SEARCH("4- Moderado",A10)))</formula>
    </cfRule>
  </conditionalFormatting>
  <conditionalFormatting sqref="D20:E20 A20:B20">
    <cfRule type="containsText" dxfId="177" priority="258" operator="containsText" text="3- Moderado">
      <formula>NOT(ISERROR(SEARCH("3- Moderado",A20)))</formula>
    </cfRule>
    <cfRule type="containsText" dxfId="176" priority="259" operator="containsText" text="6- Moderado">
      <formula>NOT(ISERROR(SEARCH("6- Moderado",A20)))</formula>
    </cfRule>
    <cfRule type="containsText" dxfId="175" priority="260" operator="containsText" text="4- Moderado">
      <formula>NOT(ISERROR(SEARCH("4- Moderado",A20)))</formula>
    </cfRule>
  </conditionalFormatting>
  <conditionalFormatting sqref="D30:E30 A30:B30">
    <cfRule type="containsText" dxfId="174" priority="237" operator="containsText" text="3- Moderado">
      <formula>NOT(ISERROR(SEARCH("3- Moderado",A30)))</formula>
    </cfRule>
    <cfRule type="containsText" dxfId="173" priority="238" operator="containsText" text="6- Moderado">
      <formula>NOT(ISERROR(SEARCH("6- Moderado",A30)))</formula>
    </cfRule>
    <cfRule type="containsText" dxfId="172" priority="239" operator="containsText" text="4- Moderado">
      <formula>NOT(ISERROR(SEARCH("4- Moderado",A30)))</formula>
    </cfRule>
  </conditionalFormatting>
  <conditionalFormatting sqref="D40:E40 A40:B40">
    <cfRule type="containsText" dxfId="171" priority="216" operator="containsText" text="3- Moderado">
      <formula>NOT(ISERROR(SEARCH("3- Moderado",A40)))</formula>
    </cfRule>
    <cfRule type="containsText" dxfId="170" priority="217" operator="containsText" text="6- Moderado">
      <formula>NOT(ISERROR(SEARCH("6- Moderado",A40)))</formula>
    </cfRule>
    <cfRule type="containsText" dxfId="169" priority="218" operator="containsText" text="4- Moderado">
      <formula>NOT(ISERROR(SEARCH("4- Moderado",A40)))</formula>
    </cfRule>
  </conditionalFormatting>
  <conditionalFormatting sqref="D50:E50 A50:B50">
    <cfRule type="containsText" dxfId="168" priority="195" operator="containsText" text="3- Moderado">
      <formula>NOT(ISERROR(SEARCH("3- Moderado",A50)))</formula>
    </cfRule>
    <cfRule type="containsText" dxfId="167" priority="196" operator="containsText" text="6- Moderado">
      <formula>NOT(ISERROR(SEARCH("6- Moderado",A50)))</formula>
    </cfRule>
    <cfRule type="containsText" dxfId="166" priority="197" operator="containsText" text="4- Moderado">
      <formula>NOT(ISERROR(SEARCH("4- Moderado",A50)))</formula>
    </cfRule>
  </conditionalFormatting>
  <conditionalFormatting sqref="D60:E60 A60:B60">
    <cfRule type="containsText" dxfId="165" priority="174" operator="containsText" text="3- Moderado">
      <formula>NOT(ISERROR(SEARCH("3- Moderado",A60)))</formula>
    </cfRule>
    <cfRule type="containsText" dxfId="164" priority="175" operator="containsText" text="6- Moderado">
      <formula>NOT(ISERROR(SEARCH("6- Moderado",A60)))</formula>
    </cfRule>
    <cfRule type="containsText" dxfId="163" priority="176" operator="containsText" text="4- Moderado">
      <formula>NOT(ISERROR(SEARCH("4- Moderado",A60)))</formula>
    </cfRule>
  </conditionalFormatting>
  <conditionalFormatting sqref="D70:E70 A70:B70">
    <cfRule type="containsText" dxfId="162" priority="153" operator="containsText" text="3- Moderado">
      <formula>NOT(ISERROR(SEARCH("3- Moderado",A70)))</formula>
    </cfRule>
    <cfRule type="containsText" dxfId="161" priority="154" operator="containsText" text="6- Moderado">
      <formula>NOT(ISERROR(SEARCH("6- Moderado",A70)))</formula>
    </cfRule>
    <cfRule type="containsText" dxfId="160" priority="155" operator="containsText" text="4- Moderado">
      <formula>NOT(ISERROR(SEARCH("4- Moderado",A70)))</formula>
    </cfRule>
  </conditionalFormatting>
  <conditionalFormatting sqref="D80:E80 A80:B80">
    <cfRule type="containsText" dxfId="159" priority="132" operator="containsText" text="3- Moderado">
      <formula>NOT(ISERROR(SEARCH("3- Moderado",A80)))</formula>
    </cfRule>
    <cfRule type="containsText" dxfId="158" priority="133" operator="containsText" text="6- Moderado">
      <formula>NOT(ISERROR(SEARCH("6- Moderado",A80)))</formula>
    </cfRule>
    <cfRule type="containsText" dxfId="157" priority="134" operator="containsText" text="4- Moderado">
      <formula>NOT(ISERROR(SEARCH("4- Moderado",A80)))</formula>
    </cfRule>
  </conditionalFormatting>
  <conditionalFormatting sqref="E10:E89">
    <cfRule type="containsText" dxfId="156" priority="118" operator="containsText" text="Catastrófico">
      <formula>NOT(ISERROR(SEARCH("Catastrófico",E10)))</formula>
    </cfRule>
    <cfRule type="containsText" dxfId="155" priority="119" operator="containsText" text="Mayor">
      <formula>NOT(ISERROR(SEARCH("Mayor",E10)))</formula>
    </cfRule>
    <cfRule type="containsText" dxfId="154" priority="120" operator="containsText" text="Menor">
      <formula>NOT(ISERROR(SEARCH("Menor",E10)))</formula>
    </cfRule>
    <cfRule type="containsText" dxfId="153" priority="121" operator="containsText" text="Leve">
      <formula>NOT(ISERROR(SEARCH("Leve",E10)))</formula>
    </cfRule>
  </conditionalFormatting>
  <conditionalFormatting sqref="E10:F89">
    <cfRule type="containsText" dxfId="152" priority="126"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89">
    <cfRule type="containsText" dxfId="151" priority="128" operator="containsText" text="Bajo">
      <formula>NOT(ISERROR(SEARCH("Bajo",F10)))</formula>
    </cfRule>
    <cfRule type="containsText" dxfId="150" priority="129" operator="containsText" text="Moderado">
      <formula>NOT(ISERROR(SEARCH("Moderado",F10)))</formula>
    </cfRule>
    <cfRule type="containsText" dxfId="149" priority="130" operator="containsText" text="Alto">
      <formula>NOT(ISERROR(SEARCH("Alto",F10)))</formula>
    </cfRule>
    <cfRule type="containsText" dxfId="148" priority="131" operator="containsText" text="Extremo">
      <formula>NOT(ISERROR(SEARCH("Extremo",F10)))</formula>
    </cfRule>
  </conditionalFormatting>
  <conditionalFormatting sqref="F20:F29">
    <cfRule type="colorScale" priority="264">
      <colorScale>
        <cfvo type="min"/>
        <cfvo type="max"/>
        <color rgb="FFFF7128"/>
        <color rgb="FFFFEF9C"/>
      </colorScale>
    </cfRule>
  </conditionalFormatting>
  <conditionalFormatting sqref="F30:F39">
    <cfRule type="colorScale" priority="243">
      <colorScale>
        <cfvo type="min"/>
        <cfvo type="max"/>
        <color rgb="FFFF7128"/>
        <color rgb="FFFFEF9C"/>
      </colorScale>
    </cfRule>
  </conditionalFormatting>
  <conditionalFormatting sqref="F40:F49">
    <cfRule type="colorScale" priority="222">
      <colorScale>
        <cfvo type="min"/>
        <cfvo type="max"/>
        <color rgb="FFFF7128"/>
        <color rgb="FFFFEF9C"/>
      </colorScale>
    </cfRule>
  </conditionalFormatting>
  <conditionalFormatting sqref="F50:F59">
    <cfRule type="colorScale" priority="201">
      <colorScale>
        <cfvo type="min"/>
        <cfvo type="max"/>
        <color rgb="FFFF7128"/>
        <color rgb="FFFFEF9C"/>
      </colorScale>
    </cfRule>
  </conditionalFormatting>
  <conditionalFormatting sqref="F60:F69">
    <cfRule type="colorScale" priority="180">
      <colorScale>
        <cfvo type="min"/>
        <cfvo type="max"/>
        <color rgb="FFFF7128"/>
        <color rgb="FFFFEF9C"/>
      </colorScale>
    </cfRule>
  </conditionalFormatting>
  <conditionalFormatting sqref="F70:F79">
    <cfRule type="colorScale" priority="159">
      <colorScale>
        <cfvo type="min"/>
        <cfvo type="max"/>
        <color rgb="FFFF7128"/>
        <color rgb="FFFFEF9C"/>
      </colorScale>
    </cfRule>
  </conditionalFormatting>
  <conditionalFormatting sqref="F80:F89">
    <cfRule type="colorScale" priority="138">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dataValidation allowBlank="1" showInputMessage="1" showErrorMessage="1" prompt="Describir las actividades que se van a desarrollar para el proyecto" sqref="H7"/>
    <dataValidation allowBlank="1" showInputMessage="1" showErrorMessage="1" prompt="Seleccionar si el responsable es el responsable de las acciones es el nivel central" sqref="I7:I8"/>
    <dataValidation allowBlank="1" showInputMessage="1" showErrorMessage="1" prompt="seleccionar si el responsable de ejecutar las acciones es el nivel central" sqref="J8"/>
  </dataValidations>
  <pageMargins left="0.7" right="0.7" top="0.75" bottom="0.75" header="0.3" footer="0.3"/>
  <pageSetup paperSize="14"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G9:G89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89"/>
  <sheetViews>
    <sheetView topLeftCell="A2" zoomScale="80" zoomScaleNormal="80" workbookViewId="0">
      <selection activeCell="P18" sqref="P18"/>
    </sheetView>
  </sheetViews>
  <sheetFormatPr baseColWidth="10" defaultColWidth="11.42578125" defaultRowHeight="15"/>
  <cols>
    <col min="1" max="1" width="6.140625" style="203" customWidth="1"/>
    <col min="2" max="2" width="22.42578125" style="203" customWidth="1"/>
    <col min="3" max="3" width="42" customWidth="1"/>
    <col min="4" max="4" width="15.5703125" style="204" customWidth="1"/>
    <col min="5" max="5" width="10.85546875" style="205" customWidth="1"/>
    <col min="6" max="6" width="14.140625" style="205"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37"/>
      <c r="B1" s="437"/>
      <c r="C1" s="437"/>
      <c r="D1" s="550" t="s">
        <v>455</v>
      </c>
      <c r="E1" s="551"/>
      <c r="F1" s="551"/>
      <c r="G1" s="551"/>
      <c r="H1" s="551"/>
      <c r="I1" s="551"/>
      <c r="J1" s="551"/>
      <c r="K1" s="551"/>
      <c r="L1" s="554"/>
      <c r="M1" s="555"/>
    </row>
    <row r="2" spans="1:13" s="11" customFormat="1" ht="39.75" customHeight="1">
      <c r="A2" s="437"/>
      <c r="B2" s="437"/>
      <c r="C2" s="437"/>
      <c r="D2" s="552"/>
      <c r="E2" s="553"/>
      <c r="F2" s="553"/>
      <c r="G2" s="553"/>
      <c r="H2" s="553"/>
      <c r="I2" s="553"/>
      <c r="J2" s="553"/>
      <c r="K2" s="553"/>
      <c r="L2" s="556"/>
      <c r="M2" s="557"/>
    </row>
    <row r="3" spans="1:13" s="11" customFormat="1" ht="3" customHeight="1">
      <c r="A3" s="437"/>
      <c r="B3" s="437"/>
      <c r="C3" s="437"/>
      <c r="D3" s="195"/>
      <c r="E3" s="195"/>
      <c r="F3" s="195"/>
      <c r="G3" s="195"/>
      <c r="H3" s="195"/>
      <c r="I3" s="195"/>
      <c r="J3" s="195"/>
      <c r="K3" s="263"/>
      <c r="L3" s="263"/>
      <c r="M3" s="263"/>
    </row>
    <row r="4" spans="1:13" s="11" customFormat="1" ht="21.75" customHeight="1">
      <c r="A4" s="537" t="s">
        <v>266</v>
      </c>
      <c r="B4" s="537"/>
      <c r="C4" s="539" t="str">
        <f>'6. Valoración Controles'!C4:K4</f>
        <v>MEJORAMIENTO INFRAESTRUCTURA FÍSICA</v>
      </c>
      <c r="D4" s="539"/>
      <c r="E4" s="539"/>
      <c r="F4" s="539"/>
      <c r="G4" s="539"/>
      <c r="H4" s="539"/>
      <c r="I4" s="539"/>
      <c r="J4" s="539"/>
      <c r="K4" s="539"/>
      <c r="L4" s="539"/>
      <c r="M4" s="539"/>
    </row>
    <row r="5" spans="1:13" s="11" customFormat="1" ht="40.9" customHeight="1">
      <c r="A5" s="537" t="s">
        <v>267</v>
      </c>
      <c r="B5" s="537"/>
      <c r="C5" s="538"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38"/>
      <c r="E5" s="538"/>
      <c r="F5" s="538"/>
      <c r="G5" s="538"/>
      <c r="H5" s="538"/>
      <c r="I5" s="538"/>
      <c r="J5" s="538"/>
      <c r="K5" s="538"/>
      <c r="L5" s="538"/>
      <c r="M5" s="538"/>
    </row>
    <row r="6" spans="1:13" s="11" customFormat="1" ht="24.75" customHeight="1">
      <c r="A6" s="537" t="s">
        <v>268</v>
      </c>
      <c r="B6" s="537"/>
      <c r="C6" s="538" t="s">
        <v>451</v>
      </c>
      <c r="D6" s="538"/>
      <c r="E6" s="538"/>
      <c r="F6" s="538"/>
      <c r="G6" s="538"/>
      <c r="H6" s="538"/>
      <c r="I6" s="538"/>
      <c r="J6" s="538"/>
      <c r="K6" s="538"/>
      <c r="L6" s="538"/>
      <c r="M6" s="538"/>
    </row>
    <row r="7" spans="1:13" s="200" customFormat="1" ht="24.75" customHeight="1">
      <c r="A7" s="563" t="s">
        <v>403</v>
      </c>
      <c r="B7" s="563"/>
      <c r="C7" s="563"/>
      <c r="D7" s="564" t="s">
        <v>404</v>
      </c>
      <c r="E7" s="564"/>
      <c r="F7" s="564"/>
      <c r="G7" s="565" t="s">
        <v>405</v>
      </c>
      <c r="H7" s="566" t="s">
        <v>406</v>
      </c>
      <c r="I7" s="566" t="s">
        <v>407</v>
      </c>
      <c r="J7" s="566"/>
      <c r="K7" s="566" t="s">
        <v>408</v>
      </c>
      <c r="L7" s="566"/>
      <c r="M7" s="565" t="s">
        <v>453</v>
      </c>
    </row>
    <row r="8" spans="1:13" s="201" customFormat="1" ht="57" customHeight="1">
      <c r="A8" s="196" t="s">
        <v>34</v>
      </c>
      <c r="B8" s="196" t="s">
        <v>127</v>
      </c>
      <c r="C8" s="196" t="s">
        <v>129</v>
      </c>
      <c r="D8" s="197" t="s">
        <v>139</v>
      </c>
      <c r="E8" s="197" t="s">
        <v>410</v>
      </c>
      <c r="F8" s="197" t="s">
        <v>411</v>
      </c>
      <c r="G8" s="565"/>
      <c r="H8" s="566"/>
      <c r="I8" s="198" t="s">
        <v>412</v>
      </c>
      <c r="J8" s="198" t="s">
        <v>413</v>
      </c>
      <c r="K8" s="198" t="s">
        <v>414</v>
      </c>
      <c r="L8" s="198" t="s">
        <v>415</v>
      </c>
      <c r="M8" s="565"/>
    </row>
    <row r="9" spans="1:13" s="202" customFormat="1" ht="3.75" customHeight="1" thickBot="1">
      <c r="A9" s="522"/>
      <c r="B9" s="522"/>
      <c r="C9" s="522"/>
      <c r="D9" s="522"/>
      <c r="E9" s="522"/>
      <c r="F9" s="522"/>
      <c r="G9" s="522"/>
      <c r="H9" s="209"/>
      <c r="I9" s="209"/>
      <c r="J9" s="209"/>
      <c r="K9" s="209"/>
      <c r="L9" s="209"/>
      <c r="M9" s="209"/>
    </row>
    <row r="10" spans="1:13" s="202" customFormat="1" ht="13.5" customHeight="1">
      <c r="A10" s="536">
        <f>'7. Mapa Final'!A10</f>
        <v>1</v>
      </c>
      <c r="B10" s="535" t="str">
        <f>'7. Mapa Final'!B10</f>
        <v xml:space="preserve">Daño, pérdida o uso indebido de bienes muebles o  inmuebles </v>
      </c>
      <c r="C10" s="523" t="str">
        <f>'7. Mapa Final'!C10</f>
        <v>Los bienes inmuebles sean sustraidos, sufran daños superiores a los generados por su uso</v>
      </c>
      <c r="D10" s="524" t="str">
        <f>'7. Mapa Final'!J10</f>
        <v>Baja - 2</v>
      </c>
      <c r="E10" s="525" t="str">
        <f>'7. Mapa Final'!K10</f>
        <v>Menor - 2</v>
      </c>
      <c r="F10" s="527" t="str">
        <f>'7. Mapa Final'!M10</f>
        <v>Moderado - 4</v>
      </c>
      <c r="G10" s="450" t="s">
        <v>307</v>
      </c>
      <c r="H10" s="528"/>
      <c r="I10" s="529"/>
      <c r="J10" s="529" t="s">
        <v>433</v>
      </c>
      <c r="K10" s="559">
        <v>45839</v>
      </c>
      <c r="L10" s="559">
        <v>2602627</v>
      </c>
      <c r="M10" s="533"/>
    </row>
    <row r="11" spans="1:13" s="202" customFormat="1" ht="13.5" customHeight="1">
      <c r="A11" s="534"/>
      <c r="B11" s="513"/>
      <c r="C11" s="511"/>
      <c r="D11" s="517"/>
      <c r="E11" s="520"/>
      <c r="F11" s="510"/>
      <c r="G11" s="441"/>
      <c r="H11" s="511"/>
      <c r="I11" s="530"/>
      <c r="J11" s="530"/>
      <c r="K11" s="505"/>
      <c r="L11" s="505"/>
      <c r="M11" s="508"/>
    </row>
    <row r="12" spans="1:13" s="202" customFormat="1" ht="13.5" customHeight="1">
      <c r="A12" s="534"/>
      <c r="B12" s="513"/>
      <c r="C12" s="511"/>
      <c r="D12" s="517"/>
      <c r="E12" s="520"/>
      <c r="F12" s="510"/>
      <c r="G12" s="441"/>
      <c r="H12" s="511"/>
      <c r="I12" s="530"/>
      <c r="J12" s="530"/>
      <c r="K12" s="505"/>
      <c r="L12" s="505"/>
      <c r="M12" s="508"/>
    </row>
    <row r="13" spans="1:13" s="202" customFormat="1" ht="13.5" customHeight="1">
      <c r="A13" s="534"/>
      <c r="B13" s="513"/>
      <c r="C13" s="511"/>
      <c r="D13" s="517"/>
      <c r="E13" s="520"/>
      <c r="F13" s="510"/>
      <c r="G13" s="441"/>
      <c r="H13" s="511"/>
      <c r="I13" s="530"/>
      <c r="J13" s="530"/>
      <c r="K13" s="505"/>
      <c r="L13" s="505"/>
      <c r="M13" s="508"/>
    </row>
    <row r="14" spans="1:13" s="202" customFormat="1" ht="13.5" customHeight="1">
      <c r="A14" s="534"/>
      <c r="B14" s="513"/>
      <c r="C14" s="511"/>
      <c r="D14" s="517"/>
      <c r="E14" s="520"/>
      <c r="F14" s="510"/>
      <c r="G14" s="441"/>
      <c r="H14" s="511"/>
      <c r="I14" s="530"/>
      <c r="J14" s="530"/>
      <c r="K14" s="505"/>
      <c r="L14" s="505"/>
      <c r="M14" s="508"/>
    </row>
    <row r="15" spans="1:13" s="202" customFormat="1" ht="13.5" customHeight="1">
      <c r="A15" s="534"/>
      <c r="B15" s="513"/>
      <c r="C15" s="511"/>
      <c r="D15" s="517"/>
      <c r="E15" s="520"/>
      <c r="F15" s="510"/>
      <c r="G15" s="441"/>
      <c r="H15" s="511"/>
      <c r="I15" s="530"/>
      <c r="J15" s="530"/>
      <c r="K15" s="505"/>
      <c r="L15" s="505"/>
      <c r="M15" s="508"/>
    </row>
    <row r="16" spans="1:13" s="202" customFormat="1" ht="13.5" customHeight="1">
      <c r="A16" s="534"/>
      <c r="B16" s="513"/>
      <c r="C16" s="511"/>
      <c r="D16" s="517"/>
      <c r="E16" s="520"/>
      <c r="F16" s="510"/>
      <c r="G16" s="441"/>
      <c r="H16" s="511"/>
      <c r="I16" s="530"/>
      <c r="J16" s="530"/>
      <c r="K16" s="505"/>
      <c r="L16" s="505"/>
      <c r="M16" s="508"/>
    </row>
    <row r="17" spans="1:13" s="202" customFormat="1" ht="13.5" customHeight="1">
      <c r="A17" s="534"/>
      <c r="B17" s="513"/>
      <c r="C17" s="511"/>
      <c r="D17" s="517"/>
      <c r="E17" s="520"/>
      <c r="F17" s="510"/>
      <c r="G17" s="441"/>
      <c r="H17" s="511"/>
      <c r="I17" s="530"/>
      <c r="J17" s="530"/>
      <c r="K17" s="505"/>
      <c r="L17" s="505"/>
      <c r="M17" s="508"/>
    </row>
    <row r="18" spans="1:13" s="202" customFormat="1" ht="21.75" customHeight="1">
      <c r="A18" s="534"/>
      <c r="B18" s="513"/>
      <c r="C18" s="511"/>
      <c r="D18" s="517"/>
      <c r="E18" s="520"/>
      <c r="F18" s="510"/>
      <c r="G18" s="441"/>
      <c r="H18" s="511"/>
      <c r="I18" s="530"/>
      <c r="J18" s="530"/>
      <c r="K18" s="505"/>
      <c r="L18" s="505"/>
      <c r="M18" s="508"/>
    </row>
    <row r="19" spans="1:13" s="202" customFormat="1" ht="57.75" customHeight="1">
      <c r="A19" s="534"/>
      <c r="B19" s="513"/>
      <c r="C19" s="511"/>
      <c r="D19" s="517"/>
      <c r="E19" s="520"/>
      <c r="F19" s="510"/>
      <c r="G19" s="441"/>
      <c r="H19" s="511"/>
      <c r="I19" s="530"/>
      <c r="J19" s="558"/>
      <c r="K19" s="560"/>
      <c r="L19" s="560"/>
      <c r="M19" s="508"/>
    </row>
    <row r="20" spans="1:13" s="202" customFormat="1" ht="13.5" customHeight="1">
      <c r="A20" s="534">
        <f>'7. Mapa Final'!A20</f>
        <v>2</v>
      </c>
      <c r="B20" s="513" t="str">
        <f>'7. Mapa Final'!B20</f>
        <v xml:space="preserve">Titulación de bienes inmuebles sin legalizar </v>
      </c>
      <c r="C20" s="511" t="str">
        <f>'7. Mapa Final'!C20</f>
        <v>No tener  definido y con documentacion el estado legal de los bienes  inmuebles de la Rama</v>
      </c>
      <c r="D20" s="516" t="str">
        <f>'7. Mapa Final'!J20</f>
        <v>Media - 3</v>
      </c>
      <c r="E20" s="519" t="str">
        <f>'7. Mapa Final'!K20</f>
        <v>Menor - 2</v>
      </c>
      <c r="F20" s="510" t="str">
        <f>'7. Mapa Final'!M20</f>
        <v>Moderado - 6</v>
      </c>
      <c r="G20" s="441" t="s">
        <v>307</v>
      </c>
      <c r="H20" s="511"/>
      <c r="I20" s="530"/>
      <c r="J20" s="530" t="s">
        <v>433</v>
      </c>
      <c r="K20" s="507">
        <v>45839</v>
      </c>
      <c r="L20" s="507">
        <v>2602627</v>
      </c>
      <c r="M20" s="531"/>
    </row>
    <row r="21" spans="1:13" s="202" customFormat="1" ht="13.5" customHeight="1">
      <c r="A21" s="534"/>
      <c r="B21" s="513"/>
      <c r="C21" s="511"/>
      <c r="D21" s="517"/>
      <c r="E21" s="520"/>
      <c r="F21" s="510"/>
      <c r="G21" s="441"/>
      <c r="H21" s="511"/>
      <c r="I21" s="530"/>
      <c r="J21" s="530"/>
      <c r="K21" s="505"/>
      <c r="L21" s="505"/>
      <c r="M21" s="508"/>
    </row>
    <row r="22" spans="1:13" s="202" customFormat="1" ht="13.5" customHeight="1">
      <c r="A22" s="534"/>
      <c r="B22" s="513"/>
      <c r="C22" s="511"/>
      <c r="D22" s="517"/>
      <c r="E22" s="520"/>
      <c r="F22" s="510"/>
      <c r="G22" s="441"/>
      <c r="H22" s="511"/>
      <c r="I22" s="530"/>
      <c r="J22" s="530"/>
      <c r="K22" s="505"/>
      <c r="L22" s="505"/>
      <c r="M22" s="508"/>
    </row>
    <row r="23" spans="1:13" s="202" customFormat="1" ht="13.5" customHeight="1">
      <c r="A23" s="534"/>
      <c r="B23" s="513"/>
      <c r="C23" s="511"/>
      <c r="D23" s="517"/>
      <c r="E23" s="520"/>
      <c r="F23" s="510"/>
      <c r="G23" s="441"/>
      <c r="H23" s="511"/>
      <c r="I23" s="530"/>
      <c r="J23" s="530"/>
      <c r="K23" s="505"/>
      <c r="L23" s="505"/>
      <c r="M23" s="508"/>
    </row>
    <row r="24" spans="1:13" s="202" customFormat="1" ht="13.5" customHeight="1">
      <c r="A24" s="534"/>
      <c r="B24" s="513"/>
      <c r="C24" s="511"/>
      <c r="D24" s="517"/>
      <c r="E24" s="520"/>
      <c r="F24" s="510"/>
      <c r="G24" s="441"/>
      <c r="H24" s="511"/>
      <c r="I24" s="530"/>
      <c r="J24" s="530"/>
      <c r="K24" s="505"/>
      <c r="L24" s="505"/>
      <c r="M24" s="508"/>
    </row>
    <row r="25" spans="1:13" s="202" customFormat="1" ht="13.5" customHeight="1">
      <c r="A25" s="534"/>
      <c r="B25" s="513"/>
      <c r="C25" s="511"/>
      <c r="D25" s="517"/>
      <c r="E25" s="520"/>
      <c r="F25" s="510"/>
      <c r="G25" s="441"/>
      <c r="H25" s="511"/>
      <c r="I25" s="530"/>
      <c r="J25" s="530"/>
      <c r="K25" s="505"/>
      <c r="L25" s="505"/>
      <c r="M25" s="508"/>
    </row>
    <row r="26" spans="1:13" s="202" customFormat="1" ht="13.5" customHeight="1">
      <c r="A26" s="534"/>
      <c r="B26" s="513"/>
      <c r="C26" s="511"/>
      <c r="D26" s="517"/>
      <c r="E26" s="520"/>
      <c r="F26" s="510"/>
      <c r="G26" s="441"/>
      <c r="H26" s="511"/>
      <c r="I26" s="530"/>
      <c r="J26" s="530"/>
      <c r="K26" s="505"/>
      <c r="L26" s="505"/>
      <c r="M26" s="508"/>
    </row>
    <row r="27" spans="1:13" s="202" customFormat="1" ht="13.5" customHeight="1">
      <c r="A27" s="534"/>
      <c r="B27" s="513"/>
      <c r="C27" s="511"/>
      <c r="D27" s="517"/>
      <c r="E27" s="520"/>
      <c r="F27" s="510"/>
      <c r="G27" s="441"/>
      <c r="H27" s="511"/>
      <c r="I27" s="530"/>
      <c r="J27" s="530"/>
      <c r="K27" s="505"/>
      <c r="L27" s="505"/>
      <c r="M27" s="508"/>
    </row>
    <row r="28" spans="1:13" s="202" customFormat="1" ht="21.75" customHeight="1">
      <c r="A28" s="534"/>
      <c r="B28" s="513"/>
      <c r="C28" s="511"/>
      <c r="D28" s="517"/>
      <c r="E28" s="520"/>
      <c r="F28" s="510"/>
      <c r="G28" s="441"/>
      <c r="H28" s="511"/>
      <c r="I28" s="530"/>
      <c r="J28" s="530"/>
      <c r="K28" s="505"/>
      <c r="L28" s="505"/>
      <c r="M28" s="508"/>
    </row>
    <row r="29" spans="1:13" s="202" customFormat="1" ht="21.75" customHeight="1">
      <c r="A29" s="534"/>
      <c r="B29" s="513"/>
      <c r="C29" s="511"/>
      <c r="D29" s="517"/>
      <c r="E29" s="520"/>
      <c r="F29" s="510"/>
      <c r="G29" s="441"/>
      <c r="H29" s="511"/>
      <c r="I29" s="530"/>
      <c r="J29" s="530"/>
      <c r="K29" s="505"/>
      <c r="L29" s="505"/>
      <c r="M29" s="508"/>
    </row>
    <row r="30" spans="1:13" s="202" customFormat="1" ht="13.5" customHeight="1">
      <c r="A30" s="534">
        <f>'7. Mapa Final'!A30</f>
        <v>3</v>
      </c>
      <c r="B30" s="513" t="str">
        <f>'7. Mapa Final'!B30</f>
        <v xml:space="preserve">Incumplimiento de los matenimientos preventivos, correctivos </v>
      </c>
      <c r="C30" s="511" t="str">
        <f>'7. Mapa Final'!C30</f>
        <v>No ejecutar en forma oportuna y acorde con estipulaciones técnicas los mantenimientos de bienes muebles, inmuebles y equipos</v>
      </c>
      <c r="D30" s="516" t="str">
        <f>'7. Mapa Final'!J30</f>
        <v>Baja - 2</v>
      </c>
      <c r="E30" s="519" t="str">
        <f>'7. Mapa Final'!K30</f>
        <v>Leve - 1</v>
      </c>
      <c r="F30" s="510" t="str">
        <f>'7. Mapa Final'!M30</f>
        <v>Bajo - 2</v>
      </c>
      <c r="G30" s="441" t="s">
        <v>307</v>
      </c>
      <c r="H30" s="526"/>
      <c r="I30" s="530"/>
      <c r="J30" s="530" t="s">
        <v>433</v>
      </c>
      <c r="K30" s="507">
        <v>45839</v>
      </c>
      <c r="L30" s="507">
        <v>2602627</v>
      </c>
      <c r="M30" s="531"/>
    </row>
    <row r="31" spans="1:13" s="202" customFormat="1" ht="13.5" customHeight="1">
      <c r="A31" s="534"/>
      <c r="B31" s="513"/>
      <c r="C31" s="511"/>
      <c r="D31" s="517"/>
      <c r="E31" s="520"/>
      <c r="F31" s="510"/>
      <c r="G31" s="441"/>
      <c r="H31" s="511"/>
      <c r="I31" s="530"/>
      <c r="J31" s="530"/>
      <c r="K31" s="505"/>
      <c r="L31" s="505"/>
      <c r="M31" s="508"/>
    </row>
    <row r="32" spans="1:13" s="202" customFormat="1" ht="13.5" customHeight="1">
      <c r="A32" s="534"/>
      <c r="B32" s="513"/>
      <c r="C32" s="511"/>
      <c r="D32" s="517"/>
      <c r="E32" s="520"/>
      <c r="F32" s="510"/>
      <c r="G32" s="441"/>
      <c r="H32" s="511"/>
      <c r="I32" s="530"/>
      <c r="J32" s="530"/>
      <c r="K32" s="505"/>
      <c r="L32" s="505"/>
      <c r="M32" s="508"/>
    </row>
    <row r="33" spans="1:13" s="202" customFormat="1" ht="13.5" customHeight="1">
      <c r="A33" s="534"/>
      <c r="B33" s="513"/>
      <c r="C33" s="511"/>
      <c r="D33" s="517"/>
      <c r="E33" s="520"/>
      <c r="F33" s="510"/>
      <c r="G33" s="441"/>
      <c r="H33" s="511"/>
      <c r="I33" s="530"/>
      <c r="J33" s="530"/>
      <c r="K33" s="505"/>
      <c r="L33" s="505"/>
      <c r="M33" s="508"/>
    </row>
    <row r="34" spans="1:13" s="202" customFormat="1" ht="13.5" customHeight="1">
      <c r="A34" s="534"/>
      <c r="B34" s="513"/>
      <c r="C34" s="511"/>
      <c r="D34" s="517"/>
      <c r="E34" s="520"/>
      <c r="F34" s="510"/>
      <c r="G34" s="441"/>
      <c r="H34" s="511"/>
      <c r="I34" s="530"/>
      <c r="J34" s="530"/>
      <c r="K34" s="505"/>
      <c r="L34" s="505"/>
      <c r="M34" s="508"/>
    </row>
    <row r="35" spans="1:13" s="202" customFormat="1" ht="13.5" customHeight="1">
      <c r="A35" s="534"/>
      <c r="B35" s="513"/>
      <c r="C35" s="511"/>
      <c r="D35" s="517"/>
      <c r="E35" s="520"/>
      <c r="F35" s="510"/>
      <c r="G35" s="441"/>
      <c r="H35" s="511"/>
      <c r="I35" s="530"/>
      <c r="J35" s="530"/>
      <c r="K35" s="505"/>
      <c r="L35" s="505"/>
      <c r="M35" s="508"/>
    </row>
    <row r="36" spans="1:13" s="202" customFormat="1" ht="13.5" customHeight="1">
      <c r="A36" s="534"/>
      <c r="B36" s="513"/>
      <c r="C36" s="511"/>
      <c r="D36" s="517"/>
      <c r="E36" s="520"/>
      <c r="F36" s="510"/>
      <c r="G36" s="441"/>
      <c r="H36" s="511"/>
      <c r="I36" s="530"/>
      <c r="J36" s="530"/>
      <c r="K36" s="505"/>
      <c r="L36" s="505"/>
      <c r="M36" s="508"/>
    </row>
    <row r="37" spans="1:13" s="202" customFormat="1" ht="13.5" customHeight="1">
      <c r="A37" s="534"/>
      <c r="B37" s="513"/>
      <c r="C37" s="511"/>
      <c r="D37" s="517"/>
      <c r="E37" s="520"/>
      <c r="F37" s="510"/>
      <c r="G37" s="441"/>
      <c r="H37" s="511"/>
      <c r="I37" s="530"/>
      <c r="J37" s="530"/>
      <c r="K37" s="505"/>
      <c r="L37" s="505"/>
      <c r="M37" s="508"/>
    </row>
    <row r="38" spans="1:13" s="202" customFormat="1" ht="21.75" customHeight="1">
      <c r="A38" s="534"/>
      <c r="B38" s="513"/>
      <c r="C38" s="511"/>
      <c r="D38" s="517"/>
      <c r="E38" s="520"/>
      <c r="F38" s="510"/>
      <c r="G38" s="441"/>
      <c r="H38" s="511"/>
      <c r="I38" s="530"/>
      <c r="J38" s="530"/>
      <c r="K38" s="505"/>
      <c r="L38" s="505"/>
      <c r="M38" s="508"/>
    </row>
    <row r="39" spans="1:13" s="202" customFormat="1" ht="47.25" customHeight="1">
      <c r="A39" s="534"/>
      <c r="B39" s="513"/>
      <c r="C39" s="511"/>
      <c r="D39" s="517"/>
      <c r="E39" s="520"/>
      <c r="F39" s="510"/>
      <c r="G39" s="441"/>
      <c r="H39" s="511"/>
      <c r="I39" s="530"/>
      <c r="J39" s="530"/>
      <c r="K39" s="505"/>
      <c r="L39" s="505"/>
      <c r="M39" s="508"/>
    </row>
    <row r="40" spans="1:13" s="202" customFormat="1" ht="13.5" hidden="1" customHeight="1">
      <c r="A40" s="504">
        <f>'7. Mapa Final'!A40</f>
        <v>4</v>
      </c>
      <c r="B40" s="513" t="str">
        <f>'7. Mapa Final'!B40</f>
        <v xml:space="preserve">Recibir dádivas o beneficios a nombre propio o de terceros para  afectar la seguridad o confidencialidad de la información   </v>
      </c>
      <c r="C40" s="511" t="str">
        <f>'7. Mapa Final'!C40</f>
        <v>Recibir dádivas o beneficios a nombre propio o de terceros por   revelar información confidencial,  alterar, retener o no publicar información.</v>
      </c>
      <c r="D40" s="516" t="e">
        <f>'7. Mapa Final'!J40</f>
        <v>#DIV/0!</v>
      </c>
      <c r="E40" s="519" t="e">
        <f>'7. Mapa Final'!K40</f>
        <v>#VALUE!</v>
      </c>
      <c r="F40" s="510" t="e">
        <f>'7. Mapa Final'!M40</f>
        <v>#DIV/0!</v>
      </c>
      <c r="G40" s="441"/>
      <c r="H40" s="511"/>
      <c r="I40" s="505"/>
      <c r="J40" s="562"/>
      <c r="K40" s="532"/>
      <c r="L40" s="532"/>
      <c r="M40" s="508"/>
    </row>
    <row r="41" spans="1:13" s="202" customFormat="1" ht="13.5" hidden="1" customHeight="1">
      <c r="A41" s="504"/>
      <c r="B41" s="513"/>
      <c r="C41" s="511"/>
      <c r="D41" s="517"/>
      <c r="E41" s="520"/>
      <c r="F41" s="510"/>
      <c r="G41" s="441"/>
      <c r="H41" s="511"/>
      <c r="I41" s="505"/>
      <c r="J41" s="505"/>
      <c r="K41" s="505"/>
      <c r="L41" s="505"/>
      <c r="M41" s="508"/>
    </row>
    <row r="42" spans="1:13" s="202" customFormat="1" ht="13.5" hidden="1" customHeight="1">
      <c r="A42" s="504"/>
      <c r="B42" s="513"/>
      <c r="C42" s="511"/>
      <c r="D42" s="517"/>
      <c r="E42" s="520"/>
      <c r="F42" s="510"/>
      <c r="G42" s="441"/>
      <c r="H42" s="511"/>
      <c r="I42" s="505"/>
      <c r="J42" s="505"/>
      <c r="K42" s="505"/>
      <c r="L42" s="505"/>
      <c r="M42" s="508"/>
    </row>
    <row r="43" spans="1:13" s="202" customFormat="1" ht="13.5" hidden="1" customHeight="1">
      <c r="A43" s="504"/>
      <c r="B43" s="513"/>
      <c r="C43" s="511"/>
      <c r="D43" s="517"/>
      <c r="E43" s="520"/>
      <c r="F43" s="510"/>
      <c r="G43" s="441"/>
      <c r="H43" s="511"/>
      <c r="I43" s="505"/>
      <c r="J43" s="505"/>
      <c r="K43" s="505"/>
      <c r="L43" s="505"/>
      <c r="M43" s="508"/>
    </row>
    <row r="44" spans="1:13" s="202" customFormat="1" ht="13.5" hidden="1" customHeight="1">
      <c r="A44" s="504"/>
      <c r="B44" s="513"/>
      <c r="C44" s="511"/>
      <c r="D44" s="517"/>
      <c r="E44" s="520"/>
      <c r="F44" s="510"/>
      <c r="G44" s="441"/>
      <c r="H44" s="511"/>
      <c r="I44" s="505"/>
      <c r="J44" s="505"/>
      <c r="K44" s="505"/>
      <c r="L44" s="505"/>
      <c r="M44" s="508"/>
    </row>
    <row r="45" spans="1:13" s="202" customFormat="1" ht="13.5" hidden="1" customHeight="1">
      <c r="A45" s="504"/>
      <c r="B45" s="513"/>
      <c r="C45" s="511"/>
      <c r="D45" s="517"/>
      <c r="E45" s="520"/>
      <c r="F45" s="510"/>
      <c r="G45" s="441"/>
      <c r="H45" s="511"/>
      <c r="I45" s="505"/>
      <c r="J45" s="505"/>
      <c r="K45" s="505"/>
      <c r="L45" s="505"/>
      <c r="M45" s="508"/>
    </row>
    <row r="46" spans="1:13" s="202" customFormat="1" ht="13.5" hidden="1" customHeight="1">
      <c r="A46" s="504"/>
      <c r="B46" s="513"/>
      <c r="C46" s="511"/>
      <c r="D46" s="517"/>
      <c r="E46" s="520"/>
      <c r="F46" s="510"/>
      <c r="G46" s="441"/>
      <c r="H46" s="511"/>
      <c r="I46" s="505"/>
      <c r="J46" s="505"/>
      <c r="K46" s="505"/>
      <c r="L46" s="505"/>
      <c r="M46" s="508"/>
    </row>
    <row r="47" spans="1:13" s="202" customFormat="1" ht="13.5" hidden="1" customHeight="1">
      <c r="A47" s="504"/>
      <c r="B47" s="513"/>
      <c r="C47" s="511"/>
      <c r="D47" s="517"/>
      <c r="E47" s="520"/>
      <c r="F47" s="510"/>
      <c r="G47" s="441"/>
      <c r="H47" s="511"/>
      <c r="I47" s="505"/>
      <c r="J47" s="505"/>
      <c r="K47" s="505"/>
      <c r="L47" s="505"/>
      <c r="M47" s="508"/>
    </row>
    <row r="48" spans="1:13" s="202" customFormat="1" ht="21.75" hidden="1" customHeight="1">
      <c r="A48" s="504"/>
      <c r="B48" s="513"/>
      <c r="C48" s="511"/>
      <c r="D48" s="517"/>
      <c r="E48" s="520"/>
      <c r="F48" s="510"/>
      <c r="G48" s="441"/>
      <c r="H48" s="511"/>
      <c r="I48" s="505"/>
      <c r="J48" s="505"/>
      <c r="K48" s="505"/>
      <c r="L48" s="505"/>
      <c r="M48" s="508"/>
    </row>
    <row r="49" spans="1:13" s="202" customFormat="1" ht="21.75" hidden="1" customHeight="1" thickBot="1">
      <c r="A49" s="504"/>
      <c r="B49" s="513"/>
      <c r="C49" s="511"/>
      <c r="D49" s="517"/>
      <c r="E49" s="520"/>
      <c r="F49" s="510"/>
      <c r="G49" s="441"/>
      <c r="H49" s="511"/>
      <c r="I49" s="505"/>
      <c r="J49" s="505"/>
      <c r="K49" s="505"/>
      <c r="L49" s="505"/>
      <c r="M49" s="508"/>
    </row>
    <row r="50" spans="1:13" s="202" customFormat="1" ht="13.5" hidden="1" customHeight="1">
      <c r="A50" s="504">
        <f>'7. Mapa Final'!A50</f>
        <v>5</v>
      </c>
      <c r="B50" s="513" t="str">
        <f>'7. Mapa Final'!B50</f>
        <v>Ofrecer, prometer, entregar, aceptar o solicitar una ventaja indebida  para influir  en la toma de decisiones  para  la adquisición de predios en donación.</v>
      </c>
      <c r="C50" s="511" t="str">
        <f>'7. Mapa Final'!C50</f>
        <v>Cuando se emite un concepto favorable que conlleve a la adquisición de un predio por donación omitiendo el cumplimiento de los requisitos establecidos, con el fin de favorecer intereses particulares.</v>
      </c>
      <c r="D50" s="516" t="e">
        <f>'7. Mapa Final'!J50</f>
        <v>#DIV/0!</v>
      </c>
      <c r="E50" s="519" t="e">
        <f>'7. Mapa Final'!K50</f>
        <v>#VALUE!</v>
      </c>
      <c r="F50" s="510" t="e">
        <f>'7. Mapa Final'!M50</f>
        <v>#DIV/0!</v>
      </c>
      <c r="G50" s="441"/>
      <c r="H50" s="511"/>
      <c r="I50" s="505"/>
      <c r="J50" s="505"/>
      <c r="K50" s="507"/>
      <c r="L50" s="559"/>
      <c r="M50" s="508"/>
    </row>
    <row r="51" spans="1:13" s="202" customFormat="1" ht="13.5" hidden="1" customHeight="1">
      <c r="A51" s="504"/>
      <c r="B51" s="513"/>
      <c r="C51" s="511"/>
      <c r="D51" s="517"/>
      <c r="E51" s="520"/>
      <c r="F51" s="510"/>
      <c r="G51" s="441"/>
      <c r="H51" s="511"/>
      <c r="I51" s="505"/>
      <c r="J51" s="505"/>
      <c r="K51" s="505"/>
      <c r="L51" s="505"/>
      <c r="M51" s="508"/>
    </row>
    <row r="52" spans="1:13" s="202" customFormat="1" ht="13.5" hidden="1" customHeight="1">
      <c r="A52" s="504"/>
      <c r="B52" s="513"/>
      <c r="C52" s="511"/>
      <c r="D52" s="517"/>
      <c r="E52" s="520"/>
      <c r="F52" s="510"/>
      <c r="G52" s="441"/>
      <c r="H52" s="511"/>
      <c r="I52" s="505"/>
      <c r="J52" s="505"/>
      <c r="K52" s="505"/>
      <c r="L52" s="505"/>
      <c r="M52" s="508"/>
    </row>
    <row r="53" spans="1:13" s="202" customFormat="1" ht="13.5" hidden="1" customHeight="1">
      <c r="A53" s="504"/>
      <c r="B53" s="513"/>
      <c r="C53" s="511"/>
      <c r="D53" s="517"/>
      <c r="E53" s="520"/>
      <c r="F53" s="510"/>
      <c r="G53" s="441"/>
      <c r="H53" s="511"/>
      <c r="I53" s="505"/>
      <c r="J53" s="505"/>
      <c r="K53" s="505"/>
      <c r="L53" s="505"/>
      <c r="M53" s="508"/>
    </row>
    <row r="54" spans="1:13" s="202" customFormat="1" ht="13.5" hidden="1" customHeight="1">
      <c r="A54" s="504"/>
      <c r="B54" s="513"/>
      <c r="C54" s="511"/>
      <c r="D54" s="517"/>
      <c r="E54" s="520"/>
      <c r="F54" s="510"/>
      <c r="G54" s="441"/>
      <c r="H54" s="511"/>
      <c r="I54" s="505"/>
      <c r="J54" s="505"/>
      <c r="K54" s="505"/>
      <c r="L54" s="505"/>
      <c r="M54" s="508"/>
    </row>
    <row r="55" spans="1:13" s="202" customFormat="1" ht="13.5" hidden="1" customHeight="1">
      <c r="A55" s="504"/>
      <c r="B55" s="513"/>
      <c r="C55" s="511"/>
      <c r="D55" s="517"/>
      <c r="E55" s="520"/>
      <c r="F55" s="510"/>
      <c r="G55" s="441"/>
      <c r="H55" s="511"/>
      <c r="I55" s="505"/>
      <c r="J55" s="505"/>
      <c r="K55" s="505"/>
      <c r="L55" s="505"/>
      <c r="M55" s="508"/>
    </row>
    <row r="56" spans="1:13" s="202" customFormat="1" ht="13.5" hidden="1" customHeight="1">
      <c r="A56" s="504"/>
      <c r="B56" s="513"/>
      <c r="C56" s="511"/>
      <c r="D56" s="517"/>
      <c r="E56" s="520"/>
      <c r="F56" s="510"/>
      <c r="G56" s="441"/>
      <c r="H56" s="511"/>
      <c r="I56" s="505"/>
      <c r="J56" s="505"/>
      <c r="K56" s="505"/>
      <c r="L56" s="505"/>
      <c r="M56" s="508"/>
    </row>
    <row r="57" spans="1:13" s="202" customFormat="1" ht="13.5" hidden="1" customHeight="1">
      <c r="A57" s="504"/>
      <c r="B57" s="513"/>
      <c r="C57" s="511"/>
      <c r="D57" s="517"/>
      <c r="E57" s="520"/>
      <c r="F57" s="510"/>
      <c r="G57" s="441"/>
      <c r="H57" s="511"/>
      <c r="I57" s="505"/>
      <c r="J57" s="505"/>
      <c r="K57" s="505"/>
      <c r="L57" s="505"/>
      <c r="M57" s="508"/>
    </row>
    <row r="58" spans="1:13" s="202" customFormat="1" ht="21.75" hidden="1" customHeight="1">
      <c r="A58" s="504"/>
      <c r="B58" s="513"/>
      <c r="C58" s="511"/>
      <c r="D58" s="517"/>
      <c r="E58" s="520"/>
      <c r="F58" s="510"/>
      <c r="G58" s="441"/>
      <c r="H58" s="511"/>
      <c r="I58" s="505"/>
      <c r="J58" s="505"/>
      <c r="K58" s="505"/>
      <c r="L58" s="505"/>
      <c r="M58" s="508"/>
    </row>
    <row r="59" spans="1:13" s="202" customFormat="1" ht="21.75" hidden="1" customHeight="1" thickBot="1">
      <c r="A59" s="504"/>
      <c r="B59" s="513"/>
      <c r="C59" s="511"/>
      <c r="D59" s="517"/>
      <c r="E59" s="520"/>
      <c r="F59" s="510"/>
      <c r="G59" s="441"/>
      <c r="H59" s="511"/>
      <c r="I59" s="505"/>
      <c r="J59" s="505"/>
      <c r="K59" s="505"/>
      <c r="L59" s="505"/>
      <c r="M59" s="508"/>
    </row>
    <row r="60" spans="1:13" s="202" customFormat="1" ht="13.5" hidden="1" customHeight="1">
      <c r="A60" s="504">
        <f>'7. Mapa Final'!A60</f>
        <v>6</v>
      </c>
      <c r="B60" s="513"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11" t="str">
        <f>'7. Mapa Final'!C60</f>
        <v>Cuando se emite un concepto técnico basado en una evaluación que redunde en ventajas para agentes internos y externos, sin la adecuada justificación técnica.</v>
      </c>
      <c r="D60" s="516" t="e">
        <f>'7. Mapa Final'!J60</f>
        <v>#DIV/0!</v>
      </c>
      <c r="E60" s="519" t="e">
        <f>'7. Mapa Final'!K60</f>
        <v>#VALUE!</v>
      </c>
      <c r="F60" s="510" t="e">
        <f>'7. Mapa Final'!M60</f>
        <v>#DIV/0!</v>
      </c>
      <c r="G60" s="441"/>
      <c r="H60" s="511"/>
      <c r="I60" s="505"/>
      <c r="J60" s="505"/>
      <c r="K60" s="507"/>
      <c r="L60" s="559"/>
      <c r="M60" s="508"/>
    </row>
    <row r="61" spans="1:13" s="202" customFormat="1" ht="13.5" hidden="1" customHeight="1">
      <c r="A61" s="504"/>
      <c r="B61" s="513"/>
      <c r="C61" s="511"/>
      <c r="D61" s="517"/>
      <c r="E61" s="520"/>
      <c r="F61" s="510"/>
      <c r="G61" s="441"/>
      <c r="H61" s="511"/>
      <c r="I61" s="505"/>
      <c r="J61" s="505"/>
      <c r="K61" s="505"/>
      <c r="L61" s="505"/>
      <c r="M61" s="508"/>
    </row>
    <row r="62" spans="1:13" s="202" customFormat="1" ht="13.5" hidden="1" customHeight="1">
      <c r="A62" s="504"/>
      <c r="B62" s="513"/>
      <c r="C62" s="511"/>
      <c r="D62" s="517"/>
      <c r="E62" s="520"/>
      <c r="F62" s="510"/>
      <c r="G62" s="441"/>
      <c r="H62" s="511"/>
      <c r="I62" s="505"/>
      <c r="J62" s="505"/>
      <c r="K62" s="505"/>
      <c r="L62" s="505"/>
      <c r="M62" s="508"/>
    </row>
    <row r="63" spans="1:13" s="202" customFormat="1" ht="13.5" hidden="1" customHeight="1">
      <c r="A63" s="504"/>
      <c r="B63" s="513"/>
      <c r="C63" s="511"/>
      <c r="D63" s="517"/>
      <c r="E63" s="520"/>
      <c r="F63" s="510"/>
      <c r="G63" s="441"/>
      <c r="H63" s="511"/>
      <c r="I63" s="505"/>
      <c r="J63" s="505"/>
      <c r="K63" s="505"/>
      <c r="L63" s="505"/>
      <c r="M63" s="508"/>
    </row>
    <row r="64" spans="1:13" s="202" customFormat="1" ht="13.5" hidden="1" customHeight="1">
      <c r="A64" s="504"/>
      <c r="B64" s="513"/>
      <c r="C64" s="511"/>
      <c r="D64" s="517"/>
      <c r="E64" s="520"/>
      <c r="F64" s="510"/>
      <c r="G64" s="441"/>
      <c r="H64" s="511"/>
      <c r="I64" s="505"/>
      <c r="J64" s="505"/>
      <c r="K64" s="505"/>
      <c r="L64" s="505"/>
      <c r="M64" s="508"/>
    </row>
    <row r="65" spans="1:13" s="202" customFormat="1" ht="13.5" hidden="1" customHeight="1">
      <c r="A65" s="504"/>
      <c r="B65" s="513"/>
      <c r="C65" s="511"/>
      <c r="D65" s="517"/>
      <c r="E65" s="520"/>
      <c r="F65" s="510"/>
      <c r="G65" s="441"/>
      <c r="H65" s="511"/>
      <c r="I65" s="505"/>
      <c r="J65" s="505"/>
      <c r="K65" s="505"/>
      <c r="L65" s="505"/>
      <c r="M65" s="508"/>
    </row>
    <row r="66" spans="1:13" s="202" customFormat="1" ht="13.5" hidden="1" customHeight="1">
      <c r="A66" s="504"/>
      <c r="B66" s="513"/>
      <c r="C66" s="511"/>
      <c r="D66" s="517"/>
      <c r="E66" s="520"/>
      <c r="F66" s="510"/>
      <c r="G66" s="441"/>
      <c r="H66" s="511"/>
      <c r="I66" s="505"/>
      <c r="J66" s="505"/>
      <c r="K66" s="505"/>
      <c r="L66" s="505"/>
      <c r="M66" s="508"/>
    </row>
    <row r="67" spans="1:13" s="202" customFormat="1" ht="13.5" hidden="1" customHeight="1">
      <c r="A67" s="504"/>
      <c r="B67" s="513"/>
      <c r="C67" s="511"/>
      <c r="D67" s="517"/>
      <c r="E67" s="520"/>
      <c r="F67" s="510"/>
      <c r="G67" s="441"/>
      <c r="H67" s="511"/>
      <c r="I67" s="505"/>
      <c r="J67" s="505"/>
      <c r="K67" s="505"/>
      <c r="L67" s="505"/>
      <c r="M67" s="508"/>
    </row>
    <row r="68" spans="1:13" s="202" customFormat="1" ht="21.75" hidden="1" customHeight="1">
      <c r="A68" s="504"/>
      <c r="B68" s="513"/>
      <c r="C68" s="511"/>
      <c r="D68" s="517"/>
      <c r="E68" s="520"/>
      <c r="F68" s="510"/>
      <c r="G68" s="441"/>
      <c r="H68" s="511"/>
      <c r="I68" s="505"/>
      <c r="J68" s="505"/>
      <c r="K68" s="505"/>
      <c r="L68" s="505"/>
      <c r="M68" s="508"/>
    </row>
    <row r="69" spans="1:13" s="202" customFormat="1" ht="21.75" hidden="1" customHeight="1">
      <c r="A69" s="504"/>
      <c r="B69" s="513"/>
      <c r="C69" s="511"/>
      <c r="D69" s="517"/>
      <c r="E69" s="520"/>
      <c r="F69" s="510"/>
      <c r="G69" s="441"/>
      <c r="H69" s="511"/>
      <c r="I69" s="505"/>
      <c r="J69" s="505"/>
      <c r="K69" s="505"/>
      <c r="L69" s="505"/>
      <c r="M69" s="508"/>
    </row>
    <row r="70" spans="1:13" s="202" customFormat="1" ht="13.5" hidden="1" customHeight="1">
      <c r="A70" s="504">
        <f>'7. Mapa Final'!A70</f>
        <v>7</v>
      </c>
      <c r="B70" s="513" t="str">
        <f>'7. Mapa Final'!B70</f>
        <v>Ofrecer, prometer, entregar, aceptar o solicitar una ventaja indebida para conseguir el favorecimiento competitivo  en  la adición  de  contratos de Estudios y Diseños o construcción de sedes y despachos judiciales.</v>
      </c>
      <c r="C70" s="511" t="str">
        <f>'7. Mapa Final'!C70</f>
        <v>Cuando se adicionen contratos que son ventajosos para agentes internos y externos, sin la adecuada justificación que soporte su valor.</v>
      </c>
      <c r="D70" s="516" t="e">
        <f>'7. Mapa Final'!J70</f>
        <v>#DIV/0!</v>
      </c>
      <c r="E70" s="519" t="e">
        <f>'7. Mapa Final'!K70</f>
        <v>#VALUE!</v>
      </c>
      <c r="F70" s="510" t="e">
        <f>'7. Mapa Final'!M70</f>
        <v>#DIV/0!</v>
      </c>
      <c r="G70" s="441"/>
      <c r="H70" s="511"/>
      <c r="I70" s="505"/>
      <c r="J70" s="505"/>
      <c r="K70" s="507"/>
      <c r="L70" s="507"/>
      <c r="M70" s="508"/>
    </row>
    <row r="71" spans="1:13" s="202" customFormat="1" ht="13.5" hidden="1" customHeight="1">
      <c r="A71" s="504"/>
      <c r="B71" s="513"/>
      <c r="C71" s="511"/>
      <c r="D71" s="517"/>
      <c r="E71" s="520"/>
      <c r="F71" s="510"/>
      <c r="G71" s="441"/>
      <c r="H71" s="511"/>
      <c r="I71" s="505"/>
      <c r="J71" s="505"/>
      <c r="K71" s="505"/>
      <c r="L71" s="505"/>
      <c r="M71" s="508"/>
    </row>
    <row r="72" spans="1:13" s="202" customFormat="1" ht="13.5" hidden="1" customHeight="1">
      <c r="A72" s="504"/>
      <c r="B72" s="513"/>
      <c r="C72" s="511"/>
      <c r="D72" s="517"/>
      <c r="E72" s="520"/>
      <c r="F72" s="510"/>
      <c r="G72" s="441"/>
      <c r="H72" s="511"/>
      <c r="I72" s="505"/>
      <c r="J72" s="505"/>
      <c r="K72" s="505"/>
      <c r="L72" s="505"/>
      <c r="M72" s="508"/>
    </row>
    <row r="73" spans="1:13" s="202" customFormat="1" ht="13.5" hidden="1" customHeight="1">
      <c r="A73" s="504"/>
      <c r="B73" s="513"/>
      <c r="C73" s="511"/>
      <c r="D73" s="517"/>
      <c r="E73" s="520"/>
      <c r="F73" s="510"/>
      <c r="G73" s="441"/>
      <c r="H73" s="511"/>
      <c r="I73" s="505"/>
      <c r="J73" s="505"/>
      <c r="K73" s="505"/>
      <c r="L73" s="505"/>
      <c r="M73" s="508"/>
    </row>
    <row r="74" spans="1:13" s="202" customFormat="1" ht="13.5" hidden="1" customHeight="1">
      <c r="A74" s="504"/>
      <c r="B74" s="513"/>
      <c r="C74" s="511"/>
      <c r="D74" s="517"/>
      <c r="E74" s="520"/>
      <c r="F74" s="510"/>
      <c r="G74" s="441"/>
      <c r="H74" s="511"/>
      <c r="I74" s="505"/>
      <c r="J74" s="505"/>
      <c r="K74" s="505"/>
      <c r="L74" s="505"/>
      <c r="M74" s="508"/>
    </row>
    <row r="75" spans="1:13" s="202" customFormat="1" ht="13.5" hidden="1" customHeight="1">
      <c r="A75" s="504"/>
      <c r="B75" s="513"/>
      <c r="C75" s="511"/>
      <c r="D75" s="517"/>
      <c r="E75" s="520"/>
      <c r="F75" s="510"/>
      <c r="G75" s="441"/>
      <c r="H75" s="511"/>
      <c r="I75" s="505"/>
      <c r="J75" s="505"/>
      <c r="K75" s="505"/>
      <c r="L75" s="505"/>
      <c r="M75" s="508"/>
    </row>
    <row r="76" spans="1:13" s="202" customFormat="1" ht="13.5" hidden="1" customHeight="1">
      <c r="A76" s="504"/>
      <c r="B76" s="513"/>
      <c r="C76" s="511"/>
      <c r="D76" s="517"/>
      <c r="E76" s="520"/>
      <c r="F76" s="510"/>
      <c r="G76" s="441"/>
      <c r="H76" s="511"/>
      <c r="I76" s="505"/>
      <c r="J76" s="505"/>
      <c r="K76" s="505"/>
      <c r="L76" s="505"/>
      <c r="M76" s="508"/>
    </row>
    <row r="77" spans="1:13" s="202" customFormat="1" ht="13.5" hidden="1" customHeight="1">
      <c r="A77" s="504"/>
      <c r="B77" s="513"/>
      <c r="C77" s="511"/>
      <c r="D77" s="517"/>
      <c r="E77" s="520"/>
      <c r="F77" s="510"/>
      <c r="G77" s="441"/>
      <c r="H77" s="511"/>
      <c r="I77" s="505"/>
      <c r="J77" s="505"/>
      <c r="K77" s="505"/>
      <c r="L77" s="505"/>
      <c r="M77" s="508"/>
    </row>
    <row r="78" spans="1:13" s="202" customFormat="1" ht="21.75" hidden="1" customHeight="1">
      <c r="A78" s="504"/>
      <c r="B78" s="513"/>
      <c r="C78" s="511"/>
      <c r="D78" s="517"/>
      <c r="E78" s="520"/>
      <c r="F78" s="510"/>
      <c r="G78" s="441"/>
      <c r="H78" s="511"/>
      <c r="I78" s="505"/>
      <c r="J78" s="505"/>
      <c r="K78" s="505"/>
      <c r="L78" s="505"/>
      <c r="M78" s="508"/>
    </row>
    <row r="79" spans="1:13" s="202" customFormat="1" ht="21.75" hidden="1" customHeight="1">
      <c r="A79" s="504"/>
      <c r="B79" s="513"/>
      <c r="C79" s="511"/>
      <c r="D79" s="517"/>
      <c r="E79" s="520"/>
      <c r="F79" s="510"/>
      <c r="G79" s="441"/>
      <c r="H79" s="511"/>
      <c r="I79" s="505"/>
      <c r="J79" s="505"/>
      <c r="K79" s="505"/>
      <c r="L79" s="505"/>
      <c r="M79" s="508"/>
    </row>
    <row r="80" spans="1:13" s="202" customFormat="1" ht="13.5" hidden="1" customHeight="1">
      <c r="A80" s="504">
        <f>'7. Mapa Final'!A80</f>
        <v>8</v>
      </c>
      <c r="B80" s="513" t="str">
        <f>'7. Mapa Final'!B80</f>
        <v>Ofrecer, prometer, entregar, aceptar o solicitar una ventaja indebida para conseguir la recepción de Diseños u obras.</v>
      </c>
      <c r="C80" s="511" t="str">
        <f>'7. Mapa Final'!C80</f>
        <v>Cuando un agente interno o externos, obtiene una ventaja indebida por recibir Estudios y Diseños u Obras, que no cumplan con los requisitos contractuales.</v>
      </c>
      <c r="D80" s="516" t="e">
        <f>'7. Mapa Final'!J80</f>
        <v>#DIV/0!</v>
      </c>
      <c r="E80" s="519">
        <f>'7. Mapa Final'!K80</f>
        <v>0</v>
      </c>
      <c r="F80" s="510" t="e">
        <f>'7. Mapa Final'!M80</f>
        <v>#DIV/0!</v>
      </c>
      <c r="G80" s="441"/>
      <c r="H80" s="511"/>
      <c r="I80" s="505"/>
      <c r="J80" s="505"/>
      <c r="K80" s="507"/>
      <c r="L80" s="507"/>
      <c r="M80" s="508"/>
    </row>
    <row r="81" spans="1:13" s="202" customFormat="1" ht="13.5" hidden="1" customHeight="1">
      <c r="A81" s="504"/>
      <c r="B81" s="513"/>
      <c r="C81" s="511"/>
      <c r="D81" s="517"/>
      <c r="E81" s="520"/>
      <c r="F81" s="510"/>
      <c r="G81" s="441"/>
      <c r="H81" s="511"/>
      <c r="I81" s="505"/>
      <c r="J81" s="505"/>
      <c r="K81" s="505"/>
      <c r="L81" s="505"/>
      <c r="M81" s="508"/>
    </row>
    <row r="82" spans="1:13" s="202" customFormat="1" ht="13.5" hidden="1" customHeight="1">
      <c r="A82" s="504"/>
      <c r="B82" s="513"/>
      <c r="C82" s="511"/>
      <c r="D82" s="517"/>
      <c r="E82" s="520"/>
      <c r="F82" s="510"/>
      <c r="G82" s="441"/>
      <c r="H82" s="511"/>
      <c r="I82" s="505"/>
      <c r="J82" s="505"/>
      <c r="K82" s="505"/>
      <c r="L82" s="505"/>
      <c r="M82" s="508"/>
    </row>
    <row r="83" spans="1:13" s="202" customFormat="1" ht="13.5" hidden="1" customHeight="1">
      <c r="A83" s="504"/>
      <c r="B83" s="513"/>
      <c r="C83" s="511"/>
      <c r="D83" s="517"/>
      <c r="E83" s="520"/>
      <c r="F83" s="510"/>
      <c r="G83" s="441"/>
      <c r="H83" s="511"/>
      <c r="I83" s="505"/>
      <c r="J83" s="505"/>
      <c r="K83" s="505"/>
      <c r="L83" s="505"/>
      <c r="M83" s="508"/>
    </row>
    <row r="84" spans="1:13" s="202" customFormat="1" ht="13.5" hidden="1" customHeight="1">
      <c r="A84" s="504"/>
      <c r="B84" s="513"/>
      <c r="C84" s="511"/>
      <c r="D84" s="517"/>
      <c r="E84" s="520"/>
      <c r="F84" s="510"/>
      <c r="G84" s="441"/>
      <c r="H84" s="511"/>
      <c r="I84" s="505"/>
      <c r="J84" s="505"/>
      <c r="K84" s="505"/>
      <c r="L84" s="505"/>
      <c r="M84" s="508"/>
    </row>
    <row r="85" spans="1:13" s="202" customFormat="1" ht="13.5" hidden="1" customHeight="1">
      <c r="A85" s="504"/>
      <c r="B85" s="513"/>
      <c r="C85" s="511"/>
      <c r="D85" s="517"/>
      <c r="E85" s="520"/>
      <c r="F85" s="510"/>
      <c r="G85" s="441"/>
      <c r="H85" s="511"/>
      <c r="I85" s="505"/>
      <c r="J85" s="505"/>
      <c r="K85" s="505"/>
      <c r="L85" s="505"/>
      <c r="M85" s="508"/>
    </row>
    <row r="86" spans="1:13" s="202" customFormat="1" ht="13.5" hidden="1" customHeight="1">
      <c r="A86" s="504"/>
      <c r="B86" s="513"/>
      <c r="C86" s="511"/>
      <c r="D86" s="517"/>
      <c r="E86" s="520"/>
      <c r="F86" s="510"/>
      <c r="G86" s="441"/>
      <c r="H86" s="511"/>
      <c r="I86" s="505"/>
      <c r="J86" s="505"/>
      <c r="K86" s="505"/>
      <c r="L86" s="505"/>
      <c r="M86" s="508"/>
    </row>
    <row r="87" spans="1:13" s="202" customFormat="1" ht="13.5" hidden="1" customHeight="1">
      <c r="A87" s="504"/>
      <c r="B87" s="513"/>
      <c r="C87" s="511"/>
      <c r="D87" s="517"/>
      <c r="E87" s="520"/>
      <c r="F87" s="510"/>
      <c r="G87" s="441"/>
      <c r="H87" s="511"/>
      <c r="I87" s="505"/>
      <c r="J87" s="505"/>
      <c r="K87" s="505"/>
      <c r="L87" s="505"/>
      <c r="M87" s="508"/>
    </row>
    <row r="88" spans="1:13" s="202" customFormat="1" ht="21.75" hidden="1" customHeight="1">
      <c r="A88" s="504"/>
      <c r="B88" s="513"/>
      <c r="C88" s="511"/>
      <c r="D88" s="517"/>
      <c r="E88" s="520"/>
      <c r="F88" s="510"/>
      <c r="G88" s="441"/>
      <c r="H88" s="511"/>
      <c r="I88" s="505"/>
      <c r="J88" s="505"/>
      <c r="K88" s="505"/>
      <c r="L88" s="505"/>
      <c r="M88" s="508"/>
    </row>
    <row r="89" spans="1:13" s="202" customFormat="1" ht="21.75" hidden="1" customHeight="1">
      <c r="A89" s="504"/>
      <c r="B89" s="513"/>
      <c r="C89" s="511"/>
      <c r="D89" s="517"/>
      <c r="E89" s="520"/>
      <c r="F89" s="510"/>
      <c r="G89" s="441"/>
      <c r="H89" s="511"/>
      <c r="I89" s="505"/>
      <c r="J89" s="505"/>
      <c r="K89" s="505"/>
      <c r="L89" s="505"/>
      <c r="M89" s="508"/>
    </row>
  </sheetData>
  <mergeCells count="121">
    <mergeCell ref="A1:C3"/>
    <mergeCell ref="A4:B4"/>
    <mergeCell ref="C4:M4"/>
    <mergeCell ref="A5:B5"/>
    <mergeCell ref="C5:M5"/>
    <mergeCell ref="A6:B6"/>
    <mergeCell ref="C6:M6"/>
    <mergeCell ref="D1:K2"/>
    <mergeCell ref="L1:M2"/>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147" priority="280" operator="containsText" text="3- Moderado">
      <formula>NOT(ISERROR(SEARCH("3- Moderado",A7)))</formula>
    </cfRule>
    <cfRule type="containsText" dxfId="146" priority="281" operator="containsText" text="6- Moderado">
      <formula>NOT(ISERROR(SEARCH("6- Moderado",A7)))</formula>
    </cfRule>
    <cfRule type="containsText" dxfId="145" priority="282" operator="containsText" text="4- Moderado">
      <formula>NOT(ISERROR(SEARCH("4- Moderado",A7)))</formula>
    </cfRule>
    <cfRule type="containsText" dxfId="144" priority="283" operator="containsText" text="3- Bajo">
      <formula>NOT(ISERROR(SEARCH("3- Bajo",A7)))</formula>
    </cfRule>
    <cfRule type="containsText" dxfId="143" priority="284" operator="containsText" text="4- Bajo">
      <formula>NOT(ISERROR(SEARCH("4- Bajo",A7)))</formula>
    </cfRule>
    <cfRule type="containsText" dxfId="142" priority="285" operator="containsText" text="1- Bajo">
      <formula>NOT(ISERROR(SEARCH("1- Bajo",A7)))</formula>
    </cfRule>
  </conditionalFormatting>
  <conditionalFormatting sqref="A10:B10 D10:E10">
    <cfRule type="containsText" dxfId="141" priority="270" operator="containsText" text="3- Bajo">
      <formula>NOT(ISERROR(SEARCH("3- Bajo",A10)))</formula>
    </cfRule>
    <cfRule type="containsText" dxfId="140" priority="271" operator="containsText" text="4- Bajo">
      <formula>NOT(ISERROR(SEARCH("4- Bajo",A10)))</formula>
    </cfRule>
    <cfRule type="containsText" dxfId="139" priority="272" operator="containsText" text="1- Bajo">
      <formula>NOT(ISERROR(SEARCH("1- Bajo",A10)))</formula>
    </cfRule>
  </conditionalFormatting>
  <conditionalFormatting sqref="A20:B20 D20:E20">
    <cfRule type="containsText" dxfId="138" priority="249" operator="containsText" text="3- Bajo">
      <formula>NOT(ISERROR(SEARCH("3- Bajo",A20)))</formula>
    </cfRule>
    <cfRule type="containsText" dxfId="137" priority="250" operator="containsText" text="4- Bajo">
      <formula>NOT(ISERROR(SEARCH("4- Bajo",A20)))</formula>
    </cfRule>
    <cfRule type="containsText" dxfId="136" priority="251" operator="containsText" text="1- Bajo">
      <formula>NOT(ISERROR(SEARCH("1- Bajo",A20)))</formula>
    </cfRule>
  </conditionalFormatting>
  <conditionalFormatting sqref="A30:B30 D30:E30">
    <cfRule type="containsText" dxfId="135" priority="228" operator="containsText" text="3- Bajo">
      <formula>NOT(ISERROR(SEARCH("3- Bajo",A30)))</formula>
    </cfRule>
    <cfRule type="containsText" dxfId="134" priority="229" operator="containsText" text="4- Bajo">
      <formula>NOT(ISERROR(SEARCH("4- Bajo",A30)))</formula>
    </cfRule>
    <cfRule type="containsText" dxfId="133" priority="230" operator="containsText" text="1- Bajo">
      <formula>NOT(ISERROR(SEARCH("1- Bajo",A30)))</formula>
    </cfRule>
  </conditionalFormatting>
  <conditionalFormatting sqref="A40:B40 D40:E40">
    <cfRule type="containsText" dxfId="132" priority="207" operator="containsText" text="3- Bajo">
      <formula>NOT(ISERROR(SEARCH("3- Bajo",A40)))</formula>
    </cfRule>
    <cfRule type="containsText" dxfId="131" priority="208" operator="containsText" text="4- Bajo">
      <formula>NOT(ISERROR(SEARCH("4- Bajo",A40)))</formula>
    </cfRule>
    <cfRule type="containsText" dxfId="130" priority="209" operator="containsText" text="1- Bajo">
      <formula>NOT(ISERROR(SEARCH("1- Bajo",A40)))</formula>
    </cfRule>
  </conditionalFormatting>
  <conditionalFormatting sqref="A50:B50 D50:E50">
    <cfRule type="containsText" dxfId="129" priority="186" operator="containsText" text="3- Bajo">
      <formula>NOT(ISERROR(SEARCH("3- Bajo",A50)))</formula>
    </cfRule>
    <cfRule type="containsText" dxfId="128" priority="187" operator="containsText" text="4- Bajo">
      <formula>NOT(ISERROR(SEARCH("4- Bajo",A50)))</formula>
    </cfRule>
    <cfRule type="containsText" dxfId="127" priority="188" operator="containsText" text="1- Bajo">
      <formula>NOT(ISERROR(SEARCH("1- Bajo",A50)))</formula>
    </cfRule>
  </conditionalFormatting>
  <conditionalFormatting sqref="A60:B60 D60:E60">
    <cfRule type="containsText" dxfId="126" priority="165" operator="containsText" text="3- Bajo">
      <formula>NOT(ISERROR(SEARCH("3- Bajo",A60)))</formula>
    </cfRule>
    <cfRule type="containsText" dxfId="125" priority="166" operator="containsText" text="4- Bajo">
      <formula>NOT(ISERROR(SEARCH("4- Bajo",A60)))</formula>
    </cfRule>
    <cfRule type="containsText" dxfId="124" priority="167" operator="containsText" text="1- Bajo">
      <formula>NOT(ISERROR(SEARCH("1- Bajo",A60)))</formula>
    </cfRule>
  </conditionalFormatting>
  <conditionalFormatting sqref="A70:B70 D70:E70">
    <cfRule type="containsText" dxfId="123" priority="144" operator="containsText" text="3- Bajo">
      <formula>NOT(ISERROR(SEARCH("3- Bajo",A70)))</formula>
    </cfRule>
    <cfRule type="containsText" dxfId="122" priority="145" operator="containsText" text="4- Bajo">
      <formula>NOT(ISERROR(SEARCH("4- Bajo",A70)))</formula>
    </cfRule>
    <cfRule type="containsText" dxfId="121" priority="146" operator="containsText" text="1- Bajo">
      <formula>NOT(ISERROR(SEARCH("1- Bajo",A70)))</formula>
    </cfRule>
  </conditionalFormatting>
  <conditionalFormatting sqref="A80:B80 D80:E80">
    <cfRule type="containsText" dxfId="120" priority="123" operator="containsText" text="3- Bajo">
      <formula>NOT(ISERROR(SEARCH("3- Bajo",A80)))</formula>
    </cfRule>
    <cfRule type="containsText" dxfId="119" priority="124" operator="containsText" text="4- Bajo">
      <formula>NOT(ISERROR(SEARCH("4- Bajo",A80)))</formula>
    </cfRule>
    <cfRule type="containsText" dxfId="118" priority="125" operator="containsText" text="1- Bajo">
      <formula>NOT(ISERROR(SEARCH("1- Bajo",A80)))</formula>
    </cfRule>
  </conditionalFormatting>
  <conditionalFormatting sqref="C8:F8">
    <cfRule type="containsText" dxfId="117" priority="274" operator="containsText" text="3- Moderado">
      <formula>NOT(ISERROR(SEARCH("3- Moderado",C8)))</formula>
    </cfRule>
    <cfRule type="containsText" dxfId="116" priority="275" operator="containsText" text="6- Moderado">
      <formula>NOT(ISERROR(SEARCH("6- Moderado",C8)))</formula>
    </cfRule>
    <cfRule type="containsText" dxfId="115" priority="276" operator="containsText" text="4- Moderado">
      <formula>NOT(ISERROR(SEARCH("4- Moderado",C8)))</formula>
    </cfRule>
    <cfRule type="containsText" dxfId="114" priority="277" operator="containsText" text="3- Bajo">
      <formula>NOT(ISERROR(SEARCH("3- Bajo",C8)))</formula>
    </cfRule>
    <cfRule type="containsText" dxfId="113" priority="278" operator="containsText" text="4- Bajo">
      <formula>NOT(ISERROR(SEARCH("4- Bajo",C8)))</formula>
    </cfRule>
    <cfRule type="containsText" dxfId="112" priority="279" operator="containsText" text="1- Bajo">
      <formula>NOT(ISERROR(SEARCH("1- Bajo",C8)))</formula>
    </cfRule>
  </conditionalFormatting>
  <conditionalFormatting sqref="D10:D89">
    <cfRule type="containsText" dxfId="111" priority="110" operator="containsText" text="Muy Alta">
      <formula>NOT(ISERROR(SEARCH("Muy Alta",D10)))</formula>
    </cfRule>
    <cfRule type="containsText" dxfId="110" priority="111" operator="containsText" text="Alta">
      <formula>NOT(ISERROR(SEARCH("Alta",D10)))</formula>
    </cfRule>
    <cfRule type="containsText" dxfId="109" priority="112" operator="containsText" text="Baja">
      <formula>NOT(ISERROR(SEARCH("Baja",D10)))</formula>
    </cfRule>
    <cfRule type="containsText" dxfId="108" priority="113" operator="containsText" text="Muy Baja">
      <formula>NOT(ISERROR(SEARCH("Muy Baja",D10)))</formula>
    </cfRule>
    <cfRule type="containsText" dxfId="107" priority="115" operator="containsText" text="Media">
      <formula>NOT(ISERROR(SEARCH("Media",D10)))</formula>
    </cfRule>
  </conditionalFormatting>
  <conditionalFormatting sqref="D10:E10 A10:B10">
    <cfRule type="containsText" dxfId="106" priority="267" operator="containsText" text="3- Moderado">
      <formula>NOT(ISERROR(SEARCH("3- Moderado",A10)))</formula>
    </cfRule>
    <cfRule type="containsText" dxfId="105" priority="268" operator="containsText" text="6- Moderado">
      <formula>NOT(ISERROR(SEARCH("6- Moderado",A10)))</formula>
    </cfRule>
    <cfRule type="containsText" dxfId="104" priority="269" operator="containsText" text="4- Moderado">
      <formula>NOT(ISERROR(SEARCH("4- Moderado",A10)))</formula>
    </cfRule>
  </conditionalFormatting>
  <conditionalFormatting sqref="D20:E20 A20:B20">
    <cfRule type="containsText" dxfId="103" priority="246" operator="containsText" text="3- Moderado">
      <formula>NOT(ISERROR(SEARCH("3- Moderado",A20)))</formula>
    </cfRule>
    <cfRule type="containsText" dxfId="102" priority="247" operator="containsText" text="6- Moderado">
      <formula>NOT(ISERROR(SEARCH("6- Moderado",A20)))</formula>
    </cfRule>
    <cfRule type="containsText" dxfId="101" priority="248" operator="containsText" text="4- Moderado">
      <formula>NOT(ISERROR(SEARCH("4- Moderado",A20)))</formula>
    </cfRule>
  </conditionalFormatting>
  <conditionalFormatting sqref="D30:E30 A30:B30">
    <cfRule type="containsText" dxfId="100" priority="225" operator="containsText" text="3- Moderado">
      <formula>NOT(ISERROR(SEARCH("3- Moderado",A30)))</formula>
    </cfRule>
    <cfRule type="containsText" dxfId="99" priority="226" operator="containsText" text="6- Moderado">
      <formula>NOT(ISERROR(SEARCH("6- Moderado",A30)))</formula>
    </cfRule>
    <cfRule type="containsText" dxfId="98" priority="227" operator="containsText" text="4- Moderado">
      <formula>NOT(ISERROR(SEARCH("4- Moderado",A30)))</formula>
    </cfRule>
  </conditionalFormatting>
  <conditionalFormatting sqref="D40:E40 A40:B40">
    <cfRule type="containsText" dxfId="97" priority="204" operator="containsText" text="3- Moderado">
      <formula>NOT(ISERROR(SEARCH("3- Moderado",A40)))</formula>
    </cfRule>
    <cfRule type="containsText" dxfId="96" priority="205" operator="containsText" text="6- Moderado">
      <formula>NOT(ISERROR(SEARCH("6- Moderado",A40)))</formula>
    </cfRule>
    <cfRule type="containsText" dxfId="95" priority="206" operator="containsText" text="4- Moderado">
      <formula>NOT(ISERROR(SEARCH("4- Moderado",A40)))</formula>
    </cfRule>
  </conditionalFormatting>
  <conditionalFormatting sqref="D50:E50 A50:B50">
    <cfRule type="containsText" dxfId="94" priority="183" operator="containsText" text="3- Moderado">
      <formula>NOT(ISERROR(SEARCH("3- Moderado",A50)))</formula>
    </cfRule>
    <cfRule type="containsText" dxfId="93" priority="184" operator="containsText" text="6- Moderado">
      <formula>NOT(ISERROR(SEARCH("6- Moderado",A50)))</formula>
    </cfRule>
    <cfRule type="containsText" dxfId="92" priority="185" operator="containsText" text="4- Moderado">
      <formula>NOT(ISERROR(SEARCH("4- Moderado",A50)))</formula>
    </cfRule>
  </conditionalFormatting>
  <conditionalFormatting sqref="D60:E60 A60:B60">
    <cfRule type="containsText" dxfId="91" priority="162" operator="containsText" text="3- Moderado">
      <formula>NOT(ISERROR(SEARCH("3- Moderado",A60)))</formula>
    </cfRule>
    <cfRule type="containsText" dxfId="90" priority="163" operator="containsText" text="6- Moderado">
      <formula>NOT(ISERROR(SEARCH("6- Moderado",A60)))</formula>
    </cfRule>
    <cfRule type="containsText" dxfId="89" priority="164" operator="containsText" text="4- Moderado">
      <formula>NOT(ISERROR(SEARCH("4- Moderado",A60)))</formula>
    </cfRule>
  </conditionalFormatting>
  <conditionalFormatting sqref="D70:E70 A70:B70">
    <cfRule type="containsText" dxfId="88" priority="141" operator="containsText" text="3- Moderado">
      <formula>NOT(ISERROR(SEARCH("3- Moderado",A70)))</formula>
    </cfRule>
    <cfRule type="containsText" dxfId="87" priority="142" operator="containsText" text="6- Moderado">
      <formula>NOT(ISERROR(SEARCH("6- Moderado",A70)))</formula>
    </cfRule>
    <cfRule type="containsText" dxfId="86" priority="143" operator="containsText" text="4- Moderado">
      <formula>NOT(ISERROR(SEARCH("4- Moderado",A70)))</formula>
    </cfRule>
  </conditionalFormatting>
  <conditionalFormatting sqref="D80:E80 A80:B80">
    <cfRule type="containsText" dxfId="85" priority="120" operator="containsText" text="3- Moderado">
      <formula>NOT(ISERROR(SEARCH("3- Moderado",A80)))</formula>
    </cfRule>
    <cfRule type="containsText" dxfId="84" priority="121" operator="containsText" text="6- Moderado">
      <formula>NOT(ISERROR(SEARCH("6- Moderado",A80)))</formula>
    </cfRule>
    <cfRule type="containsText" dxfId="83" priority="122" operator="containsText" text="4- Moderado">
      <formula>NOT(ISERROR(SEARCH("4- Moderado",A80)))</formula>
    </cfRule>
  </conditionalFormatting>
  <conditionalFormatting sqref="E10:E89">
    <cfRule type="containsText" dxfId="82" priority="106" operator="containsText" text="Catastrófico">
      <formula>NOT(ISERROR(SEARCH("Catastrófico",E10)))</formula>
    </cfRule>
    <cfRule type="containsText" dxfId="81" priority="107" operator="containsText" text="Mayor">
      <formula>NOT(ISERROR(SEARCH("Mayor",E10)))</formula>
    </cfRule>
    <cfRule type="containsText" dxfId="80" priority="108" operator="containsText" text="Menor">
      <formula>NOT(ISERROR(SEARCH("Menor",E10)))</formula>
    </cfRule>
    <cfRule type="containsText" dxfId="79" priority="109" operator="containsText" text="Leve">
      <formula>NOT(ISERROR(SEARCH("Leve",E10)))</formula>
    </cfRule>
  </conditionalFormatting>
  <conditionalFormatting sqref="E10:F89">
    <cfRule type="containsText" dxfId="78" priority="114"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89">
    <cfRule type="containsText" dxfId="77" priority="116" operator="containsText" text="Bajo">
      <formula>NOT(ISERROR(SEARCH("Bajo",F10)))</formula>
    </cfRule>
    <cfRule type="containsText" dxfId="76" priority="117" operator="containsText" text="Moderado">
      <formula>NOT(ISERROR(SEARCH("Moderado",F10)))</formula>
    </cfRule>
    <cfRule type="containsText" dxfId="75" priority="118" operator="containsText" text="Alto">
      <formula>NOT(ISERROR(SEARCH("Alto",F10)))</formula>
    </cfRule>
    <cfRule type="containsText" dxfId="74" priority="119" operator="containsText" text="Extremo">
      <formula>NOT(ISERROR(SEARCH("Extremo",F10)))</formula>
    </cfRule>
  </conditionalFormatting>
  <conditionalFormatting sqref="F20:F29">
    <cfRule type="colorScale" priority="252">
      <colorScale>
        <cfvo type="min"/>
        <cfvo type="max"/>
        <color rgb="FFFF7128"/>
        <color rgb="FFFFEF9C"/>
      </colorScale>
    </cfRule>
  </conditionalFormatting>
  <conditionalFormatting sqref="F30:F39">
    <cfRule type="colorScale" priority="231">
      <colorScale>
        <cfvo type="min"/>
        <cfvo type="max"/>
        <color rgb="FFFF7128"/>
        <color rgb="FFFFEF9C"/>
      </colorScale>
    </cfRule>
  </conditionalFormatting>
  <conditionalFormatting sqref="F40:F49">
    <cfRule type="colorScale" priority="210">
      <colorScale>
        <cfvo type="min"/>
        <cfvo type="max"/>
        <color rgb="FFFF7128"/>
        <color rgb="FFFFEF9C"/>
      </colorScale>
    </cfRule>
  </conditionalFormatting>
  <conditionalFormatting sqref="F50:F59">
    <cfRule type="colorScale" priority="189">
      <colorScale>
        <cfvo type="min"/>
        <cfvo type="max"/>
        <color rgb="FFFF7128"/>
        <color rgb="FFFFEF9C"/>
      </colorScale>
    </cfRule>
  </conditionalFormatting>
  <conditionalFormatting sqref="F60:F69">
    <cfRule type="colorScale" priority="168">
      <colorScale>
        <cfvo type="min"/>
        <cfvo type="max"/>
        <color rgb="FFFF7128"/>
        <color rgb="FFFFEF9C"/>
      </colorScale>
    </cfRule>
  </conditionalFormatting>
  <conditionalFormatting sqref="F70:F79">
    <cfRule type="colorScale" priority="147">
      <colorScale>
        <cfvo type="min"/>
        <cfvo type="max"/>
        <color rgb="FFFF7128"/>
        <color rgb="FFFFEF9C"/>
      </colorScale>
    </cfRule>
  </conditionalFormatting>
  <conditionalFormatting sqref="F80:F89">
    <cfRule type="colorScale" priority="126">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dataValidation allowBlank="1" showInputMessage="1" showErrorMessage="1" prompt="Seleccionar si el responsable es el responsable de las acciones es el nivel central" sqref="I7:I8"/>
    <dataValidation allowBlank="1" showInputMessage="1" showErrorMessage="1" prompt="Describir las actividades que se van a desarrollar para el proyecto" sqref="H7"/>
    <dataValidation allowBlank="1" showInputMessage="1" showErrorMessage="1" prompt="Registrar qué factor  que ocasina el riesgo: un facot identtficado el contexto._x000a_O  personas, recursos, estilo de direccion , factores externos, , codiciones ambientales" sqref="C8"/>
  </dataValidations>
  <pageMargins left="0.7" right="0.7" top="0.75" bottom="0.75" header="0.3" footer="0.3"/>
  <pageSetup paperSize="5" orientation="portrait" horizontalDpi="0"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G9:G89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89"/>
  <sheetViews>
    <sheetView showGridLines="0" zoomScale="80" zoomScaleNormal="80" workbookViewId="0">
      <pane xSplit="7" ySplit="9" topLeftCell="H10" activePane="bottomRight" state="frozen"/>
      <selection pane="topRight" activeCell="H1" sqref="H1"/>
      <selection pane="bottomLeft" activeCell="A10" sqref="A10"/>
      <selection pane="bottomRight" activeCell="L10" sqref="L10:L19"/>
    </sheetView>
  </sheetViews>
  <sheetFormatPr baseColWidth="10" defaultColWidth="11.42578125" defaultRowHeight="15"/>
  <cols>
    <col min="1" max="1" width="6.140625" style="203" customWidth="1"/>
    <col min="2" max="2" width="22.42578125" style="203" customWidth="1"/>
    <col min="3" max="3" width="42" customWidth="1"/>
    <col min="4" max="4" width="16.85546875" style="204" customWidth="1"/>
    <col min="5" max="5" width="13.28515625" style="205" customWidth="1"/>
    <col min="6" max="6" width="13.7109375" style="205"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37"/>
      <c r="B1" s="437"/>
      <c r="C1" s="437"/>
      <c r="D1" s="550" t="s">
        <v>455</v>
      </c>
      <c r="E1" s="551"/>
      <c r="F1" s="551"/>
      <c r="G1" s="551"/>
      <c r="H1" s="551"/>
      <c r="I1" s="551"/>
      <c r="J1" s="551"/>
      <c r="K1" s="551"/>
      <c r="L1" s="554"/>
      <c r="M1" s="555"/>
    </row>
    <row r="2" spans="1:13" s="11" customFormat="1" ht="39.75" customHeight="1">
      <c r="A2" s="437"/>
      <c r="B2" s="437"/>
      <c r="C2" s="437"/>
      <c r="D2" s="552"/>
      <c r="E2" s="553"/>
      <c r="F2" s="553"/>
      <c r="G2" s="553"/>
      <c r="H2" s="553"/>
      <c r="I2" s="553"/>
      <c r="J2" s="553"/>
      <c r="K2" s="553"/>
      <c r="L2" s="556"/>
      <c r="M2" s="557"/>
    </row>
    <row r="3" spans="1:13" s="11" customFormat="1" ht="3" customHeight="1">
      <c r="A3" s="437"/>
      <c r="B3" s="437"/>
      <c r="C3" s="437"/>
      <c r="D3" s="195"/>
      <c r="E3" s="195"/>
      <c r="F3" s="195"/>
      <c r="G3" s="195"/>
      <c r="H3" s="195"/>
      <c r="I3" s="195"/>
      <c r="J3" s="195"/>
      <c r="K3" s="263"/>
      <c r="L3" s="263"/>
      <c r="M3" s="263"/>
    </row>
    <row r="4" spans="1:13" s="11" customFormat="1" ht="21.75" customHeight="1">
      <c r="A4" s="537" t="s">
        <v>266</v>
      </c>
      <c r="B4" s="537"/>
      <c r="C4" s="539" t="str">
        <f>'6. Valoración Controles'!C4:K4</f>
        <v>MEJORAMIENTO INFRAESTRUCTURA FÍSICA</v>
      </c>
      <c r="D4" s="539"/>
      <c r="E4" s="539"/>
      <c r="F4" s="539"/>
      <c r="G4" s="539"/>
      <c r="H4" s="539"/>
      <c r="I4" s="539"/>
      <c r="J4" s="539"/>
      <c r="K4" s="539"/>
      <c r="L4" s="539"/>
      <c r="M4" s="539"/>
    </row>
    <row r="5" spans="1:13" s="11" customFormat="1" ht="40.9" customHeight="1">
      <c r="A5" s="537" t="s">
        <v>267</v>
      </c>
      <c r="B5" s="537"/>
      <c r="C5" s="538"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38"/>
      <c r="E5" s="538"/>
      <c r="F5" s="538"/>
      <c r="G5" s="538"/>
      <c r="H5" s="538"/>
      <c r="I5" s="538"/>
      <c r="J5" s="538"/>
      <c r="K5" s="538"/>
      <c r="L5" s="538"/>
      <c r="M5" s="538"/>
    </row>
    <row r="6" spans="1:13" s="11" customFormat="1" ht="24.75" customHeight="1">
      <c r="A6" s="537" t="s">
        <v>268</v>
      </c>
      <c r="B6" s="537"/>
      <c r="C6" s="538" t="s">
        <v>451</v>
      </c>
      <c r="D6" s="538"/>
      <c r="E6" s="538"/>
      <c r="F6" s="538"/>
      <c r="G6" s="538"/>
      <c r="H6" s="538"/>
      <c r="I6" s="538"/>
      <c r="J6" s="538"/>
      <c r="K6" s="538"/>
      <c r="L6" s="538"/>
      <c r="M6" s="538"/>
    </row>
    <row r="7" spans="1:13" s="200" customFormat="1" ht="24.75" customHeight="1">
      <c r="A7" s="563" t="s">
        <v>403</v>
      </c>
      <c r="B7" s="563"/>
      <c r="C7" s="563"/>
      <c r="D7" s="564" t="s">
        <v>404</v>
      </c>
      <c r="E7" s="564"/>
      <c r="F7" s="564"/>
      <c r="G7" s="565" t="s">
        <v>405</v>
      </c>
      <c r="H7" s="566" t="s">
        <v>406</v>
      </c>
      <c r="I7" s="566" t="s">
        <v>407</v>
      </c>
      <c r="J7" s="566"/>
      <c r="K7" s="566" t="s">
        <v>408</v>
      </c>
      <c r="L7" s="566"/>
      <c r="M7" s="565" t="s">
        <v>454</v>
      </c>
    </row>
    <row r="8" spans="1:13" s="201" customFormat="1" ht="57" customHeight="1">
      <c r="A8" s="196" t="s">
        <v>34</v>
      </c>
      <c r="B8" s="196" t="s">
        <v>127</v>
      </c>
      <c r="C8" s="196" t="s">
        <v>129</v>
      </c>
      <c r="D8" s="197" t="s">
        <v>139</v>
      </c>
      <c r="E8" s="197" t="s">
        <v>410</v>
      </c>
      <c r="F8" s="197" t="s">
        <v>411</v>
      </c>
      <c r="G8" s="565"/>
      <c r="H8" s="566"/>
      <c r="I8" s="198" t="s">
        <v>412</v>
      </c>
      <c r="J8" s="198" t="s">
        <v>413</v>
      </c>
      <c r="K8" s="198" t="s">
        <v>414</v>
      </c>
      <c r="L8" s="198" t="s">
        <v>415</v>
      </c>
      <c r="M8" s="565"/>
    </row>
    <row r="9" spans="1:13" s="202" customFormat="1" ht="3.75" customHeight="1" thickBot="1">
      <c r="A9" s="522"/>
      <c r="B9" s="522"/>
      <c r="C9" s="522"/>
      <c r="D9" s="522"/>
      <c r="E9" s="522"/>
      <c r="F9" s="522"/>
      <c r="G9" s="522"/>
      <c r="H9" s="209"/>
      <c r="I9" s="209"/>
      <c r="J9" s="209"/>
      <c r="K9" s="209"/>
      <c r="L9" s="209"/>
      <c r="M9" s="209"/>
    </row>
    <row r="10" spans="1:13" s="202" customFormat="1" ht="13.5" customHeight="1">
      <c r="A10" s="536">
        <f>'7. Mapa Final'!A10</f>
        <v>1</v>
      </c>
      <c r="B10" s="535" t="str">
        <f>'7. Mapa Final'!B10</f>
        <v xml:space="preserve">Daño, pérdida o uso indebido de bienes muebles o  inmuebles </v>
      </c>
      <c r="C10" s="523" t="str">
        <f>'7. Mapa Final'!C10</f>
        <v>Los bienes inmuebles sean sustraidos, sufran daños superiores a los generados por su uso</v>
      </c>
      <c r="D10" s="524" t="str">
        <f>'7. Mapa Final'!J10</f>
        <v>Baja - 2</v>
      </c>
      <c r="E10" s="525" t="str">
        <f>'7. Mapa Final'!K10</f>
        <v>Menor - 2</v>
      </c>
      <c r="F10" s="527" t="str">
        <f>'7. Mapa Final'!M10</f>
        <v>Moderado - 4</v>
      </c>
      <c r="G10" s="450" t="s">
        <v>307</v>
      </c>
      <c r="H10" s="528"/>
      <c r="I10" s="568"/>
      <c r="J10" s="505" t="s">
        <v>433</v>
      </c>
      <c r="K10" s="559">
        <v>45931</v>
      </c>
      <c r="L10" s="559">
        <v>46022</v>
      </c>
      <c r="M10" s="533"/>
    </row>
    <row r="11" spans="1:13" s="202" customFormat="1" ht="13.5" customHeight="1">
      <c r="A11" s="534"/>
      <c r="B11" s="513"/>
      <c r="C11" s="511"/>
      <c r="D11" s="517"/>
      <c r="E11" s="520"/>
      <c r="F11" s="510"/>
      <c r="G11" s="441"/>
      <c r="H11" s="511"/>
      <c r="I11" s="567"/>
      <c r="J11" s="505"/>
      <c r="K11" s="505"/>
      <c r="L11" s="505"/>
      <c r="M11" s="508"/>
    </row>
    <row r="12" spans="1:13" s="202" customFormat="1" ht="13.5" customHeight="1">
      <c r="A12" s="534"/>
      <c r="B12" s="513"/>
      <c r="C12" s="511"/>
      <c r="D12" s="517"/>
      <c r="E12" s="520"/>
      <c r="F12" s="510"/>
      <c r="G12" s="441"/>
      <c r="H12" s="511"/>
      <c r="I12" s="567"/>
      <c r="J12" s="505"/>
      <c r="K12" s="505"/>
      <c r="L12" s="505"/>
      <c r="M12" s="508"/>
    </row>
    <row r="13" spans="1:13" s="202" customFormat="1" ht="13.5" customHeight="1">
      <c r="A13" s="534"/>
      <c r="B13" s="513"/>
      <c r="C13" s="511"/>
      <c r="D13" s="517"/>
      <c r="E13" s="520"/>
      <c r="F13" s="510"/>
      <c r="G13" s="441"/>
      <c r="H13" s="511"/>
      <c r="I13" s="567"/>
      <c r="J13" s="505"/>
      <c r="K13" s="505"/>
      <c r="L13" s="505"/>
      <c r="M13" s="508"/>
    </row>
    <row r="14" spans="1:13" s="202" customFormat="1" ht="13.5" customHeight="1">
      <c r="A14" s="534"/>
      <c r="B14" s="513"/>
      <c r="C14" s="511"/>
      <c r="D14" s="517"/>
      <c r="E14" s="520"/>
      <c r="F14" s="510"/>
      <c r="G14" s="441"/>
      <c r="H14" s="511"/>
      <c r="I14" s="567"/>
      <c r="J14" s="505"/>
      <c r="K14" s="505"/>
      <c r="L14" s="505"/>
      <c r="M14" s="508"/>
    </row>
    <row r="15" spans="1:13" s="202" customFormat="1" ht="13.5" customHeight="1">
      <c r="A15" s="534"/>
      <c r="B15" s="513"/>
      <c r="C15" s="511"/>
      <c r="D15" s="517"/>
      <c r="E15" s="520"/>
      <c r="F15" s="510"/>
      <c r="G15" s="441"/>
      <c r="H15" s="511"/>
      <c r="I15" s="567"/>
      <c r="J15" s="505"/>
      <c r="K15" s="505"/>
      <c r="L15" s="505"/>
      <c r="M15" s="508"/>
    </row>
    <row r="16" spans="1:13" s="202" customFormat="1" ht="13.5" customHeight="1">
      <c r="A16" s="534"/>
      <c r="B16" s="513"/>
      <c r="C16" s="511"/>
      <c r="D16" s="517"/>
      <c r="E16" s="520"/>
      <c r="F16" s="510"/>
      <c r="G16" s="441"/>
      <c r="H16" s="511"/>
      <c r="I16" s="567"/>
      <c r="J16" s="505"/>
      <c r="K16" s="505"/>
      <c r="L16" s="505"/>
      <c r="M16" s="508"/>
    </row>
    <row r="17" spans="1:13" s="202" customFormat="1" ht="13.5" customHeight="1">
      <c r="A17" s="534"/>
      <c r="B17" s="513"/>
      <c r="C17" s="511"/>
      <c r="D17" s="517"/>
      <c r="E17" s="520"/>
      <c r="F17" s="510"/>
      <c r="G17" s="441"/>
      <c r="H17" s="511"/>
      <c r="I17" s="567"/>
      <c r="J17" s="505"/>
      <c r="K17" s="505"/>
      <c r="L17" s="505"/>
      <c r="M17" s="508"/>
    </row>
    <row r="18" spans="1:13" s="202" customFormat="1" ht="21.75" customHeight="1">
      <c r="A18" s="534"/>
      <c r="B18" s="513"/>
      <c r="C18" s="511"/>
      <c r="D18" s="517"/>
      <c r="E18" s="520"/>
      <c r="F18" s="510"/>
      <c r="G18" s="441"/>
      <c r="H18" s="511"/>
      <c r="I18" s="567"/>
      <c r="J18" s="505"/>
      <c r="K18" s="505"/>
      <c r="L18" s="505"/>
      <c r="M18" s="508"/>
    </row>
    <row r="19" spans="1:13" s="202" customFormat="1" ht="21.75" customHeight="1">
      <c r="A19" s="534"/>
      <c r="B19" s="513"/>
      <c r="C19" s="511"/>
      <c r="D19" s="517"/>
      <c r="E19" s="520"/>
      <c r="F19" s="510"/>
      <c r="G19" s="441"/>
      <c r="H19" s="511"/>
      <c r="I19" s="567"/>
      <c r="J19" s="505"/>
      <c r="K19" s="560"/>
      <c r="L19" s="560"/>
      <c r="M19" s="508"/>
    </row>
    <row r="20" spans="1:13" s="202" customFormat="1" ht="13.5" customHeight="1">
      <c r="A20" s="534">
        <f>'7. Mapa Final'!A20</f>
        <v>2</v>
      </c>
      <c r="B20" s="513" t="str">
        <f>'7. Mapa Final'!B20</f>
        <v xml:space="preserve">Titulación de bienes inmuebles sin legalizar </v>
      </c>
      <c r="C20" s="511" t="str">
        <f>'7. Mapa Final'!C20</f>
        <v>No tener  definido y con documentacion el estado legal de los bienes  inmuebles de la Rama</v>
      </c>
      <c r="D20" s="516" t="str">
        <f>'7. Mapa Final'!J20</f>
        <v>Media - 3</v>
      </c>
      <c r="E20" s="519" t="str">
        <f>'7. Mapa Final'!K20</f>
        <v>Menor - 2</v>
      </c>
      <c r="F20" s="510" t="str">
        <f>'7. Mapa Final'!M20</f>
        <v>Moderado - 6</v>
      </c>
      <c r="G20" s="441" t="s">
        <v>307</v>
      </c>
      <c r="H20" s="526"/>
      <c r="I20" s="567"/>
      <c r="J20" s="505" t="s">
        <v>433</v>
      </c>
      <c r="K20" s="507">
        <v>45931</v>
      </c>
      <c r="L20" s="507">
        <v>46022</v>
      </c>
      <c r="M20" s="531"/>
    </row>
    <row r="21" spans="1:13" s="202" customFormat="1" ht="13.5" customHeight="1">
      <c r="A21" s="534"/>
      <c r="B21" s="513"/>
      <c r="C21" s="511"/>
      <c r="D21" s="517"/>
      <c r="E21" s="520"/>
      <c r="F21" s="510"/>
      <c r="G21" s="441"/>
      <c r="H21" s="511"/>
      <c r="I21" s="567"/>
      <c r="J21" s="505"/>
      <c r="K21" s="505"/>
      <c r="L21" s="505"/>
      <c r="M21" s="508"/>
    </row>
    <row r="22" spans="1:13" s="202" customFormat="1" ht="13.5" customHeight="1">
      <c r="A22" s="534"/>
      <c r="B22" s="513"/>
      <c r="C22" s="511"/>
      <c r="D22" s="517"/>
      <c r="E22" s="520"/>
      <c r="F22" s="510"/>
      <c r="G22" s="441"/>
      <c r="H22" s="511"/>
      <c r="I22" s="567"/>
      <c r="J22" s="505"/>
      <c r="K22" s="505"/>
      <c r="L22" s="505"/>
      <c r="M22" s="508"/>
    </row>
    <row r="23" spans="1:13" s="202" customFormat="1" ht="13.5" customHeight="1">
      <c r="A23" s="534"/>
      <c r="B23" s="513"/>
      <c r="C23" s="511"/>
      <c r="D23" s="517"/>
      <c r="E23" s="520"/>
      <c r="F23" s="510"/>
      <c r="G23" s="441"/>
      <c r="H23" s="511"/>
      <c r="I23" s="567"/>
      <c r="J23" s="505"/>
      <c r="K23" s="505"/>
      <c r="L23" s="505"/>
      <c r="M23" s="508"/>
    </row>
    <row r="24" spans="1:13" s="202" customFormat="1" ht="13.5" customHeight="1">
      <c r="A24" s="534"/>
      <c r="B24" s="513"/>
      <c r="C24" s="511"/>
      <c r="D24" s="517"/>
      <c r="E24" s="520"/>
      <c r="F24" s="510"/>
      <c r="G24" s="441"/>
      <c r="H24" s="511"/>
      <c r="I24" s="567"/>
      <c r="J24" s="505"/>
      <c r="K24" s="505"/>
      <c r="L24" s="505"/>
      <c r="M24" s="508"/>
    </row>
    <row r="25" spans="1:13" s="202" customFormat="1" ht="13.5" customHeight="1">
      <c r="A25" s="534"/>
      <c r="B25" s="513"/>
      <c r="C25" s="511"/>
      <c r="D25" s="517"/>
      <c r="E25" s="520"/>
      <c r="F25" s="510"/>
      <c r="G25" s="441"/>
      <c r="H25" s="511"/>
      <c r="I25" s="567"/>
      <c r="J25" s="505"/>
      <c r="K25" s="505"/>
      <c r="L25" s="505"/>
      <c r="M25" s="508"/>
    </row>
    <row r="26" spans="1:13" s="202" customFormat="1" ht="13.5" customHeight="1">
      <c r="A26" s="534"/>
      <c r="B26" s="513"/>
      <c r="C26" s="511"/>
      <c r="D26" s="517"/>
      <c r="E26" s="520"/>
      <c r="F26" s="510"/>
      <c r="G26" s="441"/>
      <c r="H26" s="511"/>
      <c r="I26" s="567"/>
      <c r="J26" s="505"/>
      <c r="K26" s="505"/>
      <c r="L26" s="505"/>
      <c r="M26" s="508"/>
    </row>
    <row r="27" spans="1:13" s="202" customFormat="1" ht="13.5" customHeight="1">
      <c r="A27" s="534"/>
      <c r="B27" s="513"/>
      <c r="C27" s="511"/>
      <c r="D27" s="517"/>
      <c r="E27" s="520"/>
      <c r="F27" s="510"/>
      <c r="G27" s="441"/>
      <c r="H27" s="511"/>
      <c r="I27" s="567"/>
      <c r="J27" s="505"/>
      <c r="K27" s="505"/>
      <c r="L27" s="505"/>
      <c r="M27" s="508"/>
    </row>
    <row r="28" spans="1:13" s="202" customFormat="1" ht="21.75" customHeight="1">
      <c r="A28" s="534"/>
      <c r="B28" s="513"/>
      <c r="C28" s="511"/>
      <c r="D28" s="517"/>
      <c r="E28" s="520"/>
      <c r="F28" s="510"/>
      <c r="G28" s="441"/>
      <c r="H28" s="511"/>
      <c r="I28" s="567"/>
      <c r="J28" s="505"/>
      <c r="K28" s="505"/>
      <c r="L28" s="505"/>
      <c r="M28" s="508"/>
    </row>
    <row r="29" spans="1:13" s="202" customFormat="1" ht="21.75" customHeight="1">
      <c r="A29" s="534"/>
      <c r="B29" s="513"/>
      <c r="C29" s="511"/>
      <c r="D29" s="517"/>
      <c r="E29" s="520"/>
      <c r="F29" s="510"/>
      <c r="G29" s="441"/>
      <c r="H29" s="511"/>
      <c r="I29" s="567"/>
      <c r="J29" s="505"/>
      <c r="K29" s="505"/>
      <c r="L29" s="505"/>
      <c r="M29" s="508"/>
    </row>
    <row r="30" spans="1:13" s="202" customFormat="1" ht="13.5" customHeight="1">
      <c r="A30" s="534">
        <f>'7. Mapa Final'!A30</f>
        <v>3</v>
      </c>
      <c r="B30" s="513" t="str">
        <f>'7. Mapa Final'!B30</f>
        <v xml:space="preserve">Incumplimiento de los matenimientos preventivos, correctivos </v>
      </c>
      <c r="C30" s="511" t="str">
        <f>'7. Mapa Final'!C30</f>
        <v>No ejecutar en forma oportuna y acorde con estipulaciones técnicas los mantenimientos de bienes muebles, inmuebles y equipos</v>
      </c>
      <c r="D30" s="516" t="str">
        <f>'7. Mapa Final'!J30</f>
        <v>Baja - 2</v>
      </c>
      <c r="E30" s="519" t="str">
        <f>'7. Mapa Final'!K30</f>
        <v>Leve - 1</v>
      </c>
      <c r="F30" s="510" t="str">
        <f>'7. Mapa Final'!M30</f>
        <v>Bajo - 2</v>
      </c>
      <c r="G30" s="441" t="s">
        <v>307</v>
      </c>
      <c r="H30" s="526"/>
      <c r="I30" s="567"/>
      <c r="J30" s="505" t="s">
        <v>433</v>
      </c>
      <c r="K30" s="507">
        <v>45931</v>
      </c>
      <c r="L30" s="507">
        <v>46022</v>
      </c>
      <c r="M30" s="531"/>
    </row>
    <row r="31" spans="1:13" s="202" customFormat="1" ht="13.5" customHeight="1">
      <c r="A31" s="534"/>
      <c r="B31" s="513"/>
      <c r="C31" s="511"/>
      <c r="D31" s="517"/>
      <c r="E31" s="520"/>
      <c r="F31" s="510"/>
      <c r="G31" s="441"/>
      <c r="H31" s="511"/>
      <c r="I31" s="567"/>
      <c r="J31" s="505"/>
      <c r="K31" s="505"/>
      <c r="L31" s="505"/>
      <c r="M31" s="508"/>
    </row>
    <row r="32" spans="1:13" s="202" customFormat="1" ht="13.5" customHeight="1">
      <c r="A32" s="534"/>
      <c r="B32" s="513"/>
      <c r="C32" s="511"/>
      <c r="D32" s="517"/>
      <c r="E32" s="520"/>
      <c r="F32" s="510"/>
      <c r="G32" s="441"/>
      <c r="H32" s="511"/>
      <c r="I32" s="567"/>
      <c r="J32" s="505"/>
      <c r="K32" s="505"/>
      <c r="L32" s="505"/>
      <c r="M32" s="508"/>
    </row>
    <row r="33" spans="1:13" s="202" customFormat="1" ht="13.5" customHeight="1">
      <c r="A33" s="534"/>
      <c r="B33" s="513"/>
      <c r="C33" s="511"/>
      <c r="D33" s="517"/>
      <c r="E33" s="520"/>
      <c r="F33" s="510"/>
      <c r="G33" s="441"/>
      <c r="H33" s="511"/>
      <c r="I33" s="567"/>
      <c r="J33" s="505"/>
      <c r="K33" s="505"/>
      <c r="L33" s="505"/>
      <c r="M33" s="508"/>
    </row>
    <row r="34" spans="1:13" s="202" customFormat="1" ht="13.5" customHeight="1">
      <c r="A34" s="534"/>
      <c r="B34" s="513"/>
      <c r="C34" s="511"/>
      <c r="D34" s="517"/>
      <c r="E34" s="520"/>
      <c r="F34" s="510"/>
      <c r="G34" s="441"/>
      <c r="H34" s="511"/>
      <c r="I34" s="567"/>
      <c r="J34" s="505"/>
      <c r="K34" s="505"/>
      <c r="L34" s="505"/>
      <c r="M34" s="508"/>
    </row>
    <row r="35" spans="1:13" s="202" customFormat="1" ht="13.5" customHeight="1">
      <c r="A35" s="534"/>
      <c r="B35" s="513"/>
      <c r="C35" s="511"/>
      <c r="D35" s="517"/>
      <c r="E35" s="520"/>
      <c r="F35" s="510"/>
      <c r="G35" s="441"/>
      <c r="H35" s="511"/>
      <c r="I35" s="567"/>
      <c r="J35" s="505"/>
      <c r="K35" s="505"/>
      <c r="L35" s="505"/>
      <c r="M35" s="508"/>
    </row>
    <row r="36" spans="1:13" s="202" customFormat="1" ht="13.5" customHeight="1">
      <c r="A36" s="534"/>
      <c r="B36" s="513"/>
      <c r="C36" s="511"/>
      <c r="D36" s="517"/>
      <c r="E36" s="520"/>
      <c r="F36" s="510"/>
      <c r="G36" s="441"/>
      <c r="H36" s="511"/>
      <c r="I36" s="567"/>
      <c r="J36" s="505"/>
      <c r="K36" s="505"/>
      <c r="L36" s="505"/>
      <c r="M36" s="508"/>
    </row>
    <row r="37" spans="1:13" s="202" customFormat="1" ht="13.5" customHeight="1">
      <c r="A37" s="534"/>
      <c r="B37" s="513"/>
      <c r="C37" s="511"/>
      <c r="D37" s="517"/>
      <c r="E37" s="520"/>
      <c r="F37" s="510"/>
      <c r="G37" s="441"/>
      <c r="H37" s="511"/>
      <c r="I37" s="567"/>
      <c r="J37" s="505"/>
      <c r="K37" s="505"/>
      <c r="L37" s="505"/>
      <c r="M37" s="508"/>
    </row>
    <row r="38" spans="1:13" s="202" customFormat="1" ht="21.75" customHeight="1">
      <c r="A38" s="534"/>
      <c r="B38" s="513"/>
      <c r="C38" s="511"/>
      <c r="D38" s="517"/>
      <c r="E38" s="520"/>
      <c r="F38" s="510"/>
      <c r="G38" s="441"/>
      <c r="H38" s="511"/>
      <c r="I38" s="567"/>
      <c r="J38" s="505"/>
      <c r="K38" s="505"/>
      <c r="L38" s="505"/>
      <c r="M38" s="508"/>
    </row>
    <row r="39" spans="1:13" s="202" customFormat="1" ht="21.75" customHeight="1">
      <c r="A39" s="534"/>
      <c r="B39" s="513"/>
      <c r="C39" s="511"/>
      <c r="D39" s="517"/>
      <c r="E39" s="520"/>
      <c r="F39" s="510"/>
      <c r="G39" s="441"/>
      <c r="H39" s="511"/>
      <c r="I39" s="567"/>
      <c r="J39" s="505"/>
      <c r="K39" s="505"/>
      <c r="L39" s="505"/>
      <c r="M39" s="508"/>
    </row>
    <row r="40" spans="1:13" s="202" customFormat="1" ht="13.5" hidden="1" customHeight="1">
      <c r="A40" s="504">
        <f>'7. Mapa Final'!A40</f>
        <v>4</v>
      </c>
      <c r="B40" s="513" t="str">
        <f>'7. Mapa Final'!B40</f>
        <v xml:space="preserve">Recibir dádivas o beneficios a nombre propio o de terceros para  afectar la seguridad o confidencialidad de la información   </v>
      </c>
      <c r="C40" s="511" t="str">
        <f>'7. Mapa Final'!C40</f>
        <v>Recibir dádivas o beneficios a nombre propio o de terceros por   revelar información confidencial,  alterar, retener o no publicar información.</v>
      </c>
      <c r="D40" s="516" t="e">
        <f>'7. Mapa Final'!J40</f>
        <v>#DIV/0!</v>
      </c>
      <c r="E40" s="519" t="e">
        <f>'7. Mapa Final'!K40</f>
        <v>#VALUE!</v>
      </c>
      <c r="F40" s="510" t="e">
        <f>'7. Mapa Final'!M40</f>
        <v>#DIV/0!</v>
      </c>
      <c r="G40" s="441"/>
      <c r="H40" s="511"/>
      <c r="I40" s="505"/>
      <c r="J40" s="505"/>
      <c r="K40" s="507"/>
      <c r="L40" s="507"/>
      <c r="M40" s="508"/>
    </row>
    <row r="41" spans="1:13" s="202" customFormat="1" ht="13.5" hidden="1" customHeight="1">
      <c r="A41" s="504"/>
      <c r="B41" s="513"/>
      <c r="C41" s="511"/>
      <c r="D41" s="517"/>
      <c r="E41" s="520"/>
      <c r="F41" s="510"/>
      <c r="G41" s="441"/>
      <c r="H41" s="511"/>
      <c r="I41" s="505"/>
      <c r="J41" s="505"/>
      <c r="K41" s="505"/>
      <c r="L41" s="505"/>
      <c r="M41" s="508"/>
    </row>
    <row r="42" spans="1:13" s="202" customFormat="1" ht="13.5" hidden="1" customHeight="1">
      <c r="A42" s="504"/>
      <c r="B42" s="513"/>
      <c r="C42" s="511"/>
      <c r="D42" s="517"/>
      <c r="E42" s="520"/>
      <c r="F42" s="510"/>
      <c r="G42" s="441"/>
      <c r="H42" s="511"/>
      <c r="I42" s="505"/>
      <c r="J42" s="505"/>
      <c r="K42" s="505"/>
      <c r="L42" s="505"/>
      <c r="M42" s="508"/>
    </row>
    <row r="43" spans="1:13" s="202" customFormat="1" ht="13.5" hidden="1" customHeight="1">
      <c r="A43" s="504"/>
      <c r="B43" s="513"/>
      <c r="C43" s="511"/>
      <c r="D43" s="517"/>
      <c r="E43" s="520"/>
      <c r="F43" s="510"/>
      <c r="G43" s="441"/>
      <c r="H43" s="511"/>
      <c r="I43" s="505"/>
      <c r="J43" s="505"/>
      <c r="K43" s="505"/>
      <c r="L43" s="505"/>
      <c r="M43" s="508"/>
    </row>
    <row r="44" spans="1:13" s="202" customFormat="1" ht="13.5" hidden="1" customHeight="1">
      <c r="A44" s="504"/>
      <c r="B44" s="513"/>
      <c r="C44" s="511"/>
      <c r="D44" s="517"/>
      <c r="E44" s="520"/>
      <c r="F44" s="510"/>
      <c r="G44" s="441"/>
      <c r="H44" s="511"/>
      <c r="I44" s="505"/>
      <c r="J44" s="505"/>
      <c r="K44" s="505"/>
      <c r="L44" s="505"/>
      <c r="M44" s="508"/>
    </row>
    <row r="45" spans="1:13" s="202" customFormat="1" ht="13.5" hidden="1" customHeight="1">
      <c r="A45" s="504"/>
      <c r="B45" s="513"/>
      <c r="C45" s="511"/>
      <c r="D45" s="517"/>
      <c r="E45" s="520"/>
      <c r="F45" s="510"/>
      <c r="G45" s="441"/>
      <c r="H45" s="511"/>
      <c r="I45" s="505"/>
      <c r="J45" s="505"/>
      <c r="K45" s="505"/>
      <c r="L45" s="505"/>
      <c r="M45" s="508"/>
    </row>
    <row r="46" spans="1:13" s="202" customFormat="1" ht="13.5" hidden="1" customHeight="1">
      <c r="A46" s="504"/>
      <c r="B46" s="513"/>
      <c r="C46" s="511"/>
      <c r="D46" s="517"/>
      <c r="E46" s="520"/>
      <c r="F46" s="510"/>
      <c r="G46" s="441"/>
      <c r="H46" s="511"/>
      <c r="I46" s="505"/>
      <c r="J46" s="505"/>
      <c r="K46" s="505"/>
      <c r="L46" s="505"/>
      <c r="M46" s="508"/>
    </row>
    <row r="47" spans="1:13" s="202" customFormat="1" ht="13.5" hidden="1" customHeight="1">
      <c r="A47" s="504"/>
      <c r="B47" s="513"/>
      <c r="C47" s="511"/>
      <c r="D47" s="517"/>
      <c r="E47" s="520"/>
      <c r="F47" s="510"/>
      <c r="G47" s="441"/>
      <c r="H47" s="511"/>
      <c r="I47" s="505"/>
      <c r="J47" s="505"/>
      <c r="K47" s="505"/>
      <c r="L47" s="505"/>
      <c r="M47" s="508"/>
    </row>
    <row r="48" spans="1:13" s="202" customFormat="1" ht="21.75" hidden="1" customHeight="1">
      <c r="A48" s="504"/>
      <c r="B48" s="513"/>
      <c r="C48" s="511"/>
      <c r="D48" s="517"/>
      <c r="E48" s="520"/>
      <c r="F48" s="510"/>
      <c r="G48" s="441"/>
      <c r="H48" s="511"/>
      <c r="I48" s="505"/>
      <c r="J48" s="505"/>
      <c r="K48" s="505"/>
      <c r="L48" s="505"/>
      <c r="M48" s="508"/>
    </row>
    <row r="49" spans="1:13" s="202" customFormat="1" ht="21.75" hidden="1" customHeight="1">
      <c r="A49" s="504"/>
      <c r="B49" s="513"/>
      <c r="C49" s="511"/>
      <c r="D49" s="517"/>
      <c r="E49" s="520"/>
      <c r="F49" s="510"/>
      <c r="G49" s="441"/>
      <c r="H49" s="511"/>
      <c r="I49" s="505"/>
      <c r="J49" s="505"/>
      <c r="K49" s="505"/>
      <c r="L49" s="505"/>
      <c r="M49" s="508"/>
    </row>
    <row r="50" spans="1:13" s="202" customFormat="1" ht="13.5" hidden="1" customHeight="1">
      <c r="A50" s="504">
        <f>'7. Mapa Final'!A50</f>
        <v>5</v>
      </c>
      <c r="B50" s="513" t="str">
        <f>'7. Mapa Final'!B50</f>
        <v>Ofrecer, prometer, entregar, aceptar o solicitar una ventaja indebida  para influir  en la toma de decisiones  para  la adquisición de predios en donación.</v>
      </c>
      <c r="C50" s="511" t="str">
        <f>'7. Mapa Final'!C50</f>
        <v>Cuando se emite un concepto favorable que conlleve a la adquisición de un predio por donación omitiendo el cumplimiento de los requisitos establecidos, con el fin de favorecer intereses particulares.</v>
      </c>
      <c r="D50" s="516" t="e">
        <f>'7. Mapa Final'!J50</f>
        <v>#DIV/0!</v>
      </c>
      <c r="E50" s="519" t="e">
        <f>'7. Mapa Final'!K50</f>
        <v>#VALUE!</v>
      </c>
      <c r="F50" s="510" t="e">
        <f>'7. Mapa Final'!M50</f>
        <v>#DIV/0!</v>
      </c>
      <c r="G50" s="441"/>
      <c r="H50" s="511"/>
      <c r="I50" s="505" t="s">
        <v>416</v>
      </c>
      <c r="J50" s="505"/>
      <c r="K50" s="507">
        <v>45566</v>
      </c>
      <c r="L50" s="507">
        <v>45657</v>
      </c>
      <c r="M50" s="508"/>
    </row>
    <row r="51" spans="1:13" s="202" customFormat="1" ht="13.5" hidden="1" customHeight="1">
      <c r="A51" s="504"/>
      <c r="B51" s="513"/>
      <c r="C51" s="511"/>
      <c r="D51" s="517"/>
      <c r="E51" s="520"/>
      <c r="F51" s="510"/>
      <c r="G51" s="441"/>
      <c r="H51" s="511"/>
      <c r="I51" s="505"/>
      <c r="J51" s="505"/>
      <c r="K51" s="505"/>
      <c r="L51" s="505"/>
      <c r="M51" s="508"/>
    </row>
    <row r="52" spans="1:13" s="202" customFormat="1" ht="13.5" hidden="1" customHeight="1">
      <c r="A52" s="504"/>
      <c r="B52" s="513"/>
      <c r="C52" s="511"/>
      <c r="D52" s="517"/>
      <c r="E52" s="520"/>
      <c r="F52" s="510"/>
      <c r="G52" s="441"/>
      <c r="H52" s="511"/>
      <c r="I52" s="505"/>
      <c r="J52" s="505"/>
      <c r="K52" s="505"/>
      <c r="L52" s="505"/>
      <c r="M52" s="508"/>
    </row>
    <row r="53" spans="1:13" s="202" customFormat="1" ht="13.5" hidden="1" customHeight="1">
      <c r="A53" s="504"/>
      <c r="B53" s="513"/>
      <c r="C53" s="511"/>
      <c r="D53" s="517"/>
      <c r="E53" s="520"/>
      <c r="F53" s="510"/>
      <c r="G53" s="441"/>
      <c r="H53" s="511"/>
      <c r="I53" s="505"/>
      <c r="J53" s="505"/>
      <c r="K53" s="505"/>
      <c r="L53" s="505"/>
      <c r="M53" s="508"/>
    </row>
    <row r="54" spans="1:13" s="202" customFormat="1" ht="13.5" hidden="1" customHeight="1">
      <c r="A54" s="504"/>
      <c r="B54" s="513"/>
      <c r="C54" s="511"/>
      <c r="D54" s="517"/>
      <c r="E54" s="520"/>
      <c r="F54" s="510"/>
      <c r="G54" s="441"/>
      <c r="H54" s="511"/>
      <c r="I54" s="505"/>
      <c r="J54" s="505"/>
      <c r="K54" s="505"/>
      <c r="L54" s="505"/>
      <c r="M54" s="508"/>
    </row>
    <row r="55" spans="1:13" s="202" customFormat="1" ht="13.5" hidden="1" customHeight="1">
      <c r="A55" s="504"/>
      <c r="B55" s="513"/>
      <c r="C55" s="511"/>
      <c r="D55" s="517"/>
      <c r="E55" s="520"/>
      <c r="F55" s="510"/>
      <c r="G55" s="441"/>
      <c r="H55" s="511"/>
      <c r="I55" s="505"/>
      <c r="J55" s="505"/>
      <c r="K55" s="505"/>
      <c r="L55" s="505"/>
      <c r="M55" s="508"/>
    </row>
    <row r="56" spans="1:13" s="202" customFormat="1" ht="13.5" hidden="1" customHeight="1">
      <c r="A56" s="504"/>
      <c r="B56" s="513"/>
      <c r="C56" s="511"/>
      <c r="D56" s="517"/>
      <c r="E56" s="520"/>
      <c r="F56" s="510"/>
      <c r="G56" s="441"/>
      <c r="H56" s="511"/>
      <c r="I56" s="505"/>
      <c r="J56" s="505"/>
      <c r="K56" s="505"/>
      <c r="L56" s="505"/>
      <c r="M56" s="508"/>
    </row>
    <row r="57" spans="1:13" s="202" customFormat="1" ht="13.5" hidden="1" customHeight="1">
      <c r="A57" s="504"/>
      <c r="B57" s="513"/>
      <c r="C57" s="511"/>
      <c r="D57" s="517"/>
      <c r="E57" s="520"/>
      <c r="F57" s="510"/>
      <c r="G57" s="441"/>
      <c r="H57" s="511"/>
      <c r="I57" s="505"/>
      <c r="J57" s="505"/>
      <c r="K57" s="505"/>
      <c r="L57" s="505"/>
      <c r="M57" s="508"/>
    </row>
    <row r="58" spans="1:13" s="202" customFormat="1" ht="21.75" hidden="1" customHeight="1">
      <c r="A58" s="504"/>
      <c r="B58" s="513"/>
      <c r="C58" s="511"/>
      <c r="D58" s="517"/>
      <c r="E58" s="520"/>
      <c r="F58" s="510"/>
      <c r="G58" s="441"/>
      <c r="H58" s="511"/>
      <c r="I58" s="505"/>
      <c r="J58" s="505"/>
      <c r="K58" s="505"/>
      <c r="L58" s="505"/>
      <c r="M58" s="508"/>
    </row>
    <row r="59" spans="1:13" s="202" customFormat="1" ht="21.75" hidden="1" customHeight="1">
      <c r="A59" s="504"/>
      <c r="B59" s="513"/>
      <c r="C59" s="511"/>
      <c r="D59" s="517"/>
      <c r="E59" s="520"/>
      <c r="F59" s="510"/>
      <c r="G59" s="441"/>
      <c r="H59" s="511"/>
      <c r="I59" s="505"/>
      <c r="J59" s="505"/>
      <c r="K59" s="505"/>
      <c r="L59" s="505"/>
      <c r="M59" s="508"/>
    </row>
    <row r="60" spans="1:13" s="202" customFormat="1" ht="13.5" hidden="1" customHeight="1">
      <c r="A60" s="504">
        <f>'7. Mapa Final'!A60</f>
        <v>6</v>
      </c>
      <c r="B60" s="513"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11" t="str">
        <f>'7. Mapa Final'!C60</f>
        <v>Cuando se emite un concepto técnico basado en una evaluación que redunde en ventajas para agentes internos y externos, sin la adecuada justificación técnica.</v>
      </c>
      <c r="D60" s="516" t="e">
        <f>'7. Mapa Final'!J60</f>
        <v>#DIV/0!</v>
      </c>
      <c r="E60" s="519" t="e">
        <f>'7. Mapa Final'!K60</f>
        <v>#VALUE!</v>
      </c>
      <c r="F60" s="510" t="e">
        <f>'7. Mapa Final'!M60</f>
        <v>#DIV/0!</v>
      </c>
      <c r="G60" s="441"/>
      <c r="H60" s="511"/>
      <c r="I60" s="505" t="s">
        <v>416</v>
      </c>
      <c r="J60" s="505"/>
      <c r="K60" s="507">
        <v>45566</v>
      </c>
      <c r="L60" s="507">
        <v>45657</v>
      </c>
      <c r="M60" s="508"/>
    </row>
    <row r="61" spans="1:13" s="202" customFormat="1" ht="13.5" hidden="1" customHeight="1">
      <c r="A61" s="504"/>
      <c r="B61" s="513"/>
      <c r="C61" s="511"/>
      <c r="D61" s="517"/>
      <c r="E61" s="520"/>
      <c r="F61" s="510"/>
      <c r="G61" s="441"/>
      <c r="H61" s="511"/>
      <c r="I61" s="505"/>
      <c r="J61" s="505"/>
      <c r="K61" s="505"/>
      <c r="L61" s="505"/>
      <c r="M61" s="508"/>
    </row>
    <row r="62" spans="1:13" s="202" customFormat="1" ht="13.5" hidden="1" customHeight="1">
      <c r="A62" s="504"/>
      <c r="B62" s="513"/>
      <c r="C62" s="511"/>
      <c r="D62" s="517"/>
      <c r="E62" s="520"/>
      <c r="F62" s="510"/>
      <c r="G62" s="441"/>
      <c r="H62" s="511"/>
      <c r="I62" s="505"/>
      <c r="J62" s="505"/>
      <c r="K62" s="505"/>
      <c r="L62" s="505"/>
      <c r="M62" s="508"/>
    </row>
    <row r="63" spans="1:13" s="202" customFormat="1" ht="13.5" hidden="1" customHeight="1">
      <c r="A63" s="504"/>
      <c r="B63" s="513"/>
      <c r="C63" s="511"/>
      <c r="D63" s="517"/>
      <c r="E63" s="520"/>
      <c r="F63" s="510"/>
      <c r="G63" s="441"/>
      <c r="H63" s="511"/>
      <c r="I63" s="505"/>
      <c r="J63" s="505"/>
      <c r="K63" s="505"/>
      <c r="L63" s="505"/>
      <c r="M63" s="508"/>
    </row>
    <row r="64" spans="1:13" s="202" customFormat="1" ht="13.5" hidden="1" customHeight="1">
      <c r="A64" s="504"/>
      <c r="B64" s="513"/>
      <c r="C64" s="511"/>
      <c r="D64" s="517"/>
      <c r="E64" s="520"/>
      <c r="F64" s="510"/>
      <c r="G64" s="441"/>
      <c r="H64" s="511"/>
      <c r="I64" s="505"/>
      <c r="J64" s="505"/>
      <c r="K64" s="505"/>
      <c r="L64" s="505"/>
      <c r="M64" s="508"/>
    </row>
    <row r="65" spans="1:13" s="202" customFormat="1" ht="13.5" hidden="1" customHeight="1">
      <c r="A65" s="504"/>
      <c r="B65" s="513"/>
      <c r="C65" s="511"/>
      <c r="D65" s="517"/>
      <c r="E65" s="520"/>
      <c r="F65" s="510"/>
      <c r="G65" s="441"/>
      <c r="H65" s="511"/>
      <c r="I65" s="505"/>
      <c r="J65" s="505"/>
      <c r="K65" s="505"/>
      <c r="L65" s="505"/>
      <c r="M65" s="508"/>
    </row>
    <row r="66" spans="1:13" s="202" customFormat="1" ht="13.5" hidden="1" customHeight="1">
      <c r="A66" s="504"/>
      <c r="B66" s="513"/>
      <c r="C66" s="511"/>
      <c r="D66" s="517"/>
      <c r="E66" s="520"/>
      <c r="F66" s="510"/>
      <c r="G66" s="441"/>
      <c r="H66" s="511"/>
      <c r="I66" s="505"/>
      <c r="J66" s="505"/>
      <c r="K66" s="505"/>
      <c r="L66" s="505"/>
      <c r="M66" s="508"/>
    </row>
    <row r="67" spans="1:13" s="202" customFormat="1" ht="13.5" hidden="1" customHeight="1">
      <c r="A67" s="504"/>
      <c r="B67" s="513"/>
      <c r="C67" s="511"/>
      <c r="D67" s="517"/>
      <c r="E67" s="520"/>
      <c r="F67" s="510"/>
      <c r="G67" s="441"/>
      <c r="H67" s="511"/>
      <c r="I67" s="505"/>
      <c r="J67" s="505"/>
      <c r="K67" s="505"/>
      <c r="L67" s="505"/>
      <c r="M67" s="508"/>
    </row>
    <row r="68" spans="1:13" s="202" customFormat="1" ht="21.75" hidden="1" customHeight="1">
      <c r="A68" s="504"/>
      <c r="B68" s="513"/>
      <c r="C68" s="511"/>
      <c r="D68" s="517"/>
      <c r="E68" s="520"/>
      <c r="F68" s="510"/>
      <c r="G68" s="441"/>
      <c r="H68" s="511"/>
      <c r="I68" s="505"/>
      <c r="J68" s="505"/>
      <c r="K68" s="505"/>
      <c r="L68" s="505"/>
      <c r="M68" s="508"/>
    </row>
    <row r="69" spans="1:13" s="202" customFormat="1" ht="21.75" hidden="1" customHeight="1">
      <c r="A69" s="504"/>
      <c r="B69" s="513"/>
      <c r="C69" s="511"/>
      <c r="D69" s="517"/>
      <c r="E69" s="520"/>
      <c r="F69" s="510"/>
      <c r="G69" s="441"/>
      <c r="H69" s="511"/>
      <c r="I69" s="505"/>
      <c r="J69" s="505"/>
      <c r="K69" s="505"/>
      <c r="L69" s="505"/>
      <c r="M69" s="508"/>
    </row>
    <row r="70" spans="1:13" s="202" customFormat="1" ht="13.5" hidden="1" customHeight="1">
      <c r="A70" s="504">
        <f>'7. Mapa Final'!A70</f>
        <v>7</v>
      </c>
      <c r="B70" s="513" t="str">
        <f>'7. Mapa Final'!B70</f>
        <v>Ofrecer, prometer, entregar, aceptar o solicitar una ventaja indebida para conseguir el favorecimiento competitivo  en  la adición  de  contratos de Estudios y Diseños o construcción de sedes y despachos judiciales.</v>
      </c>
      <c r="C70" s="511" t="str">
        <f>'7. Mapa Final'!C70</f>
        <v>Cuando se adicionen contratos que son ventajosos para agentes internos y externos, sin la adecuada justificación que soporte su valor.</v>
      </c>
      <c r="D70" s="516" t="e">
        <f>'7. Mapa Final'!J70</f>
        <v>#DIV/0!</v>
      </c>
      <c r="E70" s="519" t="e">
        <f>'7. Mapa Final'!K70</f>
        <v>#VALUE!</v>
      </c>
      <c r="F70" s="510" t="e">
        <f>'7. Mapa Final'!M70</f>
        <v>#DIV/0!</v>
      </c>
      <c r="G70" s="441"/>
      <c r="H70" s="511"/>
      <c r="I70" s="505" t="s">
        <v>416</v>
      </c>
      <c r="J70" s="505"/>
      <c r="K70" s="507">
        <v>45566</v>
      </c>
      <c r="L70" s="507">
        <v>45657</v>
      </c>
      <c r="M70" s="508"/>
    </row>
    <row r="71" spans="1:13" s="202" customFormat="1" ht="13.5" hidden="1" customHeight="1">
      <c r="A71" s="504"/>
      <c r="B71" s="513"/>
      <c r="C71" s="511"/>
      <c r="D71" s="517"/>
      <c r="E71" s="520"/>
      <c r="F71" s="510"/>
      <c r="G71" s="441"/>
      <c r="H71" s="511"/>
      <c r="I71" s="505"/>
      <c r="J71" s="505"/>
      <c r="K71" s="505"/>
      <c r="L71" s="505"/>
      <c r="M71" s="508"/>
    </row>
    <row r="72" spans="1:13" s="202" customFormat="1" ht="13.5" hidden="1" customHeight="1">
      <c r="A72" s="504"/>
      <c r="B72" s="513"/>
      <c r="C72" s="511"/>
      <c r="D72" s="517"/>
      <c r="E72" s="520"/>
      <c r="F72" s="510"/>
      <c r="G72" s="441"/>
      <c r="H72" s="511"/>
      <c r="I72" s="505"/>
      <c r="J72" s="505"/>
      <c r="K72" s="505"/>
      <c r="L72" s="505"/>
      <c r="M72" s="508"/>
    </row>
    <row r="73" spans="1:13" s="202" customFormat="1" ht="13.5" hidden="1" customHeight="1">
      <c r="A73" s="504"/>
      <c r="B73" s="513"/>
      <c r="C73" s="511"/>
      <c r="D73" s="517"/>
      <c r="E73" s="520"/>
      <c r="F73" s="510"/>
      <c r="G73" s="441"/>
      <c r="H73" s="511"/>
      <c r="I73" s="505"/>
      <c r="J73" s="505"/>
      <c r="K73" s="505"/>
      <c r="L73" s="505"/>
      <c r="M73" s="508"/>
    </row>
    <row r="74" spans="1:13" s="202" customFormat="1" ht="13.5" hidden="1" customHeight="1">
      <c r="A74" s="504"/>
      <c r="B74" s="513"/>
      <c r="C74" s="511"/>
      <c r="D74" s="517"/>
      <c r="E74" s="520"/>
      <c r="F74" s="510"/>
      <c r="G74" s="441"/>
      <c r="H74" s="511"/>
      <c r="I74" s="505"/>
      <c r="J74" s="505"/>
      <c r="K74" s="505"/>
      <c r="L74" s="505"/>
      <c r="M74" s="508"/>
    </row>
    <row r="75" spans="1:13" s="202" customFormat="1" ht="13.5" hidden="1" customHeight="1">
      <c r="A75" s="504"/>
      <c r="B75" s="513"/>
      <c r="C75" s="511"/>
      <c r="D75" s="517"/>
      <c r="E75" s="520"/>
      <c r="F75" s="510"/>
      <c r="G75" s="441"/>
      <c r="H75" s="511"/>
      <c r="I75" s="505"/>
      <c r="J75" s="505"/>
      <c r="K75" s="505"/>
      <c r="L75" s="505"/>
      <c r="M75" s="508"/>
    </row>
    <row r="76" spans="1:13" s="202" customFormat="1" ht="13.5" hidden="1" customHeight="1">
      <c r="A76" s="504"/>
      <c r="B76" s="513"/>
      <c r="C76" s="511"/>
      <c r="D76" s="517"/>
      <c r="E76" s="520"/>
      <c r="F76" s="510"/>
      <c r="G76" s="441"/>
      <c r="H76" s="511"/>
      <c r="I76" s="505"/>
      <c r="J76" s="505"/>
      <c r="K76" s="505"/>
      <c r="L76" s="505"/>
      <c r="M76" s="508"/>
    </row>
    <row r="77" spans="1:13" s="202" customFormat="1" ht="13.5" hidden="1" customHeight="1">
      <c r="A77" s="504"/>
      <c r="B77" s="513"/>
      <c r="C77" s="511"/>
      <c r="D77" s="517"/>
      <c r="E77" s="520"/>
      <c r="F77" s="510"/>
      <c r="G77" s="441"/>
      <c r="H77" s="511"/>
      <c r="I77" s="505"/>
      <c r="J77" s="505"/>
      <c r="K77" s="505"/>
      <c r="L77" s="505"/>
      <c r="M77" s="508"/>
    </row>
    <row r="78" spans="1:13" s="202" customFormat="1" ht="21.75" hidden="1" customHeight="1">
      <c r="A78" s="504"/>
      <c r="B78" s="513"/>
      <c r="C78" s="511"/>
      <c r="D78" s="517"/>
      <c r="E78" s="520"/>
      <c r="F78" s="510"/>
      <c r="G78" s="441"/>
      <c r="H78" s="511"/>
      <c r="I78" s="505"/>
      <c r="J78" s="505"/>
      <c r="K78" s="505"/>
      <c r="L78" s="505"/>
      <c r="M78" s="508"/>
    </row>
    <row r="79" spans="1:13" s="202" customFormat="1" ht="21.75" hidden="1" customHeight="1">
      <c r="A79" s="504"/>
      <c r="B79" s="513"/>
      <c r="C79" s="511"/>
      <c r="D79" s="517"/>
      <c r="E79" s="520"/>
      <c r="F79" s="510"/>
      <c r="G79" s="441"/>
      <c r="H79" s="511"/>
      <c r="I79" s="505"/>
      <c r="J79" s="505"/>
      <c r="K79" s="505"/>
      <c r="L79" s="505"/>
      <c r="M79" s="508"/>
    </row>
    <row r="80" spans="1:13" s="202" customFormat="1" ht="13.5" hidden="1" customHeight="1">
      <c r="A80" s="504">
        <f>'7. Mapa Final'!A80</f>
        <v>8</v>
      </c>
      <c r="B80" s="513" t="str">
        <f>'7. Mapa Final'!B80</f>
        <v>Ofrecer, prometer, entregar, aceptar o solicitar una ventaja indebida para conseguir la recepción de Diseños u obras.</v>
      </c>
      <c r="C80" s="511" t="str">
        <f>'7. Mapa Final'!C80</f>
        <v>Cuando un agente interno o externos, obtiene una ventaja indebida por recibir Estudios y Diseños u Obras, que no cumplan con los requisitos contractuales.</v>
      </c>
      <c r="D80" s="516" t="e">
        <f>'7. Mapa Final'!J80</f>
        <v>#DIV/0!</v>
      </c>
      <c r="E80" s="519">
        <f>'7. Mapa Final'!K80</f>
        <v>0</v>
      </c>
      <c r="F80" s="510" t="e">
        <f>'7. Mapa Final'!M80</f>
        <v>#DIV/0!</v>
      </c>
      <c r="G80" s="441"/>
      <c r="H80" s="511"/>
      <c r="I80" s="505" t="s">
        <v>416</v>
      </c>
      <c r="J80" s="505"/>
      <c r="K80" s="507">
        <v>45566</v>
      </c>
      <c r="L80" s="507">
        <v>45657</v>
      </c>
      <c r="M80" s="508"/>
    </row>
    <row r="81" spans="1:13" s="202" customFormat="1" ht="13.5" hidden="1" customHeight="1">
      <c r="A81" s="504"/>
      <c r="B81" s="513"/>
      <c r="C81" s="511"/>
      <c r="D81" s="517"/>
      <c r="E81" s="520"/>
      <c r="F81" s="510"/>
      <c r="G81" s="441"/>
      <c r="H81" s="511"/>
      <c r="I81" s="505"/>
      <c r="J81" s="505"/>
      <c r="K81" s="505"/>
      <c r="L81" s="505"/>
      <c r="M81" s="508"/>
    </row>
    <row r="82" spans="1:13" s="202" customFormat="1" ht="13.5" hidden="1" customHeight="1">
      <c r="A82" s="504"/>
      <c r="B82" s="513"/>
      <c r="C82" s="511"/>
      <c r="D82" s="517"/>
      <c r="E82" s="520"/>
      <c r="F82" s="510"/>
      <c r="G82" s="441"/>
      <c r="H82" s="511"/>
      <c r="I82" s="505"/>
      <c r="J82" s="505"/>
      <c r="K82" s="505"/>
      <c r="L82" s="505"/>
      <c r="M82" s="508"/>
    </row>
    <row r="83" spans="1:13" s="202" customFormat="1" ht="13.5" hidden="1" customHeight="1">
      <c r="A83" s="504"/>
      <c r="B83" s="513"/>
      <c r="C83" s="511"/>
      <c r="D83" s="517"/>
      <c r="E83" s="520"/>
      <c r="F83" s="510"/>
      <c r="G83" s="441"/>
      <c r="H83" s="511"/>
      <c r="I83" s="505"/>
      <c r="J83" s="505"/>
      <c r="K83" s="505"/>
      <c r="L83" s="505"/>
      <c r="M83" s="508"/>
    </row>
    <row r="84" spans="1:13" s="202" customFormat="1" ht="13.5" hidden="1" customHeight="1">
      <c r="A84" s="504"/>
      <c r="B84" s="513"/>
      <c r="C84" s="511"/>
      <c r="D84" s="517"/>
      <c r="E84" s="520"/>
      <c r="F84" s="510"/>
      <c r="G84" s="441"/>
      <c r="H84" s="511"/>
      <c r="I84" s="505"/>
      <c r="J84" s="505"/>
      <c r="K84" s="505"/>
      <c r="L84" s="505"/>
      <c r="M84" s="508"/>
    </row>
    <row r="85" spans="1:13" s="202" customFormat="1" ht="13.5" hidden="1" customHeight="1">
      <c r="A85" s="504"/>
      <c r="B85" s="513"/>
      <c r="C85" s="511"/>
      <c r="D85" s="517"/>
      <c r="E85" s="520"/>
      <c r="F85" s="510"/>
      <c r="G85" s="441"/>
      <c r="H85" s="511"/>
      <c r="I85" s="505"/>
      <c r="J85" s="505"/>
      <c r="K85" s="505"/>
      <c r="L85" s="505"/>
      <c r="M85" s="508"/>
    </row>
    <row r="86" spans="1:13" s="202" customFormat="1" ht="13.5" hidden="1" customHeight="1">
      <c r="A86" s="504"/>
      <c r="B86" s="513"/>
      <c r="C86" s="511"/>
      <c r="D86" s="517"/>
      <c r="E86" s="520"/>
      <c r="F86" s="510"/>
      <c r="G86" s="441"/>
      <c r="H86" s="511"/>
      <c r="I86" s="505"/>
      <c r="J86" s="505"/>
      <c r="K86" s="505"/>
      <c r="L86" s="505"/>
      <c r="M86" s="508"/>
    </row>
    <row r="87" spans="1:13" s="202" customFormat="1" ht="13.5" hidden="1" customHeight="1">
      <c r="A87" s="504"/>
      <c r="B87" s="513"/>
      <c r="C87" s="511"/>
      <c r="D87" s="517"/>
      <c r="E87" s="520"/>
      <c r="F87" s="510"/>
      <c r="G87" s="441"/>
      <c r="H87" s="511"/>
      <c r="I87" s="505"/>
      <c r="J87" s="505"/>
      <c r="K87" s="505"/>
      <c r="L87" s="505"/>
      <c r="M87" s="508"/>
    </row>
    <row r="88" spans="1:13" s="202" customFormat="1" ht="21.75" hidden="1" customHeight="1">
      <c r="A88" s="504"/>
      <c r="B88" s="513"/>
      <c r="C88" s="511"/>
      <c r="D88" s="517"/>
      <c r="E88" s="520"/>
      <c r="F88" s="510"/>
      <c r="G88" s="441"/>
      <c r="H88" s="511"/>
      <c r="I88" s="505"/>
      <c r="J88" s="505"/>
      <c r="K88" s="505"/>
      <c r="L88" s="505"/>
      <c r="M88" s="508"/>
    </row>
    <row r="89" spans="1:13" s="202" customFormat="1" ht="21.75" hidden="1" customHeight="1">
      <c r="A89" s="504"/>
      <c r="B89" s="513"/>
      <c r="C89" s="511"/>
      <c r="D89" s="517"/>
      <c r="E89" s="520"/>
      <c r="F89" s="510"/>
      <c r="G89" s="441"/>
      <c r="H89" s="511"/>
      <c r="I89" s="505"/>
      <c r="J89" s="505"/>
      <c r="K89" s="505"/>
      <c r="L89" s="505"/>
      <c r="M89" s="508"/>
    </row>
  </sheetData>
  <mergeCells count="121">
    <mergeCell ref="A1:C3"/>
    <mergeCell ref="A4:B4"/>
    <mergeCell ref="C4:M4"/>
    <mergeCell ref="A5:B5"/>
    <mergeCell ref="C5:M5"/>
    <mergeCell ref="A6:B6"/>
    <mergeCell ref="C6:M6"/>
    <mergeCell ref="D1:K2"/>
    <mergeCell ref="L1:M2"/>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73" priority="280" operator="containsText" text="3- Moderado">
      <formula>NOT(ISERROR(SEARCH("3- Moderado",A7)))</formula>
    </cfRule>
    <cfRule type="containsText" dxfId="72" priority="281" operator="containsText" text="6- Moderado">
      <formula>NOT(ISERROR(SEARCH("6- Moderado",A7)))</formula>
    </cfRule>
    <cfRule type="containsText" dxfId="71" priority="282" operator="containsText" text="4- Moderado">
      <formula>NOT(ISERROR(SEARCH("4- Moderado",A7)))</formula>
    </cfRule>
    <cfRule type="containsText" dxfId="70" priority="283" operator="containsText" text="3- Bajo">
      <formula>NOT(ISERROR(SEARCH("3- Bajo",A7)))</formula>
    </cfRule>
    <cfRule type="containsText" dxfId="69" priority="284" operator="containsText" text="4- Bajo">
      <formula>NOT(ISERROR(SEARCH("4- Bajo",A7)))</formula>
    </cfRule>
    <cfRule type="containsText" dxfId="68" priority="285" operator="containsText" text="1- Bajo">
      <formula>NOT(ISERROR(SEARCH("1- Bajo",A7)))</formula>
    </cfRule>
  </conditionalFormatting>
  <conditionalFormatting sqref="A10:B10 D10:E10">
    <cfRule type="containsText" dxfId="67" priority="270" operator="containsText" text="3- Bajo">
      <formula>NOT(ISERROR(SEARCH("3- Bajo",A10)))</formula>
    </cfRule>
    <cfRule type="containsText" dxfId="66" priority="271" operator="containsText" text="4- Bajo">
      <formula>NOT(ISERROR(SEARCH("4- Bajo",A10)))</formula>
    </cfRule>
    <cfRule type="containsText" dxfId="65" priority="272" operator="containsText" text="1- Bajo">
      <formula>NOT(ISERROR(SEARCH("1- Bajo",A10)))</formula>
    </cfRule>
  </conditionalFormatting>
  <conditionalFormatting sqref="A20:B20 D20:E20">
    <cfRule type="containsText" dxfId="64" priority="249" operator="containsText" text="3- Bajo">
      <formula>NOT(ISERROR(SEARCH("3- Bajo",A20)))</formula>
    </cfRule>
    <cfRule type="containsText" dxfId="63" priority="250" operator="containsText" text="4- Bajo">
      <formula>NOT(ISERROR(SEARCH("4- Bajo",A20)))</formula>
    </cfRule>
    <cfRule type="containsText" dxfId="62" priority="251" operator="containsText" text="1- Bajo">
      <formula>NOT(ISERROR(SEARCH("1- Bajo",A20)))</formula>
    </cfRule>
  </conditionalFormatting>
  <conditionalFormatting sqref="A30:B30 D30:E30">
    <cfRule type="containsText" dxfId="61" priority="228" operator="containsText" text="3- Bajo">
      <formula>NOT(ISERROR(SEARCH("3- Bajo",A30)))</formula>
    </cfRule>
    <cfRule type="containsText" dxfId="60" priority="229" operator="containsText" text="4- Bajo">
      <formula>NOT(ISERROR(SEARCH("4- Bajo",A30)))</formula>
    </cfRule>
    <cfRule type="containsText" dxfId="59" priority="230" operator="containsText" text="1- Bajo">
      <formula>NOT(ISERROR(SEARCH("1- Bajo",A30)))</formula>
    </cfRule>
  </conditionalFormatting>
  <conditionalFormatting sqref="A40:B40 D40:E40">
    <cfRule type="containsText" dxfId="58" priority="207" operator="containsText" text="3- Bajo">
      <formula>NOT(ISERROR(SEARCH("3- Bajo",A40)))</formula>
    </cfRule>
    <cfRule type="containsText" dxfId="57" priority="208" operator="containsText" text="4- Bajo">
      <formula>NOT(ISERROR(SEARCH("4- Bajo",A40)))</formula>
    </cfRule>
    <cfRule type="containsText" dxfId="56" priority="209" operator="containsText" text="1- Bajo">
      <formula>NOT(ISERROR(SEARCH("1- Bajo",A40)))</formula>
    </cfRule>
  </conditionalFormatting>
  <conditionalFormatting sqref="A50:B50 D50:E50">
    <cfRule type="containsText" dxfId="55" priority="186" operator="containsText" text="3- Bajo">
      <formula>NOT(ISERROR(SEARCH("3- Bajo",A50)))</formula>
    </cfRule>
    <cfRule type="containsText" dxfId="54" priority="187" operator="containsText" text="4- Bajo">
      <formula>NOT(ISERROR(SEARCH("4- Bajo",A50)))</formula>
    </cfRule>
    <cfRule type="containsText" dxfId="53" priority="188" operator="containsText" text="1- Bajo">
      <formula>NOT(ISERROR(SEARCH("1- Bajo",A50)))</formula>
    </cfRule>
  </conditionalFormatting>
  <conditionalFormatting sqref="A60:B60 D60:E60">
    <cfRule type="containsText" dxfId="52" priority="165" operator="containsText" text="3- Bajo">
      <formula>NOT(ISERROR(SEARCH("3- Bajo",A60)))</formula>
    </cfRule>
    <cfRule type="containsText" dxfId="51" priority="166" operator="containsText" text="4- Bajo">
      <formula>NOT(ISERROR(SEARCH("4- Bajo",A60)))</formula>
    </cfRule>
    <cfRule type="containsText" dxfId="50" priority="167" operator="containsText" text="1- Bajo">
      <formula>NOT(ISERROR(SEARCH("1- Bajo",A60)))</formula>
    </cfRule>
  </conditionalFormatting>
  <conditionalFormatting sqref="A70:B70 D70:E70">
    <cfRule type="containsText" dxfId="49" priority="144" operator="containsText" text="3- Bajo">
      <formula>NOT(ISERROR(SEARCH("3- Bajo",A70)))</formula>
    </cfRule>
    <cfRule type="containsText" dxfId="48" priority="145" operator="containsText" text="4- Bajo">
      <formula>NOT(ISERROR(SEARCH("4- Bajo",A70)))</formula>
    </cfRule>
    <cfRule type="containsText" dxfId="47" priority="146" operator="containsText" text="1- Bajo">
      <formula>NOT(ISERROR(SEARCH("1- Bajo",A70)))</formula>
    </cfRule>
  </conditionalFormatting>
  <conditionalFormatting sqref="A80:B80 D80:E80">
    <cfRule type="containsText" dxfId="46" priority="123" operator="containsText" text="3- Bajo">
      <formula>NOT(ISERROR(SEARCH("3- Bajo",A80)))</formula>
    </cfRule>
    <cfRule type="containsText" dxfId="45" priority="124" operator="containsText" text="4- Bajo">
      <formula>NOT(ISERROR(SEARCH("4- Bajo",A80)))</formula>
    </cfRule>
    <cfRule type="containsText" dxfId="44" priority="125" operator="containsText" text="1- Bajo">
      <formula>NOT(ISERROR(SEARCH("1- Bajo",A80)))</formula>
    </cfRule>
  </conditionalFormatting>
  <conditionalFormatting sqref="C8:F8">
    <cfRule type="containsText" dxfId="43" priority="274" operator="containsText" text="3- Moderado">
      <formula>NOT(ISERROR(SEARCH("3- Moderado",C8)))</formula>
    </cfRule>
    <cfRule type="containsText" dxfId="42" priority="275" operator="containsText" text="6- Moderado">
      <formula>NOT(ISERROR(SEARCH("6- Moderado",C8)))</formula>
    </cfRule>
    <cfRule type="containsText" dxfId="41" priority="276" operator="containsText" text="4- Moderado">
      <formula>NOT(ISERROR(SEARCH("4- Moderado",C8)))</formula>
    </cfRule>
    <cfRule type="containsText" dxfId="40" priority="277" operator="containsText" text="3- Bajo">
      <formula>NOT(ISERROR(SEARCH("3- Bajo",C8)))</formula>
    </cfRule>
    <cfRule type="containsText" dxfId="39" priority="278" operator="containsText" text="4- Bajo">
      <formula>NOT(ISERROR(SEARCH("4- Bajo",C8)))</formula>
    </cfRule>
    <cfRule type="containsText" dxfId="38" priority="279" operator="containsText" text="1- Bajo">
      <formula>NOT(ISERROR(SEARCH("1- Bajo",C8)))</formula>
    </cfRule>
  </conditionalFormatting>
  <conditionalFormatting sqref="D10:D89">
    <cfRule type="containsText" dxfId="37" priority="110" operator="containsText" text="Muy Alta">
      <formula>NOT(ISERROR(SEARCH("Muy Alta",D10)))</formula>
    </cfRule>
    <cfRule type="containsText" dxfId="36" priority="111" operator="containsText" text="Alta">
      <formula>NOT(ISERROR(SEARCH("Alta",D10)))</formula>
    </cfRule>
    <cfRule type="containsText" dxfId="35" priority="112" operator="containsText" text="Baja">
      <formula>NOT(ISERROR(SEARCH("Baja",D10)))</formula>
    </cfRule>
    <cfRule type="containsText" dxfId="34" priority="113" operator="containsText" text="Muy Baja">
      <formula>NOT(ISERROR(SEARCH("Muy Baja",D10)))</formula>
    </cfRule>
    <cfRule type="containsText" dxfId="33" priority="115" operator="containsText" text="Media">
      <formula>NOT(ISERROR(SEARCH("Media",D10)))</formula>
    </cfRule>
  </conditionalFormatting>
  <conditionalFormatting sqref="D10:E10 A10:B10">
    <cfRule type="containsText" dxfId="32" priority="267" operator="containsText" text="3- Moderado">
      <formula>NOT(ISERROR(SEARCH("3- Moderado",A10)))</formula>
    </cfRule>
    <cfRule type="containsText" dxfId="31" priority="268" operator="containsText" text="6- Moderado">
      <formula>NOT(ISERROR(SEARCH("6- Moderado",A10)))</formula>
    </cfRule>
    <cfRule type="containsText" dxfId="30" priority="269" operator="containsText" text="4- Moderado">
      <formula>NOT(ISERROR(SEARCH("4- Moderado",A10)))</formula>
    </cfRule>
  </conditionalFormatting>
  <conditionalFormatting sqref="D20:E20 A20:B20">
    <cfRule type="containsText" dxfId="29" priority="246" operator="containsText" text="3- Moderado">
      <formula>NOT(ISERROR(SEARCH("3- Moderado",A20)))</formula>
    </cfRule>
    <cfRule type="containsText" dxfId="28" priority="247" operator="containsText" text="6- Moderado">
      <formula>NOT(ISERROR(SEARCH("6- Moderado",A20)))</formula>
    </cfRule>
    <cfRule type="containsText" dxfId="27" priority="248" operator="containsText" text="4- Moderado">
      <formula>NOT(ISERROR(SEARCH("4- Moderado",A20)))</formula>
    </cfRule>
  </conditionalFormatting>
  <conditionalFormatting sqref="D30:E30 A30:B30">
    <cfRule type="containsText" dxfId="26" priority="225" operator="containsText" text="3- Moderado">
      <formula>NOT(ISERROR(SEARCH("3- Moderado",A30)))</formula>
    </cfRule>
    <cfRule type="containsText" dxfId="25" priority="226" operator="containsText" text="6- Moderado">
      <formula>NOT(ISERROR(SEARCH("6- Moderado",A30)))</formula>
    </cfRule>
    <cfRule type="containsText" dxfId="24" priority="227" operator="containsText" text="4- Moderado">
      <formula>NOT(ISERROR(SEARCH("4- Moderado",A30)))</formula>
    </cfRule>
  </conditionalFormatting>
  <conditionalFormatting sqref="D40:E40 A40:B40">
    <cfRule type="containsText" dxfId="23" priority="204" operator="containsText" text="3- Moderado">
      <formula>NOT(ISERROR(SEARCH("3- Moderado",A40)))</formula>
    </cfRule>
    <cfRule type="containsText" dxfId="22" priority="205" operator="containsText" text="6- Moderado">
      <formula>NOT(ISERROR(SEARCH("6- Moderado",A40)))</formula>
    </cfRule>
    <cfRule type="containsText" dxfId="21" priority="206" operator="containsText" text="4- Moderado">
      <formula>NOT(ISERROR(SEARCH("4- Moderado",A40)))</formula>
    </cfRule>
  </conditionalFormatting>
  <conditionalFormatting sqref="D50:E50 A50:B50">
    <cfRule type="containsText" dxfId="20" priority="183" operator="containsText" text="3- Moderado">
      <formula>NOT(ISERROR(SEARCH("3- Moderado",A50)))</formula>
    </cfRule>
    <cfRule type="containsText" dxfId="19" priority="184" operator="containsText" text="6- Moderado">
      <formula>NOT(ISERROR(SEARCH("6- Moderado",A50)))</formula>
    </cfRule>
    <cfRule type="containsText" dxfId="18" priority="185" operator="containsText" text="4- Moderado">
      <formula>NOT(ISERROR(SEARCH("4- Moderado",A50)))</formula>
    </cfRule>
  </conditionalFormatting>
  <conditionalFormatting sqref="D60:E60 A60:B60">
    <cfRule type="containsText" dxfId="17" priority="162" operator="containsText" text="3- Moderado">
      <formula>NOT(ISERROR(SEARCH("3- Moderado",A60)))</formula>
    </cfRule>
    <cfRule type="containsText" dxfId="16" priority="163" operator="containsText" text="6- Moderado">
      <formula>NOT(ISERROR(SEARCH("6- Moderado",A60)))</formula>
    </cfRule>
    <cfRule type="containsText" dxfId="15" priority="164" operator="containsText" text="4- Moderado">
      <formula>NOT(ISERROR(SEARCH("4- Moderado",A60)))</formula>
    </cfRule>
  </conditionalFormatting>
  <conditionalFormatting sqref="D70:E70 A70:B70">
    <cfRule type="containsText" dxfId="14" priority="141" operator="containsText" text="3- Moderado">
      <formula>NOT(ISERROR(SEARCH("3- Moderado",A70)))</formula>
    </cfRule>
    <cfRule type="containsText" dxfId="13" priority="142" operator="containsText" text="6- Moderado">
      <formula>NOT(ISERROR(SEARCH("6- Moderado",A70)))</formula>
    </cfRule>
    <cfRule type="containsText" dxfId="12" priority="143" operator="containsText" text="4- Moderado">
      <formula>NOT(ISERROR(SEARCH("4- Moderado",A70)))</formula>
    </cfRule>
  </conditionalFormatting>
  <conditionalFormatting sqref="D80:E80 A80:B80">
    <cfRule type="containsText" dxfId="11" priority="120" operator="containsText" text="3- Moderado">
      <formula>NOT(ISERROR(SEARCH("3- Moderado",A80)))</formula>
    </cfRule>
    <cfRule type="containsText" dxfId="10" priority="121" operator="containsText" text="6- Moderado">
      <formula>NOT(ISERROR(SEARCH("6- Moderado",A80)))</formula>
    </cfRule>
    <cfRule type="containsText" dxfId="9" priority="122" operator="containsText" text="4- Moderado">
      <formula>NOT(ISERROR(SEARCH("4- Moderado",A80)))</formula>
    </cfRule>
  </conditionalFormatting>
  <conditionalFormatting sqref="E10:E89">
    <cfRule type="containsText" dxfId="8" priority="106" operator="containsText" text="Catastrófico">
      <formula>NOT(ISERROR(SEARCH("Catastrófico",E10)))</formula>
    </cfRule>
    <cfRule type="containsText" dxfId="7" priority="107" operator="containsText" text="Mayor">
      <formula>NOT(ISERROR(SEARCH("Mayor",E10)))</formula>
    </cfRule>
    <cfRule type="containsText" dxfId="6" priority="108" operator="containsText" text="Menor">
      <formula>NOT(ISERROR(SEARCH("Menor",E10)))</formula>
    </cfRule>
    <cfRule type="containsText" dxfId="5" priority="109" operator="containsText" text="Leve">
      <formula>NOT(ISERROR(SEARCH("Leve",E10)))</formula>
    </cfRule>
  </conditionalFormatting>
  <conditionalFormatting sqref="E10:F89">
    <cfRule type="containsText" dxfId="4" priority="114"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89">
    <cfRule type="containsText" dxfId="3" priority="116" operator="containsText" text="Bajo">
      <formula>NOT(ISERROR(SEARCH("Bajo",F10)))</formula>
    </cfRule>
    <cfRule type="containsText" dxfId="2" priority="117" operator="containsText" text="Moderado">
      <formula>NOT(ISERROR(SEARCH("Moderado",F10)))</formula>
    </cfRule>
    <cfRule type="containsText" dxfId="1" priority="118" operator="containsText" text="Alto">
      <formula>NOT(ISERROR(SEARCH("Alto",F10)))</formula>
    </cfRule>
    <cfRule type="containsText" dxfId="0" priority="119" operator="containsText" text="Extremo">
      <formula>NOT(ISERROR(SEARCH("Extremo",F10)))</formula>
    </cfRule>
  </conditionalFormatting>
  <conditionalFormatting sqref="F20:F29">
    <cfRule type="colorScale" priority="252">
      <colorScale>
        <cfvo type="min"/>
        <cfvo type="max"/>
        <color rgb="FFFF7128"/>
        <color rgb="FFFFEF9C"/>
      </colorScale>
    </cfRule>
  </conditionalFormatting>
  <conditionalFormatting sqref="F30:F39">
    <cfRule type="colorScale" priority="231">
      <colorScale>
        <cfvo type="min"/>
        <cfvo type="max"/>
        <color rgb="FFFF7128"/>
        <color rgb="FFFFEF9C"/>
      </colorScale>
    </cfRule>
  </conditionalFormatting>
  <conditionalFormatting sqref="F40:F49">
    <cfRule type="colorScale" priority="210">
      <colorScale>
        <cfvo type="min"/>
        <cfvo type="max"/>
        <color rgb="FFFF7128"/>
        <color rgb="FFFFEF9C"/>
      </colorScale>
    </cfRule>
  </conditionalFormatting>
  <conditionalFormatting sqref="F50:F59">
    <cfRule type="colorScale" priority="189">
      <colorScale>
        <cfvo type="min"/>
        <cfvo type="max"/>
        <color rgb="FFFF7128"/>
        <color rgb="FFFFEF9C"/>
      </colorScale>
    </cfRule>
  </conditionalFormatting>
  <conditionalFormatting sqref="F60:F69">
    <cfRule type="colorScale" priority="168">
      <colorScale>
        <cfvo type="min"/>
        <cfvo type="max"/>
        <color rgb="FFFF7128"/>
        <color rgb="FFFFEF9C"/>
      </colorScale>
    </cfRule>
  </conditionalFormatting>
  <conditionalFormatting sqref="F70:F79">
    <cfRule type="colorScale" priority="147">
      <colorScale>
        <cfvo type="min"/>
        <cfvo type="max"/>
        <color rgb="FFFF7128"/>
        <color rgb="FFFFEF9C"/>
      </colorScale>
    </cfRule>
  </conditionalFormatting>
  <conditionalFormatting sqref="F80:F89">
    <cfRule type="colorScale" priority="126">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dataValidation allowBlank="1" showInputMessage="1" showErrorMessage="1" prompt="Describir las actividades que se van a desarrollar para el proyecto" sqref="H7"/>
    <dataValidation allowBlank="1" showInputMessage="1" showErrorMessage="1" prompt="Seleccionar si el responsable es el responsable de las acciones es el nivel central" sqref="I7:I8"/>
    <dataValidation allowBlank="1" showInputMessage="1" showErrorMessage="1" prompt="seleccionar si el responsable de ejecutar las acciones es el nivel central" sqref="J8"/>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zoomScale="90" zoomScaleNormal="90" workbookViewId="0">
      <selection activeCell="L6" sqref="L6"/>
    </sheetView>
  </sheetViews>
  <sheetFormatPr baseColWidth="10" defaultColWidth="11.42578125" defaultRowHeight="15"/>
  <sheetData>
    <row r="1" spans="2:10" ht="9" customHeight="1"/>
    <row r="2" spans="2:10" ht="27" customHeight="1">
      <c r="B2" s="286" t="s">
        <v>19</v>
      </c>
      <c r="C2" s="286"/>
      <c r="D2" s="286"/>
      <c r="E2" s="286"/>
      <c r="F2" s="286"/>
      <c r="G2" s="286"/>
      <c r="H2" s="286"/>
      <c r="I2" s="286"/>
      <c r="J2" s="286"/>
    </row>
    <row r="3" spans="2:10" ht="5.25" customHeight="1" thickBot="1"/>
    <row r="4" spans="2:10" ht="15" customHeight="1">
      <c r="B4" s="287" t="s">
        <v>20</v>
      </c>
      <c r="C4" s="288"/>
      <c r="D4" s="288"/>
      <c r="E4" s="288"/>
      <c r="F4" s="288"/>
      <c r="G4" s="288"/>
      <c r="H4" s="288"/>
      <c r="I4" s="288"/>
      <c r="J4" s="289"/>
    </row>
    <row r="5" spans="2:10">
      <c r="B5" s="290"/>
      <c r="C5" s="291"/>
      <c r="D5" s="291"/>
      <c r="E5" s="291"/>
      <c r="F5" s="291"/>
      <c r="G5" s="291"/>
      <c r="H5" s="291"/>
      <c r="I5" s="291"/>
      <c r="J5" s="292"/>
    </row>
    <row r="6" spans="2:10">
      <c r="B6" s="290"/>
      <c r="C6" s="291"/>
      <c r="D6" s="291"/>
      <c r="E6" s="291"/>
      <c r="F6" s="291"/>
      <c r="G6" s="291"/>
      <c r="H6" s="291"/>
      <c r="I6" s="291"/>
      <c r="J6" s="292"/>
    </row>
    <row r="7" spans="2:10" ht="15.75" thickBot="1">
      <c r="B7" s="293"/>
      <c r="C7" s="294"/>
      <c r="D7" s="294"/>
      <c r="E7" s="294"/>
      <c r="F7" s="294"/>
      <c r="G7" s="294"/>
      <c r="H7" s="294"/>
      <c r="I7" s="294"/>
      <c r="J7" s="295"/>
    </row>
    <row r="8" spans="2:10" ht="6.75" customHeight="1" thickBot="1"/>
    <row r="9" spans="2:10" ht="15" customHeight="1">
      <c r="B9" s="287" t="s">
        <v>21</v>
      </c>
      <c r="C9" s="288"/>
      <c r="D9" s="288"/>
      <c r="E9" s="288"/>
      <c r="F9" s="288"/>
      <c r="G9" s="288"/>
      <c r="H9" s="288"/>
      <c r="I9" s="288"/>
      <c r="J9" s="289"/>
    </row>
    <row r="10" spans="2:10">
      <c r="B10" s="290"/>
      <c r="C10" s="291"/>
      <c r="D10" s="291"/>
      <c r="E10" s="291"/>
      <c r="F10" s="291"/>
      <c r="G10" s="291"/>
      <c r="H10" s="291"/>
      <c r="I10" s="291"/>
      <c r="J10" s="292"/>
    </row>
    <row r="11" spans="2:10">
      <c r="B11" s="290"/>
      <c r="C11" s="291"/>
      <c r="D11" s="291"/>
      <c r="E11" s="291"/>
      <c r="F11" s="291"/>
      <c r="G11" s="291"/>
      <c r="H11" s="291"/>
      <c r="I11" s="291"/>
      <c r="J11" s="292"/>
    </row>
    <row r="12" spans="2:10">
      <c r="B12" s="290"/>
      <c r="C12" s="291"/>
      <c r="D12" s="291"/>
      <c r="E12" s="291"/>
      <c r="F12" s="291"/>
      <c r="G12" s="291"/>
      <c r="H12" s="291"/>
      <c r="I12" s="291"/>
      <c r="J12" s="292"/>
    </row>
    <row r="13" spans="2:10">
      <c r="B13" s="290"/>
      <c r="C13" s="291"/>
      <c r="D13" s="291"/>
      <c r="E13" s="291"/>
      <c r="F13" s="291"/>
      <c r="G13" s="291"/>
      <c r="H13" s="291"/>
      <c r="I13" s="291"/>
      <c r="J13" s="292"/>
    </row>
    <row r="14" spans="2:10">
      <c r="B14" s="290"/>
      <c r="C14" s="291"/>
      <c r="D14" s="291"/>
      <c r="E14" s="291"/>
      <c r="F14" s="291"/>
      <c r="G14" s="291"/>
      <c r="H14" s="291"/>
      <c r="I14" s="291"/>
      <c r="J14" s="292"/>
    </row>
    <row r="15" spans="2:10" ht="7.5" customHeight="1" thickBot="1">
      <c r="B15" s="293"/>
      <c r="C15" s="294"/>
      <c r="D15" s="294"/>
      <c r="E15" s="294"/>
      <c r="F15" s="294"/>
      <c r="G15" s="294"/>
      <c r="H15" s="294"/>
      <c r="I15" s="294"/>
      <c r="J15" s="295"/>
    </row>
    <row r="16" spans="2:10" ht="15" customHeight="1" thickBot="1"/>
    <row r="17" spans="2:10">
      <c r="B17" s="287" t="s">
        <v>22</v>
      </c>
      <c r="C17" s="288"/>
      <c r="D17" s="288"/>
      <c r="E17" s="288"/>
      <c r="F17" s="288"/>
      <c r="G17" s="288"/>
      <c r="H17" s="288"/>
      <c r="I17" s="288"/>
      <c r="J17" s="289"/>
    </row>
    <row r="18" spans="2:10">
      <c r="B18" s="290"/>
      <c r="C18" s="291"/>
      <c r="D18" s="291"/>
      <c r="E18" s="291"/>
      <c r="F18" s="291"/>
      <c r="G18" s="291"/>
      <c r="H18" s="291"/>
      <c r="I18" s="291"/>
      <c r="J18" s="292"/>
    </row>
    <row r="19" spans="2:10">
      <c r="B19" s="290"/>
      <c r="C19" s="291"/>
      <c r="D19" s="291"/>
      <c r="E19" s="291"/>
      <c r="F19" s="291"/>
      <c r="G19" s="291"/>
      <c r="H19" s="291"/>
      <c r="I19" s="291"/>
      <c r="J19" s="292"/>
    </row>
    <row r="20" spans="2:10" ht="6" customHeight="1" thickBot="1">
      <c r="B20" s="293"/>
      <c r="C20" s="294"/>
      <c r="D20" s="294"/>
      <c r="E20" s="294"/>
      <c r="F20" s="294"/>
      <c r="G20" s="294"/>
      <c r="H20" s="294"/>
      <c r="I20" s="294"/>
      <c r="J20" s="295"/>
    </row>
    <row r="21" spans="2:10" ht="15" customHeight="1" thickBot="1"/>
    <row r="22" spans="2:10">
      <c r="B22" s="287" t="s">
        <v>23</v>
      </c>
      <c r="C22" s="288"/>
      <c r="D22" s="288"/>
      <c r="E22" s="288"/>
      <c r="F22" s="288"/>
      <c r="G22" s="288"/>
      <c r="H22" s="288"/>
      <c r="I22" s="288"/>
      <c r="J22" s="289"/>
    </row>
    <row r="23" spans="2:10">
      <c r="B23" s="290"/>
      <c r="C23" s="291"/>
      <c r="D23" s="291"/>
      <c r="E23" s="291"/>
      <c r="F23" s="291"/>
      <c r="G23" s="291"/>
      <c r="H23" s="291"/>
      <c r="I23" s="291"/>
      <c r="J23" s="292"/>
    </row>
    <row r="24" spans="2:10">
      <c r="B24" s="290"/>
      <c r="C24" s="291"/>
      <c r="D24" s="291"/>
      <c r="E24" s="291"/>
      <c r="F24" s="291"/>
      <c r="G24" s="291"/>
      <c r="H24" s="291"/>
      <c r="I24" s="291"/>
      <c r="J24" s="292"/>
    </row>
    <row r="25" spans="2:10">
      <c r="B25" s="290"/>
      <c r="C25" s="291"/>
      <c r="D25" s="291"/>
      <c r="E25" s="291"/>
      <c r="F25" s="291"/>
      <c r="G25" s="291"/>
      <c r="H25" s="291"/>
      <c r="I25" s="291"/>
      <c r="J25" s="292"/>
    </row>
    <row r="26" spans="2:10">
      <c r="B26" s="290"/>
      <c r="C26" s="291"/>
      <c r="D26" s="291"/>
      <c r="E26" s="291"/>
      <c r="F26" s="291"/>
      <c r="G26" s="291"/>
      <c r="H26" s="291"/>
      <c r="I26" s="291"/>
      <c r="J26" s="292"/>
    </row>
    <row r="27" spans="2:10">
      <c r="B27" s="290"/>
      <c r="C27" s="291"/>
      <c r="D27" s="291"/>
      <c r="E27" s="291"/>
      <c r="F27" s="291"/>
      <c r="G27" s="291"/>
      <c r="H27" s="291"/>
      <c r="I27" s="291"/>
      <c r="J27" s="292"/>
    </row>
    <row r="28" spans="2:10">
      <c r="B28" s="290"/>
      <c r="C28" s="291"/>
      <c r="D28" s="291"/>
      <c r="E28" s="291"/>
      <c r="F28" s="291"/>
      <c r="G28" s="291"/>
      <c r="H28" s="291"/>
      <c r="I28" s="291"/>
      <c r="J28" s="292"/>
    </row>
    <row r="29" spans="2:10">
      <c r="B29" s="290"/>
      <c r="C29" s="291"/>
      <c r="D29" s="291"/>
      <c r="E29" s="291"/>
      <c r="F29" s="291"/>
      <c r="G29" s="291"/>
      <c r="H29" s="291"/>
      <c r="I29" s="291"/>
      <c r="J29" s="292"/>
    </row>
    <row r="30" spans="2:10" ht="15.75" thickBot="1">
      <c r="B30" s="293"/>
      <c r="C30" s="294"/>
      <c r="D30" s="294"/>
      <c r="E30" s="294"/>
      <c r="F30" s="294"/>
      <c r="G30" s="294"/>
      <c r="H30" s="294"/>
      <c r="I30" s="294"/>
      <c r="J30" s="295"/>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92"/>
  <sheetViews>
    <sheetView showGridLines="0" tabSelected="1" view="pageBreakPreview" zoomScale="83" zoomScaleNormal="96" zoomScaleSheetLayoutView="83" workbookViewId="0">
      <selection activeCell="M7" sqref="M7"/>
    </sheetView>
  </sheetViews>
  <sheetFormatPr baseColWidth="10" defaultColWidth="10.42578125" defaultRowHeight="14.25"/>
  <cols>
    <col min="1" max="1" width="4.7109375" style="71" customWidth="1"/>
    <col min="2" max="2" width="37.140625" style="81" customWidth="1"/>
    <col min="3" max="3" width="12" style="82" customWidth="1"/>
    <col min="4" max="4" width="61.7109375" style="71" customWidth="1"/>
    <col min="5" max="5" width="18.5703125" style="82" customWidth="1"/>
    <col min="6" max="6" width="59.7109375" style="71" customWidth="1"/>
    <col min="7" max="7" width="4.7109375" style="71" customWidth="1"/>
    <col min="8" max="16384" width="10.42578125" style="71"/>
  </cols>
  <sheetData>
    <row r="1" spans="1:9" ht="80.099999999999994" customHeight="1">
      <c r="A1" s="84"/>
      <c r="B1" s="83"/>
      <c r="C1" s="296" t="s">
        <v>24</v>
      </c>
      <c r="D1" s="296"/>
      <c r="E1" s="296"/>
      <c r="F1" s="296"/>
      <c r="G1" s="84"/>
      <c r="H1" s="84"/>
      <c r="I1" s="84"/>
    </row>
    <row r="2" spans="1:9" ht="66.599999999999994" customHeight="1">
      <c r="B2" s="272" t="s">
        <v>25</v>
      </c>
      <c r="C2" s="297" t="s">
        <v>555</v>
      </c>
      <c r="D2" s="298"/>
      <c r="E2" s="238" t="s">
        <v>26</v>
      </c>
      <c r="F2" s="267" t="s">
        <v>557</v>
      </c>
    </row>
    <row r="3" spans="1:9" ht="16.7" customHeight="1">
      <c r="B3" s="239"/>
      <c r="C3" s="240"/>
      <c r="D3" s="240"/>
      <c r="E3" s="72"/>
      <c r="F3" s="240"/>
    </row>
    <row r="4" spans="1:9" ht="49.5" customHeight="1">
      <c r="B4" s="272" t="s">
        <v>456</v>
      </c>
      <c r="C4" s="569" t="s">
        <v>465</v>
      </c>
      <c r="D4" s="570"/>
      <c r="E4" s="570"/>
      <c r="F4" s="570"/>
    </row>
    <row r="5" spans="1:9" ht="13.35" customHeight="1">
      <c r="B5" s="73"/>
      <c r="C5" s="74"/>
      <c r="E5" s="72"/>
      <c r="F5" s="72"/>
    </row>
    <row r="6" spans="1:9" ht="39.6" customHeight="1">
      <c r="B6" s="299" t="s">
        <v>27</v>
      </c>
      <c r="C6" s="571" t="s">
        <v>434</v>
      </c>
      <c r="D6" s="571"/>
      <c r="E6" s="572" t="s">
        <v>28</v>
      </c>
      <c r="F6" s="572"/>
    </row>
    <row r="7" spans="1:9" ht="107.25" customHeight="1">
      <c r="B7" s="299"/>
      <c r="C7" s="300" t="s">
        <v>29</v>
      </c>
      <c r="D7" s="301"/>
      <c r="E7" s="302" t="s">
        <v>457</v>
      </c>
      <c r="F7" s="302"/>
    </row>
    <row r="8" spans="1:9" ht="21" customHeight="1">
      <c r="B8" s="73"/>
      <c r="C8" s="74"/>
      <c r="E8" s="72"/>
      <c r="F8" s="72"/>
    </row>
    <row r="9" spans="1:9" ht="20.100000000000001" customHeight="1">
      <c r="B9" s="304" t="s">
        <v>30</v>
      </c>
      <c r="C9" s="304"/>
      <c r="D9" s="304"/>
      <c r="E9" s="304"/>
      <c r="F9" s="304"/>
    </row>
    <row r="10" spans="1:9" ht="36.75" customHeight="1">
      <c r="B10" s="85" t="s">
        <v>31</v>
      </c>
      <c r="C10" s="85" t="s">
        <v>32</v>
      </c>
      <c r="D10" s="85" t="s">
        <v>33</v>
      </c>
      <c r="E10" s="85" t="s">
        <v>34</v>
      </c>
      <c r="F10" s="85" t="s">
        <v>35</v>
      </c>
    </row>
    <row r="11" spans="1:9" s="77" customFormat="1" ht="114" customHeight="1">
      <c r="B11" s="305" t="s">
        <v>36</v>
      </c>
      <c r="C11" s="75">
        <v>1</v>
      </c>
      <c r="D11" s="273" t="s">
        <v>37</v>
      </c>
      <c r="E11" s="76">
        <v>1</v>
      </c>
      <c r="F11" s="273" t="s">
        <v>435</v>
      </c>
    </row>
    <row r="12" spans="1:9" s="77" customFormat="1" ht="63.75" customHeight="1">
      <c r="B12" s="305"/>
      <c r="C12" s="75">
        <v>2</v>
      </c>
      <c r="D12" s="273" t="s">
        <v>549</v>
      </c>
      <c r="E12" s="76"/>
      <c r="F12" s="273"/>
    </row>
    <row r="13" spans="1:9" ht="80.099999999999994" customHeight="1">
      <c r="B13" s="306" t="s">
        <v>38</v>
      </c>
      <c r="C13" s="78">
        <v>3</v>
      </c>
      <c r="D13" s="273" t="s">
        <v>458</v>
      </c>
      <c r="E13" s="78">
        <v>2</v>
      </c>
      <c r="F13" s="273" t="s">
        <v>526</v>
      </c>
    </row>
    <row r="14" spans="1:9" ht="57.75" customHeight="1">
      <c r="B14" s="306"/>
      <c r="C14" s="78">
        <v>4</v>
      </c>
      <c r="D14" s="273" t="s">
        <v>39</v>
      </c>
      <c r="E14" s="78"/>
      <c r="F14" s="273"/>
    </row>
    <row r="15" spans="1:9" ht="80.099999999999994" customHeight="1">
      <c r="B15" s="306"/>
      <c r="C15" s="78">
        <v>5</v>
      </c>
      <c r="D15" s="273" t="s">
        <v>40</v>
      </c>
      <c r="E15" s="78"/>
      <c r="F15" s="273"/>
    </row>
    <row r="16" spans="1:9" ht="80.099999999999994" customHeight="1">
      <c r="B16" s="303" t="s">
        <v>41</v>
      </c>
      <c r="C16" s="78">
        <v>6</v>
      </c>
      <c r="D16" s="273" t="s">
        <v>470</v>
      </c>
      <c r="E16" s="78">
        <v>3</v>
      </c>
      <c r="F16" s="273" t="s">
        <v>527</v>
      </c>
    </row>
    <row r="17" spans="2:11" ht="80.099999999999994" customHeight="1">
      <c r="B17" s="303"/>
      <c r="C17" s="78">
        <v>7</v>
      </c>
      <c r="D17" s="273" t="s">
        <v>42</v>
      </c>
      <c r="E17" s="78">
        <v>4</v>
      </c>
      <c r="F17" s="241" t="s">
        <v>43</v>
      </c>
    </row>
    <row r="18" spans="2:11" ht="49.5" customHeight="1">
      <c r="B18" s="303"/>
      <c r="C18" s="78">
        <v>8</v>
      </c>
      <c r="D18" s="273" t="s">
        <v>44</v>
      </c>
      <c r="E18" s="78"/>
      <c r="F18" s="243"/>
    </row>
    <row r="19" spans="2:11" ht="49.5" customHeight="1">
      <c r="B19" s="303"/>
      <c r="C19" s="78">
        <v>9</v>
      </c>
      <c r="D19" s="273" t="s">
        <v>45</v>
      </c>
      <c r="E19" s="78"/>
      <c r="F19" s="242"/>
    </row>
    <row r="20" spans="2:11" ht="49.5" customHeight="1">
      <c r="B20" s="303"/>
      <c r="C20" s="78">
        <v>10</v>
      </c>
      <c r="D20" s="273" t="s">
        <v>436</v>
      </c>
      <c r="E20" s="78"/>
      <c r="F20" s="241"/>
      <c r="K20" s="79"/>
    </row>
    <row r="21" spans="2:11" ht="49.5" customHeight="1">
      <c r="B21" s="303"/>
      <c r="C21" s="78">
        <v>11</v>
      </c>
      <c r="D21" s="273" t="s">
        <v>46</v>
      </c>
      <c r="E21" s="78"/>
      <c r="F21" s="242"/>
      <c r="K21" s="79"/>
    </row>
    <row r="22" spans="2:11" ht="49.5" customHeight="1">
      <c r="B22" s="303"/>
      <c r="C22" s="78">
        <v>12</v>
      </c>
      <c r="D22" s="273" t="s">
        <v>437</v>
      </c>
      <c r="E22" s="78"/>
      <c r="F22" s="242"/>
      <c r="K22" s="79"/>
    </row>
    <row r="23" spans="2:11" ht="63" customHeight="1">
      <c r="B23" s="303" t="s">
        <v>47</v>
      </c>
      <c r="C23" s="78">
        <v>13</v>
      </c>
      <c r="D23" s="273" t="s">
        <v>48</v>
      </c>
      <c r="E23" s="75">
        <v>5</v>
      </c>
      <c r="F23" s="273" t="s">
        <v>438</v>
      </c>
    </row>
    <row r="24" spans="2:11" ht="63" customHeight="1">
      <c r="B24" s="303"/>
      <c r="C24" s="78">
        <v>14</v>
      </c>
      <c r="D24" s="273" t="s">
        <v>49</v>
      </c>
      <c r="E24" s="75">
        <v>6</v>
      </c>
      <c r="F24" s="273" t="s">
        <v>50</v>
      </c>
    </row>
    <row r="25" spans="2:11" ht="63" customHeight="1">
      <c r="B25" s="303"/>
      <c r="C25" s="78">
        <v>15</v>
      </c>
      <c r="D25" s="273" t="s">
        <v>51</v>
      </c>
      <c r="E25" s="75">
        <v>7</v>
      </c>
      <c r="F25" s="273" t="s">
        <v>439</v>
      </c>
    </row>
    <row r="26" spans="2:11" ht="80.099999999999994" customHeight="1">
      <c r="B26" s="303"/>
      <c r="C26" s="78">
        <v>16</v>
      </c>
      <c r="D26" s="273" t="s">
        <v>52</v>
      </c>
      <c r="E26" s="75"/>
      <c r="F26" s="241"/>
    </row>
    <row r="27" spans="2:11" ht="67.5" customHeight="1">
      <c r="B27" s="277" t="s">
        <v>53</v>
      </c>
      <c r="C27" s="78">
        <v>17</v>
      </c>
      <c r="D27" s="273" t="s">
        <v>54</v>
      </c>
      <c r="E27" s="75">
        <v>8</v>
      </c>
      <c r="F27" s="241" t="s">
        <v>467</v>
      </c>
    </row>
    <row r="28" spans="2:11" ht="59.25" customHeight="1">
      <c r="B28" s="303" t="s">
        <v>55</v>
      </c>
      <c r="C28" s="78">
        <v>18</v>
      </c>
      <c r="D28" s="273" t="s">
        <v>56</v>
      </c>
      <c r="E28" s="78">
        <v>9</v>
      </c>
      <c r="F28" s="276" t="s">
        <v>528</v>
      </c>
    </row>
    <row r="29" spans="2:11" ht="68.25" customHeight="1">
      <c r="B29" s="303"/>
      <c r="C29" s="78">
        <v>19</v>
      </c>
      <c r="D29" s="273" t="s">
        <v>466</v>
      </c>
      <c r="E29" s="78">
        <v>10</v>
      </c>
      <c r="F29" s="276" t="s">
        <v>529</v>
      </c>
    </row>
    <row r="30" spans="2:11" ht="27" customHeight="1">
      <c r="B30" s="304" t="s">
        <v>57</v>
      </c>
      <c r="C30" s="304"/>
      <c r="D30" s="304"/>
      <c r="E30" s="304"/>
      <c r="F30" s="304"/>
    </row>
    <row r="31" spans="2:11" ht="39.75" customHeight="1">
      <c r="B31" s="85" t="s">
        <v>31</v>
      </c>
      <c r="C31" s="85" t="s">
        <v>32</v>
      </c>
      <c r="D31" s="85" t="s">
        <v>58</v>
      </c>
      <c r="E31" s="85" t="s">
        <v>34</v>
      </c>
      <c r="F31" s="85" t="s">
        <v>59</v>
      </c>
    </row>
    <row r="32" spans="2:11" ht="98.45" customHeight="1">
      <c r="B32" s="303" t="s">
        <v>60</v>
      </c>
      <c r="C32" s="75">
        <v>1</v>
      </c>
      <c r="D32" s="273" t="s">
        <v>468</v>
      </c>
      <c r="E32" s="75">
        <v>1</v>
      </c>
      <c r="F32" s="273" t="s">
        <v>525</v>
      </c>
    </row>
    <row r="33" spans="2:6" ht="81" customHeight="1">
      <c r="B33" s="303"/>
      <c r="C33" s="75">
        <v>2</v>
      </c>
      <c r="D33" s="273" t="s">
        <v>61</v>
      </c>
      <c r="E33" s="75">
        <v>2</v>
      </c>
      <c r="F33" s="273" t="s">
        <v>469</v>
      </c>
    </row>
    <row r="34" spans="2:6" ht="109.5" customHeight="1">
      <c r="B34" s="303"/>
      <c r="C34" s="274">
        <v>3</v>
      </c>
      <c r="D34" s="275" t="s">
        <v>475</v>
      </c>
      <c r="E34" s="75">
        <v>3</v>
      </c>
      <c r="F34" s="273" t="s">
        <v>489</v>
      </c>
    </row>
    <row r="35" spans="2:6" ht="89.25" customHeight="1">
      <c r="B35" s="303"/>
      <c r="C35" s="75">
        <v>4</v>
      </c>
      <c r="D35" s="273" t="s">
        <v>530</v>
      </c>
      <c r="E35" s="75">
        <v>4</v>
      </c>
      <c r="F35" s="273" t="s">
        <v>516</v>
      </c>
    </row>
    <row r="36" spans="2:6" ht="69.75" customHeight="1">
      <c r="B36" s="303"/>
      <c r="C36" s="75">
        <v>5</v>
      </c>
      <c r="D36" s="573" t="s">
        <v>556</v>
      </c>
      <c r="E36" s="75">
        <v>5</v>
      </c>
      <c r="F36" s="273" t="s">
        <v>473</v>
      </c>
    </row>
    <row r="37" spans="2:6" ht="67.5" customHeight="1">
      <c r="B37" s="303"/>
      <c r="C37" s="75"/>
      <c r="D37" s="273"/>
      <c r="E37" s="75">
        <v>6</v>
      </c>
      <c r="F37" s="273" t="s">
        <v>474</v>
      </c>
    </row>
    <row r="38" spans="2:6" ht="115.5" customHeight="1">
      <c r="B38" s="303" t="s">
        <v>62</v>
      </c>
      <c r="C38" s="75">
        <v>4</v>
      </c>
      <c r="D38" s="273" t="s">
        <v>476</v>
      </c>
      <c r="E38" s="75">
        <v>7</v>
      </c>
      <c r="F38" s="273" t="s">
        <v>481</v>
      </c>
    </row>
    <row r="39" spans="2:6" ht="80.25" customHeight="1">
      <c r="B39" s="303"/>
      <c r="C39" s="75">
        <v>5</v>
      </c>
      <c r="D39" s="273" t="s">
        <v>478</v>
      </c>
      <c r="E39" s="75">
        <v>8</v>
      </c>
      <c r="F39" s="273" t="s">
        <v>479</v>
      </c>
    </row>
    <row r="40" spans="2:6" s="80" customFormat="1" ht="68.25" customHeight="1">
      <c r="B40" s="303"/>
      <c r="C40" s="75"/>
      <c r="D40" s="273"/>
      <c r="E40" s="75">
        <v>9</v>
      </c>
      <c r="F40" s="273" t="s">
        <v>480</v>
      </c>
    </row>
    <row r="41" spans="2:6" s="80" customFormat="1" ht="51" customHeight="1">
      <c r="B41" s="303"/>
      <c r="C41" s="75"/>
      <c r="D41" s="273"/>
      <c r="E41" s="75">
        <v>10</v>
      </c>
      <c r="F41" s="273" t="s">
        <v>477</v>
      </c>
    </row>
    <row r="42" spans="2:6" s="80" customFormat="1" ht="91.5" customHeight="1">
      <c r="B42" s="307" t="s">
        <v>63</v>
      </c>
      <c r="C42" s="75">
        <v>6</v>
      </c>
      <c r="D42" s="273" t="s">
        <v>472</v>
      </c>
      <c r="E42" s="75">
        <v>11</v>
      </c>
      <c r="F42" s="273" t="s">
        <v>471</v>
      </c>
    </row>
    <row r="43" spans="2:6" s="80" customFormat="1" ht="80.25" customHeight="1">
      <c r="B43" s="308"/>
      <c r="C43" s="75">
        <v>7</v>
      </c>
      <c r="D43" s="273" t="s">
        <v>485</v>
      </c>
      <c r="E43" s="75">
        <v>12</v>
      </c>
      <c r="F43" s="273" t="s">
        <v>482</v>
      </c>
    </row>
    <row r="44" spans="2:6" s="80" customFormat="1" ht="55.5" customHeight="1">
      <c r="B44" s="308"/>
      <c r="C44" s="75">
        <v>8</v>
      </c>
      <c r="D44" s="273" t="s">
        <v>483</v>
      </c>
      <c r="E44" s="75">
        <v>13</v>
      </c>
      <c r="F44" s="273" t="s">
        <v>64</v>
      </c>
    </row>
    <row r="45" spans="2:6" s="80" customFormat="1" ht="57" customHeight="1">
      <c r="B45" s="308"/>
      <c r="C45" s="75">
        <v>9</v>
      </c>
      <c r="D45" s="273" t="s">
        <v>484</v>
      </c>
      <c r="E45" s="75">
        <v>14</v>
      </c>
      <c r="F45" s="273" t="s">
        <v>65</v>
      </c>
    </row>
    <row r="46" spans="2:6" s="80" customFormat="1" ht="91.5" customHeight="1">
      <c r="B46" s="308"/>
      <c r="C46" s="75">
        <v>10</v>
      </c>
      <c r="D46" s="273" t="s">
        <v>488</v>
      </c>
      <c r="E46" s="75">
        <v>15</v>
      </c>
      <c r="F46" s="273" t="s">
        <v>487</v>
      </c>
    </row>
    <row r="47" spans="2:6" ht="81.75" customHeight="1">
      <c r="B47" s="308"/>
      <c r="C47" s="75">
        <v>11</v>
      </c>
      <c r="D47" s="273" t="s">
        <v>486</v>
      </c>
      <c r="E47" s="75">
        <v>16</v>
      </c>
      <c r="F47" s="273" t="s">
        <v>66</v>
      </c>
    </row>
    <row r="48" spans="2:6" ht="59.25" customHeight="1">
      <c r="B48" s="309"/>
      <c r="C48" s="75">
        <v>12</v>
      </c>
      <c r="D48" s="273" t="s">
        <v>490</v>
      </c>
      <c r="E48" s="75"/>
      <c r="F48" s="273"/>
    </row>
    <row r="49" spans="2:6" ht="108" customHeight="1">
      <c r="B49" s="303" t="s">
        <v>67</v>
      </c>
      <c r="C49" s="75">
        <v>13</v>
      </c>
      <c r="D49" s="273" t="s">
        <v>491</v>
      </c>
      <c r="E49" s="75">
        <v>17</v>
      </c>
      <c r="F49" s="273" t="s">
        <v>68</v>
      </c>
    </row>
    <row r="50" spans="2:6" ht="80.25" customHeight="1">
      <c r="B50" s="303"/>
      <c r="C50" s="75">
        <v>14</v>
      </c>
      <c r="D50" s="273" t="s">
        <v>440</v>
      </c>
      <c r="E50" s="75">
        <v>18</v>
      </c>
      <c r="F50" s="273" t="s">
        <v>69</v>
      </c>
    </row>
    <row r="51" spans="2:6" ht="90.75" customHeight="1">
      <c r="B51" s="303"/>
      <c r="C51" s="75">
        <v>15</v>
      </c>
      <c r="D51" s="273" t="s">
        <v>70</v>
      </c>
      <c r="E51" s="75">
        <v>19</v>
      </c>
      <c r="F51" s="273" t="s">
        <v>499</v>
      </c>
    </row>
    <row r="52" spans="2:6" ht="56.25" customHeight="1">
      <c r="B52" s="303" t="s">
        <v>71</v>
      </c>
      <c r="C52" s="75">
        <v>16</v>
      </c>
      <c r="D52" s="273" t="s">
        <v>72</v>
      </c>
      <c r="E52" s="75">
        <v>20</v>
      </c>
      <c r="F52" s="273" t="s">
        <v>500</v>
      </c>
    </row>
    <row r="53" spans="2:6" ht="58.5" customHeight="1">
      <c r="B53" s="303"/>
      <c r="C53" s="75">
        <v>17</v>
      </c>
      <c r="D53" s="273" t="s">
        <v>441</v>
      </c>
      <c r="E53" s="75">
        <v>21</v>
      </c>
      <c r="F53" s="273" t="s">
        <v>501</v>
      </c>
    </row>
    <row r="54" spans="2:6" ht="88.5" customHeight="1">
      <c r="B54" s="303"/>
      <c r="C54" s="75">
        <v>18</v>
      </c>
      <c r="D54" s="273" t="s">
        <v>442</v>
      </c>
      <c r="E54" s="75">
        <v>22</v>
      </c>
      <c r="F54" s="273" t="s">
        <v>73</v>
      </c>
    </row>
    <row r="55" spans="2:6" ht="52.5" customHeight="1">
      <c r="B55" s="303"/>
      <c r="C55" s="75">
        <v>19</v>
      </c>
      <c r="D55" s="273" t="s">
        <v>74</v>
      </c>
      <c r="E55" s="75">
        <v>23</v>
      </c>
      <c r="F55" s="273" t="s">
        <v>498</v>
      </c>
    </row>
    <row r="56" spans="2:6" ht="40.5" customHeight="1">
      <c r="B56" s="303"/>
      <c r="C56" s="75">
        <v>20</v>
      </c>
      <c r="D56" s="273" t="s">
        <v>75</v>
      </c>
      <c r="E56" s="75"/>
      <c r="F56" s="273"/>
    </row>
    <row r="57" spans="2:6" ht="50.25" customHeight="1">
      <c r="B57" s="303"/>
      <c r="C57" s="75">
        <v>21</v>
      </c>
      <c r="D57" s="273" t="s">
        <v>443</v>
      </c>
      <c r="E57" s="75"/>
      <c r="F57" s="273"/>
    </row>
    <row r="58" spans="2:6" ht="40.5" customHeight="1">
      <c r="B58" s="303"/>
      <c r="C58" s="75">
        <v>22</v>
      </c>
      <c r="D58" s="273" t="s">
        <v>76</v>
      </c>
      <c r="E58" s="75"/>
      <c r="F58" s="273"/>
    </row>
    <row r="59" spans="2:6" ht="52.5" customHeight="1">
      <c r="B59" s="303"/>
      <c r="C59" s="75">
        <v>23</v>
      </c>
      <c r="D59" s="273" t="s">
        <v>77</v>
      </c>
      <c r="E59" s="75"/>
      <c r="F59" s="273"/>
    </row>
    <row r="60" spans="2:6" ht="53.25" customHeight="1">
      <c r="B60" s="303"/>
      <c r="C60" s="75">
        <v>24</v>
      </c>
      <c r="D60" s="273" t="s">
        <v>78</v>
      </c>
      <c r="E60" s="75"/>
      <c r="F60" s="273"/>
    </row>
    <row r="61" spans="2:6" ht="48" customHeight="1">
      <c r="B61" s="303"/>
      <c r="C61" s="75">
        <v>25</v>
      </c>
      <c r="D61" s="273" t="s">
        <v>79</v>
      </c>
      <c r="E61" s="75"/>
      <c r="F61" s="273"/>
    </row>
    <row r="62" spans="2:6" ht="106.5" customHeight="1">
      <c r="B62" s="303" t="s">
        <v>80</v>
      </c>
      <c r="C62" s="75">
        <v>26</v>
      </c>
      <c r="D62" s="273" t="s">
        <v>492</v>
      </c>
      <c r="E62" s="75">
        <v>24</v>
      </c>
      <c r="F62" s="273" t="s">
        <v>493</v>
      </c>
    </row>
    <row r="63" spans="2:6" ht="56.25" customHeight="1">
      <c r="B63" s="303"/>
      <c r="C63" s="75">
        <v>27</v>
      </c>
      <c r="D63" s="273" t="s">
        <v>81</v>
      </c>
      <c r="E63" s="75">
        <v>25</v>
      </c>
      <c r="F63" s="273" t="s">
        <v>82</v>
      </c>
    </row>
    <row r="64" spans="2:6" ht="63" customHeight="1">
      <c r="B64" s="303"/>
      <c r="C64" s="75">
        <v>28</v>
      </c>
      <c r="D64" s="273" t="s">
        <v>502</v>
      </c>
      <c r="E64" s="75">
        <v>26</v>
      </c>
      <c r="F64" s="273" t="s">
        <v>494</v>
      </c>
    </row>
    <row r="65" spans="2:7" ht="63" customHeight="1">
      <c r="B65" s="303"/>
      <c r="C65" s="75"/>
      <c r="D65" s="273"/>
      <c r="E65" s="75">
        <v>27</v>
      </c>
      <c r="F65" s="273" t="s">
        <v>503</v>
      </c>
    </row>
    <row r="66" spans="2:7" ht="111" customHeight="1">
      <c r="B66" s="307" t="s">
        <v>83</v>
      </c>
      <c r="C66" s="75">
        <v>29</v>
      </c>
      <c r="D66" s="273" t="s">
        <v>84</v>
      </c>
      <c r="E66" s="75">
        <v>28</v>
      </c>
      <c r="F66" s="273" t="s">
        <v>495</v>
      </c>
    </row>
    <row r="67" spans="2:7" ht="74.25" customHeight="1">
      <c r="B67" s="308"/>
      <c r="C67" s="75">
        <v>30</v>
      </c>
      <c r="D67" s="273" t="s">
        <v>496</v>
      </c>
      <c r="E67" s="75">
        <v>29</v>
      </c>
      <c r="F67" s="273" t="s">
        <v>497</v>
      </c>
    </row>
    <row r="68" spans="2:7" ht="69" customHeight="1">
      <c r="B68" s="309"/>
      <c r="C68" s="75"/>
      <c r="D68" s="273"/>
      <c r="E68" s="75">
        <v>30</v>
      </c>
      <c r="F68" s="273" t="s">
        <v>504</v>
      </c>
    </row>
    <row r="69" spans="2:7" ht="56.25" customHeight="1">
      <c r="B69" s="303" t="s">
        <v>85</v>
      </c>
      <c r="C69" s="75">
        <v>31</v>
      </c>
      <c r="D69" s="273" t="s">
        <v>505</v>
      </c>
      <c r="E69" s="75">
        <v>31</v>
      </c>
      <c r="F69" s="273" t="s">
        <v>506</v>
      </c>
    </row>
    <row r="70" spans="2:7" ht="72" customHeight="1">
      <c r="B70" s="303"/>
      <c r="C70" s="75"/>
      <c r="D70" s="273"/>
      <c r="E70" s="75">
        <v>32</v>
      </c>
      <c r="F70" s="273" t="s">
        <v>507</v>
      </c>
    </row>
    <row r="71" spans="2:7" ht="50.1" customHeight="1">
      <c r="B71" s="303" t="s">
        <v>86</v>
      </c>
      <c r="C71" s="75">
        <v>32</v>
      </c>
      <c r="D71" s="273" t="s">
        <v>87</v>
      </c>
      <c r="E71" s="75">
        <v>33</v>
      </c>
      <c r="F71" s="273" t="s">
        <v>517</v>
      </c>
    </row>
    <row r="72" spans="2:7" ht="50.1" customHeight="1">
      <c r="B72" s="303"/>
      <c r="C72" s="75">
        <v>33</v>
      </c>
      <c r="D72" s="273" t="s">
        <v>88</v>
      </c>
      <c r="E72" s="75">
        <v>34</v>
      </c>
      <c r="F72" s="273" t="s">
        <v>508</v>
      </c>
    </row>
    <row r="73" spans="2:7" ht="50.1" customHeight="1">
      <c r="B73" s="303"/>
      <c r="C73" s="75"/>
      <c r="D73" s="273"/>
      <c r="E73" s="75">
        <v>35</v>
      </c>
      <c r="F73" s="273" t="s">
        <v>89</v>
      </c>
    </row>
    <row r="74" spans="2:7" ht="33.75" customHeight="1">
      <c r="B74" s="303"/>
      <c r="C74" s="75"/>
      <c r="D74" s="273"/>
      <c r="E74" s="75">
        <v>36</v>
      </c>
      <c r="F74" s="273" t="s">
        <v>509</v>
      </c>
    </row>
    <row r="75" spans="2:7" ht="50.1" customHeight="1">
      <c r="B75" s="303"/>
      <c r="C75" s="75"/>
      <c r="D75" s="273"/>
      <c r="E75" s="75">
        <v>37</v>
      </c>
      <c r="F75" s="273" t="s">
        <v>512</v>
      </c>
    </row>
    <row r="76" spans="2:7" ht="50.1" customHeight="1">
      <c r="B76" s="303"/>
      <c r="C76" s="75"/>
      <c r="D76" s="273"/>
      <c r="E76" s="75">
        <v>38</v>
      </c>
      <c r="F76" s="273" t="s">
        <v>510</v>
      </c>
    </row>
    <row r="77" spans="2:7" ht="50.1" customHeight="1">
      <c r="B77" s="303"/>
      <c r="C77" s="75"/>
      <c r="D77" s="273"/>
      <c r="E77" s="75">
        <v>39</v>
      </c>
      <c r="F77" s="273" t="s">
        <v>513</v>
      </c>
    </row>
    <row r="78" spans="2:7" ht="71.25" customHeight="1">
      <c r="B78" s="303"/>
      <c r="C78" s="75"/>
      <c r="D78" s="273"/>
      <c r="E78" s="75">
        <v>40</v>
      </c>
      <c r="F78" s="273" t="s">
        <v>518</v>
      </c>
    </row>
    <row r="79" spans="2:7" ht="39.950000000000003" customHeight="1">
      <c r="B79" s="312" t="s">
        <v>90</v>
      </c>
      <c r="C79" s="75">
        <v>34</v>
      </c>
      <c r="D79" s="273" t="s">
        <v>91</v>
      </c>
      <c r="E79" s="75">
        <v>41</v>
      </c>
      <c r="F79" s="273" t="s">
        <v>92</v>
      </c>
      <c r="G79" s="273"/>
    </row>
    <row r="80" spans="2:7" ht="102" customHeight="1">
      <c r="B80" s="313"/>
      <c r="C80" s="75">
        <v>35</v>
      </c>
      <c r="D80" s="273" t="s">
        <v>511</v>
      </c>
      <c r="E80" s="75">
        <v>42</v>
      </c>
      <c r="F80" s="273" t="s">
        <v>515</v>
      </c>
    </row>
    <row r="81" spans="1:11" ht="54.75" customHeight="1">
      <c r="B81" s="313"/>
      <c r="C81" s="75">
        <v>36</v>
      </c>
      <c r="D81" s="273" t="s">
        <v>93</v>
      </c>
      <c r="E81" s="75">
        <v>43</v>
      </c>
      <c r="F81" s="273" t="s">
        <v>514</v>
      </c>
    </row>
    <row r="82" spans="1:11" ht="48.75" customHeight="1">
      <c r="B82" s="313"/>
      <c r="C82" s="75">
        <v>37</v>
      </c>
      <c r="D82" s="273" t="s">
        <v>519</v>
      </c>
      <c r="E82" s="75">
        <v>45</v>
      </c>
      <c r="F82" s="273" t="s">
        <v>521</v>
      </c>
      <c r="K82" s="71" t="s">
        <v>94</v>
      </c>
    </row>
    <row r="83" spans="1:11" ht="67.5" customHeight="1">
      <c r="B83" s="313"/>
      <c r="C83" s="75">
        <v>38</v>
      </c>
      <c r="D83" s="273" t="s">
        <v>520</v>
      </c>
      <c r="E83" s="86">
        <v>46</v>
      </c>
      <c r="F83" s="273" t="s">
        <v>523</v>
      </c>
      <c r="K83" s="71" t="s">
        <v>94</v>
      </c>
    </row>
    <row r="84" spans="1:11" ht="77.25" customHeight="1">
      <c r="B84" s="313"/>
      <c r="C84" s="75">
        <v>39</v>
      </c>
      <c r="D84" s="273" t="s">
        <v>522</v>
      </c>
      <c r="E84" s="86"/>
      <c r="F84" s="273"/>
    </row>
    <row r="85" spans="1:11" ht="60" customHeight="1">
      <c r="B85" s="313"/>
      <c r="C85" s="75">
        <v>40</v>
      </c>
      <c r="D85" s="273" t="s">
        <v>544</v>
      </c>
      <c r="E85" s="273"/>
      <c r="F85" s="273"/>
    </row>
    <row r="86" spans="1:11" ht="60" customHeight="1">
      <c r="B86" s="314"/>
      <c r="C86" s="75">
        <v>41</v>
      </c>
      <c r="D86" s="273" t="s">
        <v>524</v>
      </c>
      <c r="E86" s="273"/>
      <c r="F86" s="273"/>
    </row>
    <row r="87" spans="1:11">
      <c r="C87" s="244"/>
      <c r="D87" s="245"/>
      <c r="E87" s="244"/>
    </row>
    <row r="88" spans="1:11" ht="45.75" customHeight="1">
      <c r="A88" s="249"/>
      <c r="B88" s="246" t="s">
        <v>459</v>
      </c>
      <c r="C88" s="315" t="s">
        <v>444</v>
      </c>
      <c r="D88" s="316"/>
      <c r="E88" s="247" t="s">
        <v>445</v>
      </c>
      <c r="F88" s="248" t="s">
        <v>446</v>
      </c>
      <c r="G88" s="249"/>
    </row>
    <row r="89" spans="1:11" ht="36" customHeight="1">
      <c r="A89" s="249"/>
      <c r="B89" s="250" t="s">
        <v>447</v>
      </c>
      <c r="C89" s="310" t="s">
        <v>448</v>
      </c>
      <c r="D89" s="311"/>
      <c r="E89" s="251" t="s">
        <v>449</v>
      </c>
      <c r="F89" s="252" t="s">
        <v>450</v>
      </c>
      <c r="G89" s="249"/>
    </row>
    <row r="90" spans="1:11" ht="18" customHeight="1">
      <c r="F90" s="253"/>
    </row>
    <row r="91" spans="1:11" ht="36" customHeight="1"/>
    <row r="92" spans="1:11" ht="36" customHeight="1"/>
  </sheetData>
  <mergeCells count="27">
    <mergeCell ref="C89:D89"/>
    <mergeCell ref="B62:B65"/>
    <mergeCell ref="B66:B68"/>
    <mergeCell ref="B69:B70"/>
    <mergeCell ref="B71:B78"/>
    <mergeCell ref="B79:B86"/>
    <mergeCell ref="C88:D88"/>
    <mergeCell ref="B30:F30"/>
    <mergeCell ref="B32:B37"/>
    <mergeCell ref="B38:B41"/>
    <mergeCell ref="B42:B48"/>
    <mergeCell ref="B49:B51"/>
    <mergeCell ref="B52:B61"/>
    <mergeCell ref="B9:F9"/>
    <mergeCell ref="B11:B12"/>
    <mergeCell ref="B13:B15"/>
    <mergeCell ref="B16:B22"/>
    <mergeCell ref="B23:B26"/>
    <mergeCell ref="B28:B29"/>
    <mergeCell ref="C1:F1"/>
    <mergeCell ref="C2:D2"/>
    <mergeCell ref="C4:F4"/>
    <mergeCell ref="B6:B7"/>
    <mergeCell ref="C6:D6"/>
    <mergeCell ref="E6:F6"/>
    <mergeCell ref="C7:D7"/>
    <mergeCell ref="E7:F7"/>
  </mergeCells>
  <pageMargins left="0.7" right="0.7" top="0.75" bottom="0.75" header="0.3" footer="0.3"/>
  <pageSetup scale="14" orientation="portrait" r:id="rId1"/>
  <colBreaks count="1" manualBreakCount="1">
    <brk id="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U107"/>
  <sheetViews>
    <sheetView showGridLines="0" zoomScaleNormal="100" workbookViewId="0">
      <pane ySplit="5" topLeftCell="A6" activePane="bottomLeft" state="frozen"/>
      <selection pane="bottomLeft" activeCell="D8" sqref="D8"/>
    </sheetView>
  </sheetViews>
  <sheetFormatPr baseColWidth="10" defaultColWidth="10.5703125" defaultRowHeight="15"/>
  <cols>
    <col min="1" max="1" width="52.5703125" style="34" customWidth="1"/>
    <col min="2" max="3" width="17.42578125" style="34" customWidth="1"/>
    <col min="4" max="4" width="26" style="34" customWidth="1"/>
    <col min="5" max="5" width="21.28515625" style="34" customWidth="1"/>
    <col min="6" max="6" width="32.7109375" style="34" customWidth="1"/>
    <col min="7" max="7" width="3.5703125" style="34" customWidth="1"/>
    <col min="22" max="16384" width="10.5703125" style="34"/>
  </cols>
  <sheetData>
    <row r="1" spans="1:7" ht="59.25" customHeight="1">
      <c r="A1"/>
      <c r="B1" s="317"/>
      <c r="C1" s="317"/>
      <c r="D1" s="317"/>
      <c r="E1" s="317"/>
      <c r="F1"/>
      <c r="G1"/>
    </row>
    <row r="2" spans="1:7">
      <c r="A2"/>
      <c r="B2"/>
      <c r="C2"/>
      <c r="D2"/>
      <c r="E2"/>
      <c r="F2"/>
      <c r="G2"/>
    </row>
    <row r="3" spans="1:7" ht="22.5" customHeight="1">
      <c r="A3" s="318" t="s">
        <v>95</v>
      </c>
      <c r="B3" s="318"/>
      <c r="C3" s="318"/>
      <c r="D3" s="318"/>
      <c r="E3" s="318"/>
      <c r="F3" s="319"/>
      <c r="G3"/>
    </row>
    <row r="4" spans="1:7" ht="21.75" customHeight="1">
      <c r="A4" s="320" t="s">
        <v>96</v>
      </c>
      <c r="B4" s="321" t="s">
        <v>97</v>
      </c>
      <c r="C4" s="321"/>
      <c r="D4" s="321"/>
      <c r="E4" s="321"/>
      <c r="F4" s="322" t="s">
        <v>98</v>
      </c>
      <c r="G4"/>
    </row>
    <row r="5" spans="1:7">
      <c r="A5" s="320"/>
      <c r="B5" s="43" t="s">
        <v>99</v>
      </c>
      <c r="C5" s="43" t="s">
        <v>100</v>
      </c>
      <c r="D5" s="43" t="s">
        <v>101</v>
      </c>
      <c r="E5" s="43" t="s">
        <v>102</v>
      </c>
      <c r="F5" s="323"/>
      <c r="G5"/>
    </row>
    <row r="6" spans="1:7" ht="39" customHeight="1">
      <c r="A6" s="574" t="s">
        <v>558</v>
      </c>
      <c r="B6" s="575"/>
      <c r="C6" s="576"/>
      <c r="D6" s="576">
        <v>7.9</v>
      </c>
      <c r="E6" s="576" t="s">
        <v>531</v>
      </c>
      <c r="F6" s="577" t="s">
        <v>532</v>
      </c>
      <c r="G6"/>
    </row>
    <row r="7" spans="1:7" ht="41.25" customHeight="1">
      <c r="A7" s="574" t="s">
        <v>104</v>
      </c>
      <c r="B7" s="575"/>
      <c r="C7" s="576"/>
      <c r="D7" s="576">
        <v>2</v>
      </c>
      <c r="E7" s="576" t="s">
        <v>533</v>
      </c>
      <c r="F7" s="577" t="s">
        <v>103</v>
      </c>
      <c r="G7"/>
    </row>
    <row r="8" spans="1:7" ht="49.5" customHeight="1">
      <c r="A8" s="574" t="s">
        <v>536</v>
      </c>
      <c r="B8" s="578">
        <v>2</v>
      </c>
      <c r="C8" s="579">
        <v>8</v>
      </c>
      <c r="D8" s="579">
        <v>6</v>
      </c>
      <c r="E8" s="579" t="s">
        <v>538</v>
      </c>
      <c r="F8" s="577" t="s">
        <v>539</v>
      </c>
      <c r="G8"/>
    </row>
    <row r="9" spans="1:7" ht="30" customHeight="1">
      <c r="A9" s="574" t="s">
        <v>537</v>
      </c>
      <c r="B9" s="578"/>
      <c r="C9" s="579"/>
      <c r="D9" s="579">
        <v>6</v>
      </c>
      <c r="E9" s="579" t="s">
        <v>538</v>
      </c>
      <c r="F9" s="577" t="s">
        <v>540</v>
      </c>
      <c r="G9"/>
    </row>
    <row r="10" spans="1:7" ht="34.5" customHeight="1">
      <c r="A10" s="574" t="s">
        <v>105</v>
      </c>
      <c r="B10" s="578">
        <v>16</v>
      </c>
      <c r="C10" s="579">
        <v>3.4</v>
      </c>
      <c r="D10" s="579" t="s">
        <v>534</v>
      </c>
      <c r="E10" s="579" t="s">
        <v>535</v>
      </c>
      <c r="F10" s="577" t="s">
        <v>539</v>
      </c>
      <c r="G10"/>
    </row>
    <row r="11" spans="1:7" ht="58.5" customHeight="1">
      <c r="A11" s="574" t="s">
        <v>559</v>
      </c>
      <c r="B11" s="575" t="s">
        <v>543</v>
      </c>
      <c r="C11" s="576">
        <v>2</v>
      </c>
      <c r="D11" s="576">
        <v>4.5</v>
      </c>
      <c r="E11" s="576" t="s">
        <v>542</v>
      </c>
      <c r="F11" s="577" t="s">
        <v>541</v>
      </c>
      <c r="G11"/>
    </row>
    <row r="12" spans="1:7" ht="40.5" customHeight="1">
      <c r="A12" s="574" t="s">
        <v>548</v>
      </c>
      <c r="B12" s="575">
        <v>15</v>
      </c>
      <c r="C12" s="576">
        <v>6</v>
      </c>
      <c r="D12" s="576" t="s">
        <v>106</v>
      </c>
      <c r="E12" s="576">
        <v>28</v>
      </c>
      <c r="F12" s="577" t="s">
        <v>103</v>
      </c>
      <c r="G12"/>
    </row>
    <row r="13" spans="1:7" ht="41.25" customHeight="1">
      <c r="A13" s="574" t="s">
        <v>107</v>
      </c>
      <c r="B13" s="578" t="s">
        <v>551</v>
      </c>
      <c r="C13" s="579" t="s">
        <v>552</v>
      </c>
      <c r="D13" s="579" t="s">
        <v>108</v>
      </c>
      <c r="E13" s="579">
        <v>20.21</v>
      </c>
      <c r="F13" s="577" t="s">
        <v>550</v>
      </c>
      <c r="G13"/>
    </row>
    <row r="14" spans="1:7" ht="39" customHeight="1">
      <c r="A14" s="574" t="s">
        <v>109</v>
      </c>
      <c r="B14" s="578" t="s">
        <v>553</v>
      </c>
      <c r="C14" s="579" t="s">
        <v>554</v>
      </c>
      <c r="D14" s="580" t="s">
        <v>545</v>
      </c>
      <c r="E14" s="579" t="s">
        <v>546</v>
      </c>
      <c r="F14" s="577" t="s">
        <v>560</v>
      </c>
      <c r="G14"/>
    </row>
    <row r="15" spans="1:7" ht="34.5" customHeight="1">
      <c r="A15" s="574" t="s">
        <v>110</v>
      </c>
      <c r="B15" s="578">
        <v>2.17</v>
      </c>
      <c r="C15" s="579">
        <v>8</v>
      </c>
      <c r="D15" s="579">
        <v>1</v>
      </c>
      <c r="E15" s="579" t="s">
        <v>111</v>
      </c>
      <c r="F15" s="577" t="s">
        <v>547</v>
      </c>
      <c r="G15"/>
    </row>
    <row r="16" spans="1:7" ht="24.75" hidden="1" customHeight="1">
      <c r="A16" s="46"/>
      <c r="B16" s="47"/>
      <c r="C16" s="47"/>
      <c r="D16" s="47"/>
      <c r="E16" s="47"/>
      <c r="F16" s="48"/>
      <c r="G16"/>
    </row>
    <row r="17" spans="1:7" hidden="1">
      <c r="A17" s="44"/>
      <c r="B17" s="45"/>
      <c r="C17" s="45"/>
      <c r="D17" s="45"/>
      <c r="E17" s="45"/>
      <c r="F17" s="49"/>
      <c r="G17"/>
    </row>
    <row r="18" spans="1:7" hidden="1">
      <c r="A18" s="46"/>
      <c r="B18" s="50"/>
      <c r="C18" s="50"/>
      <c r="D18" s="50"/>
      <c r="E18" s="50"/>
      <c r="F18" s="48"/>
      <c r="G18"/>
    </row>
    <row r="19" spans="1:7" hidden="1">
      <c r="A19" s="51"/>
      <c r="B19" s="52"/>
      <c r="C19" s="52"/>
      <c r="D19" s="52"/>
      <c r="E19" s="52"/>
      <c r="F19" s="53"/>
      <c r="G19"/>
    </row>
    <row r="20" spans="1:7" hidden="1">
      <c r="A20" s="46"/>
      <c r="B20" s="47"/>
      <c r="C20" s="47"/>
      <c r="D20" s="47"/>
      <c r="E20" s="47"/>
      <c r="F20" s="48"/>
      <c r="G20"/>
    </row>
    <row r="21" spans="1:7" hidden="1">
      <c r="A21" s="51"/>
      <c r="B21" s="54"/>
      <c r="C21" s="54"/>
      <c r="D21" s="54"/>
      <c r="E21" s="52"/>
      <c r="F21" s="49"/>
      <c r="G21"/>
    </row>
    <row r="22" spans="1:7" customFormat="1" ht="21.75" customHeight="1"/>
    <row r="23" spans="1:7" customFormat="1"/>
    <row r="24" spans="1:7" customFormat="1"/>
    <row r="25" spans="1:7" customFormat="1"/>
    <row r="26" spans="1:7" customFormat="1"/>
    <row r="27" spans="1:7" customFormat="1"/>
    <row r="28" spans="1:7" customFormat="1"/>
    <row r="29" spans="1:7" customFormat="1"/>
    <row r="30" spans="1:7" customFormat="1"/>
    <row r="31" spans="1:7" customFormat="1"/>
    <row r="32" spans="1:7"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sheetData>
  <mergeCells count="5">
    <mergeCell ref="B1:E1"/>
    <mergeCell ref="A3:F3"/>
    <mergeCell ref="A4:A5"/>
    <mergeCell ref="B4:E4"/>
    <mergeCell ref="F4:F5"/>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dataValidation allowBlank="1" showInputMessage="1" showErrorMessage="1" prompt="Proponer y escribir en una frase la estrategia para gestionar la debilidad, la oportunidad, la amenaza o la fortaleza.Usar verbo de acción en infinitivo._x000a_" sqref="A4"/>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B1:I59"/>
  <sheetViews>
    <sheetView showGridLines="0" zoomScale="90" zoomScaleNormal="90" workbookViewId="0">
      <selection activeCell="H16" sqref="H16:I16"/>
    </sheetView>
  </sheetViews>
  <sheetFormatPr baseColWidth="10" defaultColWidth="11.42578125" defaultRowHeight="14.25"/>
  <cols>
    <col min="1" max="1" width="2.7109375" style="87" customWidth="1"/>
    <col min="2" max="2" width="24.7109375" style="87" customWidth="1"/>
    <col min="3" max="3" width="11.28515625" style="88" customWidth="1"/>
    <col min="4" max="4" width="19.28515625" style="88" customWidth="1"/>
    <col min="5" max="5" width="7.5703125" style="87" customWidth="1"/>
    <col min="6" max="6" width="24.7109375" style="87" customWidth="1"/>
    <col min="7" max="7" width="79.140625" style="87" customWidth="1"/>
    <col min="8" max="8" width="11.42578125" style="87"/>
    <col min="9" max="9" width="32" style="87" customWidth="1"/>
    <col min="10" max="16384" width="11.42578125" style="87"/>
  </cols>
  <sheetData>
    <row r="1" spans="2:9" ht="15" thickBot="1"/>
    <row r="2" spans="2:9" ht="18">
      <c r="B2" s="336" t="s">
        <v>112</v>
      </c>
      <c r="C2" s="337"/>
      <c r="D2" s="337"/>
      <c r="E2" s="337"/>
      <c r="F2" s="337"/>
      <c r="G2" s="338"/>
    </row>
    <row r="3" spans="2:9" ht="15">
      <c r="B3" s="339" t="s">
        <v>113</v>
      </c>
      <c r="C3" s="340"/>
      <c r="D3" s="341"/>
      <c r="E3" s="341"/>
      <c r="F3" s="341"/>
      <c r="G3" s="342"/>
    </row>
    <row r="4" spans="2:9" ht="88.5" customHeight="1">
      <c r="B4" s="343" t="s">
        <v>114</v>
      </c>
      <c r="C4" s="344"/>
      <c r="D4" s="344"/>
      <c r="E4" s="344"/>
      <c r="F4" s="344"/>
      <c r="G4" s="345"/>
    </row>
    <row r="5" spans="2:9" ht="15">
      <c r="B5" s="89"/>
      <c r="C5" s="90"/>
      <c r="D5" s="91"/>
      <c r="E5" s="92"/>
      <c r="F5" s="92"/>
      <c r="G5" s="92"/>
    </row>
    <row r="6" spans="2:9" ht="16.5" customHeight="1">
      <c r="B6" s="346" t="s">
        <v>115</v>
      </c>
      <c r="C6" s="347"/>
      <c r="D6" s="347"/>
      <c r="E6" s="347"/>
      <c r="F6" s="347"/>
      <c r="G6" s="348"/>
    </row>
    <row r="7" spans="2:9" ht="76.5" customHeight="1">
      <c r="B7" s="346"/>
      <c r="C7" s="347"/>
      <c r="D7" s="347"/>
      <c r="E7" s="347"/>
      <c r="F7" s="347"/>
      <c r="G7" s="348"/>
    </row>
    <row r="8" spans="2:9" ht="15" thickBot="1">
      <c r="B8" s="93"/>
      <c r="C8" s="94"/>
      <c r="D8" s="94"/>
      <c r="E8" s="95"/>
      <c r="F8" s="96"/>
      <c r="G8" s="96"/>
    </row>
    <row r="9" spans="2:9">
      <c r="B9" s="97"/>
      <c r="C9" s="98" t="s">
        <v>116</v>
      </c>
      <c r="D9" s="349" t="s">
        <v>117</v>
      </c>
      <c r="E9" s="350"/>
      <c r="F9" s="351" t="s">
        <v>118</v>
      </c>
      <c r="G9" s="352"/>
    </row>
    <row r="10" spans="2:9" ht="15" customHeight="1">
      <c r="B10" s="99"/>
      <c r="C10" s="100">
        <v>5</v>
      </c>
      <c r="D10" s="332" t="s">
        <v>119</v>
      </c>
      <c r="E10" s="333"/>
      <c r="F10" s="324" t="s">
        <v>120</v>
      </c>
      <c r="G10" s="325"/>
      <c r="H10" s="335"/>
      <c r="I10" s="335"/>
    </row>
    <row r="11" spans="2:9">
      <c r="B11" s="99"/>
      <c r="C11" s="100">
        <v>5</v>
      </c>
      <c r="D11" s="332" t="s">
        <v>121</v>
      </c>
      <c r="E11" s="333"/>
      <c r="F11" s="324" t="s">
        <v>122</v>
      </c>
      <c r="G11" s="325"/>
      <c r="H11" s="335"/>
      <c r="I11" s="335"/>
    </row>
    <row r="12" spans="2:9">
      <c r="B12" s="99"/>
      <c r="C12" s="100">
        <v>5</v>
      </c>
      <c r="D12" s="332" t="s">
        <v>123</v>
      </c>
      <c r="E12" s="333"/>
      <c r="F12" s="324" t="s">
        <v>124</v>
      </c>
      <c r="G12" s="325"/>
      <c r="H12" s="335"/>
      <c r="I12" s="335"/>
    </row>
    <row r="13" spans="2:9" ht="27.75" customHeight="1">
      <c r="B13" s="99"/>
      <c r="C13" s="100">
        <v>5</v>
      </c>
      <c r="D13" s="332" t="s">
        <v>125</v>
      </c>
      <c r="E13" s="333"/>
      <c r="F13" s="324" t="s">
        <v>126</v>
      </c>
      <c r="G13" s="325"/>
      <c r="H13" s="335"/>
      <c r="I13" s="335"/>
    </row>
    <row r="14" spans="2:9">
      <c r="B14" s="99"/>
      <c r="C14" s="100">
        <v>5</v>
      </c>
      <c r="D14" s="332" t="s">
        <v>127</v>
      </c>
      <c r="E14" s="333"/>
      <c r="F14" s="324" t="s">
        <v>128</v>
      </c>
      <c r="G14" s="325"/>
      <c r="H14" s="335"/>
      <c r="I14" s="335"/>
    </row>
    <row r="15" spans="2:9" ht="41.25" customHeight="1">
      <c r="B15" s="99"/>
      <c r="C15" s="100">
        <v>5</v>
      </c>
      <c r="D15" s="332" t="s">
        <v>129</v>
      </c>
      <c r="E15" s="333"/>
      <c r="F15" s="324" t="s">
        <v>130</v>
      </c>
      <c r="G15" s="325"/>
      <c r="H15" s="335"/>
      <c r="I15" s="335"/>
    </row>
    <row r="16" spans="2:9" ht="41.25" customHeight="1">
      <c r="B16" s="99"/>
      <c r="C16" s="100">
        <v>5</v>
      </c>
      <c r="D16" s="326" t="s">
        <v>131</v>
      </c>
      <c r="E16" s="327"/>
      <c r="F16" s="324" t="s">
        <v>132</v>
      </c>
      <c r="G16" s="325"/>
      <c r="H16" s="335"/>
      <c r="I16" s="335"/>
    </row>
    <row r="17" spans="2:9" ht="51.75" customHeight="1">
      <c r="B17" s="99"/>
      <c r="C17" s="100">
        <v>5</v>
      </c>
      <c r="D17" s="327" t="s">
        <v>133</v>
      </c>
      <c r="E17" s="334"/>
      <c r="F17" s="324" t="s">
        <v>134</v>
      </c>
      <c r="G17" s="325"/>
      <c r="H17" s="335"/>
      <c r="I17" s="335"/>
    </row>
    <row r="18" spans="2:9" ht="51.75" customHeight="1">
      <c r="B18" s="99"/>
      <c r="C18" s="100">
        <v>5</v>
      </c>
      <c r="D18" s="326" t="s">
        <v>135</v>
      </c>
      <c r="E18" s="327"/>
      <c r="F18" s="324" t="s">
        <v>136</v>
      </c>
      <c r="G18" s="325"/>
      <c r="H18" s="335"/>
      <c r="I18" s="335"/>
    </row>
    <row r="19" spans="2:9" ht="51.75" customHeight="1">
      <c r="B19" s="99"/>
      <c r="C19" s="100">
        <v>5</v>
      </c>
      <c r="D19" s="101" t="s">
        <v>137</v>
      </c>
      <c r="E19" s="102"/>
      <c r="F19" s="324" t="s">
        <v>138</v>
      </c>
      <c r="G19" s="325"/>
      <c r="H19" s="335"/>
      <c r="I19" s="335"/>
    </row>
    <row r="20" spans="2:9" ht="51.75" customHeight="1">
      <c r="B20" s="99"/>
      <c r="C20" s="100">
        <v>5</v>
      </c>
      <c r="D20" s="101" t="s">
        <v>139</v>
      </c>
      <c r="E20" s="102"/>
      <c r="F20" s="324" t="s">
        <v>140</v>
      </c>
      <c r="G20" s="325"/>
      <c r="H20" s="335"/>
      <c r="I20" s="335"/>
    </row>
    <row r="21" spans="2:9" ht="66.75" customHeight="1">
      <c r="B21" s="99"/>
      <c r="C21" s="100">
        <v>5</v>
      </c>
      <c r="D21" s="326" t="s">
        <v>141</v>
      </c>
      <c r="E21" s="327"/>
      <c r="F21" s="324" t="s">
        <v>142</v>
      </c>
      <c r="G21" s="325"/>
      <c r="H21" s="335"/>
      <c r="I21" s="335"/>
    </row>
    <row r="22" spans="2:9" ht="36" customHeight="1">
      <c r="B22" s="99"/>
      <c r="C22" s="100">
        <v>5</v>
      </c>
      <c r="D22" s="328" t="s">
        <v>143</v>
      </c>
      <c r="E22" s="329"/>
      <c r="F22" s="324" t="s">
        <v>144</v>
      </c>
      <c r="G22" s="325"/>
      <c r="H22" s="353"/>
      <c r="I22" s="353"/>
    </row>
    <row r="23" spans="2:9" ht="26.25" customHeight="1">
      <c r="B23" s="99"/>
      <c r="C23" s="100">
        <v>5</v>
      </c>
      <c r="D23" s="330" t="s">
        <v>145</v>
      </c>
      <c r="E23" s="330"/>
      <c r="F23" s="331" t="s">
        <v>146</v>
      </c>
      <c r="G23" s="325"/>
      <c r="H23" s="335"/>
      <c r="I23" s="335"/>
    </row>
    <row r="24" spans="2:9" ht="26.25" customHeight="1">
      <c r="B24" s="99"/>
      <c r="C24" s="100">
        <v>5</v>
      </c>
      <c r="D24" s="330" t="s">
        <v>147</v>
      </c>
      <c r="E24" s="330"/>
      <c r="F24" s="331" t="s">
        <v>148</v>
      </c>
      <c r="G24" s="325"/>
      <c r="H24" s="335"/>
      <c r="I24" s="335"/>
    </row>
    <row r="25" spans="2:9" ht="26.25" customHeight="1">
      <c r="B25" s="99"/>
      <c r="C25" s="100">
        <v>5</v>
      </c>
      <c r="D25" s="362" t="s">
        <v>149</v>
      </c>
      <c r="E25" s="363"/>
      <c r="F25" s="331" t="s">
        <v>150</v>
      </c>
      <c r="G25" s="325"/>
      <c r="H25" s="335"/>
      <c r="I25" s="335"/>
    </row>
    <row r="26" spans="2:9" ht="27" customHeight="1">
      <c r="B26" s="103"/>
      <c r="C26" s="355" t="s">
        <v>151</v>
      </c>
      <c r="D26" s="356"/>
      <c r="E26" s="356"/>
      <c r="F26" s="356"/>
      <c r="G26" s="357"/>
    </row>
    <row r="27" spans="2:9" ht="27" customHeight="1">
      <c r="B27" s="358" t="s">
        <v>152</v>
      </c>
      <c r="C27" s="359"/>
      <c r="D27" s="359"/>
      <c r="E27" s="359"/>
      <c r="F27" s="359"/>
      <c r="G27" s="360"/>
    </row>
    <row r="28" spans="2:9" ht="10.5" customHeight="1">
      <c r="B28" s="104"/>
      <c r="D28" s="105"/>
      <c r="E28" s="106"/>
      <c r="F28" s="107"/>
      <c r="G28" s="107"/>
    </row>
    <row r="29" spans="2:9">
      <c r="B29" s="104"/>
      <c r="C29" s="108"/>
      <c r="D29" s="361" t="s">
        <v>117</v>
      </c>
      <c r="E29" s="361"/>
      <c r="F29" s="364" t="s">
        <v>118</v>
      </c>
      <c r="G29" s="365"/>
    </row>
    <row r="30" spans="2:9">
      <c r="B30" s="104"/>
      <c r="D30" s="354" t="s">
        <v>119</v>
      </c>
      <c r="E30" s="354"/>
      <c r="F30" s="366" t="s">
        <v>153</v>
      </c>
      <c r="G30" s="367"/>
      <c r="H30" s="335"/>
      <c r="I30" s="335"/>
    </row>
    <row r="31" spans="2:9">
      <c r="B31" s="104"/>
      <c r="D31" s="354" t="s">
        <v>121</v>
      </c>
      <c r="E31" s="354"/>
      <c r="F31" s="366" t="s">
        <v>154</v>
      </c>
      <c r="G31" s="367"/>
      <c r="H31" s="335"/>
      <c r="I31" s="335"/>
    </row>
    <row r="32" spans="2:9">
      <c r="B32" s="104"/>
      <c r="D32" s="354" t="s">
        <v>123</v>
      </c>
      <c r="E32" s="354"/>
      <c r="F32" s="366" t="s">
        <v>155</v>
      </c>
      <c r="G32" s="367"/>
      <c r="H32" s="335"/>
      <c r="I32" s="335"/>
    </row>
    <row r="33" spans="2:9">
      <c r="B33" s="104"/>
      <c r="D33" s="354" t="s">
        <v>125</v>
      </c>
      <c r="E33" s="354"/>
      <c r="F33" s="366" t="s">
        <v>156</v>
      </c>
      <c r="G33" s="367"/>
      <c r="H33" s="335"/>
      <c r="I33" s="335"/>
    </row>
    <row r="34" spans="2:9">
      <c r="B34" s="104"/>
      <c r="D34" s="354" t="s">
        <v>127</v>
      </c>
      <c r="E34" s="354"/>
      <c r="F34" s="366" t="s">
        <v>157</v>
      </c>
      <c r="G34" s="367"/>
      <c r="H34" s="335"/>
      <c r="I34" s="335"/>
    </row>
    <row r="35" spans="2:9" ht="40.9" customHeight="1">
      <c r="B35" s="104"/>
      <c r="D35" s="354" t="s">
        <v>158</v>
      </c>
      <c r="E35" s="354"/>
      <c r="F35" s="366" t="s">
        <v>159</v>
      </c>
      <c r="G35" s="367"/>
      <c r="H35" s="335"/>
      <c r="I35" s="335"/>
    </row>
    <row r="36" spans="2:9" ht="42" customHeight="1">
      <c r="B36" s="109"/>
      <c r="C36" s="110"/>
      <c r="D36" s="354" t="s">
        <v>160</v>
      </c>
      <c r="E36" s="354"/>
      <c r="F36" s="366" t="s">
        <v>161</v>
      </c>
      <c r="G36" s="367"/>
      <c r="H36" s="368"/>
      <c r="I36" s="368"/>
    </row>
    <row r="37" spans="2:9" ht="30.75" customHeight="1">
      <c r="B37" s="109"/>
      <c r="C37" s="110"/>
      <c r="D37" s="354" t="s">
        <v>162</v>
      </c>
      <c r="E37" s="354"/>
      <c r="F37" s="369" t="s">
        <v>163</v>
      </c>
      <c r="G37" s="370"/>
      <c r="H37" s="368"/>
      <c r="I37" s="368"/>
    </row>
    <row r="38" spans="2:9" ht="33" customHeight="1">
      <c r="B38" s="109"/>
      <c r="C38" s="110"/>
      <c r="D38" s="354" t="s">
        <v>164</v>
      </c>
      <c r="E38" s="354"/>
      <c r="F38" s="369" t="s">
        <v>163</v>
      </c>
      <c r="G38" s="370"/>
      <c r="H38" s="368"/>
      <c r="I38" s="368"/>
    </row>
    <row r="39" spans="2:9" ht="30" customHeight="1">
      <c r="B39" s="109"/>
      <c r="C39" s="110"/>
      <c r="D39" s="354" t="s">
        <v>165</v>
      </c>
      <c r="E39" s="354"/>
      <c r="F39" s="369" t="s">
        <v>163</v>
      </c>
      <c r="G39" s="370"/>
      <c r="H39" s="368"/>
      <c r="I39" s="368"/>
    </row>
    <row r="40" spans="2:9" ht="30" customHeight="1">
      <c r="B40" s="109"/>
      <c r="C40" s="110"/>
      <c r="D40" s="354" t="s">
        <v>166</v>
      </c>
      <c r="E40" s="354"/>
      <c r="F40" s="369" t="s">
        <v>163</v>
      </c>
      <c r="G40" s="370"/>
      <c r="H40" s="368"/>
      <c r="I40" s="368"/>
    </row>
    <row r="41" spans="2:9" ht="30" customHeight="1">
      <c r="B41" s="109"/>
      <c r="C41" s="110"/>
      <c r="D41" s="371" t="s">
        <v>167</v>
      </c>
      <c r="E41" s="372"/>
      <c r="F41" s="366" t="s">
        <v>168</v>
      </c>
      <c r="G41" s="367"/>
      <c r="H41" s="368"/>
      <c r="I41" s="368"/>
    </row>
    <row r="42" spans="2:9" ht="35.25" customHeight="1">
      <c r="B42" s="109"/>
      <c r="C42" s="110"/>
      <c r="D42" s="354" t="s">
        <v>169</v>
      </c>
      <c r="E42" s="354"/>
      <c r="F42" s="366" t="s">
        <v>170</v>
      </c>
      <c r="G42" s="367"/>
      <c r="H42" s="368"/>
      <c r="I42" s="368"/>
    </row>
    <row r="43" spans="2:9" ht="31.5" customHeight="1">
      <c r="B43" s="109"/>
      <c r="C43" s="110"/>
      <c r="D43" s="354" t="s">
        <v>162</v>
      </c>
      <c r="E43" s="354"/>
      <c r="F43" s="369" t="s">
        <v>163</v>
      </c>
      <c r="G43" s="370"/>
      <c r="H43" s="368"/>
      <c r="I43" s="368"/>
    </row>
    <row r="44" spans="2:9" ht="35.25" customHeight="1">
      <c r="B44" s="109"/>
      <c r="C44" s="110"/>
      <c r="D44" s="354" t="s">
        <v>171</v>
      </c>
      <c r="E44" s="354"/>
      <c r="F44" s="369" t="s">
        <v>163</v>
      </c>
      <c r="G44" s="370"/>
      <c r="H44" s="368"/>
      <c r="I44" s="368"/>
    </row>
    <row r="45" spans="2:9" ht="57" customHeight="1">
      <c r="B45" s="109"/>
      <c r="C45" s="110"/>
      <c r="D45" s="354" t="s">
        <v>166</v>
      </c>
      <c r="E45" s="354"/>
      <c r="F45" s="369" t="s">
        <v>163</v>
      </c>
      <c r="G45" s="370"/>
      <c r="H45" s="368"/>
      <c r="I45" s="368"/>
    </row>
    <row r="46" spans="2:9" ht="32.25" customHeight="1">
      <c r="B46" s="109"/>
      <c r="C46" s="110"/>
      <c r="D46" s="354" t="s">
        <v>164</v>
      </c>
      <c r="E46" s="354"/>
      <c r="F46" s="369" t="s">
        <v>163</v>
      </c>
      <c r="G46" s="370"/>
      <c r="H46" s="368"/>
      <c r="I46" s="368"/>
    </row>
    <row r="47" spans="2:9" ht="32.25" customHeight="1">
      <c r="B47" s="109"/>
      <c r="C47" s="110"/>
      <c r="D47" s="371" t="s">
        <v>172</v>
      </c>
      <c r="E47" s="372"/>
      <c r="F47" s="379" t="s">
        <v>173</v>
      </c>
      <c r="G47" s="380"/>
      <c r="H47" s="368"/>
      <c r="I47" s="368"/>
    </row>
    <row r="48" spans="2:9" ht="32.25" customHeight="1">
      <c r="B48" s="109"/>
      <c r="C48" s="110"/>
      <c r="D48" s="354" t="s">
        <v>174</v>
      </c>
      <c r="E48" s="354"/>
      <c r="F48" s="366" t="s">
        <v>175</v>
      </c>
      <c r="G48" s="367"/>
      <c r="H48" s="368"/>
      <c r="I48" s="368"/>
    </row>
    <row r="49" spans="2:9" ht="32.25" customHeight="1">
      <c r="B49" s="109"/>
      <c r="C49" s="110"/>
      <c r="D49" s="354" t="s">
        <v>176</v>
      </c>
      <c r="E49" s="354"/>
      <c r="F49" s="366" t="s">
        <v>177</v>
      </c>
      <c r="G49" s="367"/>
      <c r="H49" s="368"/>
      <c r="I49" s="368"/>
    </row>
    <row r="50" spans="2:9" ht="32.25" customHeight="1">
      <c r="B50" s="109"/>
      <c r="C50" s="110"/>
      <c r="D50" s="354" t="s">
        <v>178</v>
      </c>
      <c r="E50" s="354"/>
      <c r="F50" s="366" t="s">
        <v>179</v>
      </c>
      <c r="G50" s="367"/>
      <c r="H50" s="368"/>
      <c r="I50" s="368"/>
    </row>
    <row r="51" spans="2:9" ht="32.25" customHeight="1">
      <c r="B51" s="109"/>
      <c r="C51" s="110"/>
      <c r="D51" s="105"/>
      <c r="E51" s="105"/>
      <c r="F51" s="107"/>
      <c r="G51" s="107"/>
      <c r="H51" s="368"/>
      <c r="I51" s="368"/>
    </row>
    <row r="52" spans="2:9" ht="32.25" customHeight="1">
      <c r="B52" s="109"/>
      <c r="C52" s="110"/>
      <c r="D52" s="105"/>
      <c r="E52" s="105"/>
      <c r="F52" s="107"/>
      <c r="G52" s="107"/>
    </row>
    <row r="53" spans="2:9" ht="32.25" customHeight="1">
      <c r="B53" s="109"/>
      <c r="C53" s="110"/>
      <c r="D53" s="105"/>
      <c r="E53" s="105"/>
      <c r="F53" s="107"/>
      <c r="G53" s="107"/>
    </row>
    <row r="54" spans="2:9" ht="21.75" customHeight="1">
      <c r="B54" s="373" t="s">
        <v>180</v>
      </c>
      <c r="C54" s="374"/>
      <c r="D54" s="374"/>
      <c r="E54" s="374"/>
      <c r="F54" s="374"/>
      <c r="G54" s="375"/>
    </row>
    <row r="55" spans="2:9" ht="21.75" customHeight="1">
      <c r="B55" s="373" t="s">
        <v>181</v>
      </c>
      <c r="C55" s="374"/>
      <c r="D55" s="374"/>
      <c r="E55" s="374"/>
      <c r="F55" s="374"/>
      <c r="G55" s="375"/>
    </row>
    <row r="56" spans="2:9" ht="20.25" customHeight="1">
      <c r="B56" s="373" t="s">
        <v>182</v>
      </c>
      <c r="C56" s="374"/>
      <c r="D56" s="374"/>
      <c r="E56" s="374"/>
      <c r="F56" s="374"/>
      <c r="G56" s="375"/>
    </row>
    <row r="57" spans="2:9" ht="20.25" customHeight="1">
      <c r="B57" s="373" t="s">
        <v>183</v>
      </c>
      <c r="C57" s="374"/>
      <c r="D57" s="374"/>
      <c r="E57" s="374"/>
      <c r="F57" s="374"/>
      <c r="G57" s="375"/>
    </row>
    <row r="58" spans="2:9" ht="18" customHeight="1" thickBot="1">
      <c r="B58" s="376" t="s">
        <v>184</v>
      </c>
      <c r="C58" s="377"/>
      <c r="D58" s="377"/>
      <c r="E58" s="377"/>
      <c r="F58" s="377"/>
      <c r="G58" s="378"/>
    </row>
    <row r="59" spans="2:9">
      <c r="B59" s="111"/>
      <c r="C59" s="112"/>
      <c r="D59" s="111"/>
      <c r="E59" s="111"/>
      <c r="F59" s="111"/>
      <c r="G59" s="111"/>
    </row>
  </sheetData>
  <mergeCells count="12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F19:G19"/>
    <mergeCell ref="F20:G20"/>
    <mergeCell ref="D21:E21"/>
    <mergeCell ref="F21:G21"/>
    <mergeCell ref="D22:E22"/>
    <mergeCell ref="F22:G22"/>
    <mergeCell ref="D23:E23"/>
    <mergeCell ref="F23:G23"/>
    <mergeCell ref="D24:E24"/>
    <mergeCell ref="F24:G2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IX100"/>
  <sheetViews>
    <sheetView showGridLines="0" zoomScale="80" zoomScaleNormal="80" zoomScalePageLayoutView="50" workbookViewId="0">
      <pane xSplit="4" ySplit="9" topLeftCell="E10" activePane="bottomRight" state="frozen"/>
      <selection pane="topRight" activeCell="E1" sqref="E1"/>
      <selection pane="bottomLeft" activeCell="A10" sqref="A10"/>
      <selection pane="bottomRight" activeCell="C5" sqref="C5:N5"/>
    </sheetView>
  </sheetViews>
  <sheetFormatPr baseColWidth="10" defaultColWidth="11.42578125" defaultRowHeight="12.75"/>
  <cols>
    <col min="1" max="1" width="5" style="60" bestFit="1" customWidth="1"/>
    <col min="2" max="2" width="26.28515625" style="60" customWidth="1"/>
    <col min="3" max="3" width="25.140625" style="60" customWidth="1"/>
    <col min="4" max="4" width="48.7109375" style="61" customWidth="1"/>
    <col min="5" max="5" width="16.7109375" style="60" customWidth="1"/>
    <col min="6" max="6" width="18.85546875" style="60" customWidth="1"/>
    <col min="7" max="7" width="12.5703125" style="60" customWidth="1"/>
    <col min="8" max="8" width="18.28515625" style="60" customWidth="1"/>
    <col min="9" max="9" width="41.42578125" style="60" customWidth="1"/>
    <col min="10" max="10" width="41.7109375" style="60" customWidth="1"/>
    <col min="11" max="11" width="12.28515625" style="60" customWidth="1"/>
    <col min="12" max="12" width="11" style="60" customWidth="1"/>
    <col min="13" max="13" width="16.42578125" style="60" customWidth="1"/>
    <col min="14" max="14" width="16.140625" style="60" customWidth="1"/>
    <col min="15" max="15" width="6.28515625" style="60" hidden="1" customWidth="1"/>
    <col min="16" max="16" width="11.42578125" style="55"/>
    <col min="17" max="17" width="47.85546875" style="55" customWidth="1"/>
    <col min="18" max="258" width="11.42578125" style="55"/>
    <col min="259" max="16384" width="11.42578125" style="56"/>
  </cols>
  <sheetData>
    <row r="1" spans="1:258">
      <c r="A1" s="397"/>
      <c r="B1" s="398"/>
      <c r="C1" s="581" t="s">
        <v>455</v>
      </c>
      <c r="D1" s="581"/>
      <c r="E1" s="581"/>
      <c r="F1" s="581"/>
      <c r="G1" s="581"/>
      <c r="H1" s="581"/>
      <c r="I1" s="581"/>
      <c r="J1" s="581"/>
      <c r="K1" s="581"/>
      <c r="L1" s="581"/>
      <c r="M1" s="581"/>
      <c r="N1" s="581"/>
      <c r="O1" s="120"/>
    </row>
    <row r="2" spans="1:258">
      <c r="A2" s="397"/>
      <c r="B2" s="398"/>
      <c r="C2" s="581"/>
      <c r="D2" s="581"/>
      <c r="E2" s="581"/>
      <c r="F2" s="581"/>
      <c r="G2" s="581"/>
      <c r="H2" s="581"/>
      <c r="I2" s="581"/>
      <c r="J2" s="581"/>
      <c r="K2" s="581"/>
      <c r="L2" s="581"/>
      <c r="M2" s="581"/>
      <c r="N2" s="581"/>
      <c r="O2" s="120"/>
    </row>
    <row r="3" spans="1:258">
      <c r="A3" s="397"/>
      <c r="B3" s="398"/>
      <c r="C3" s="581"/>
      <c r="D3" s="581"/>
      <c r="E3" s="581"/>
      <c r="F3" s="581"/>
      <c r="G3" s="581"/>
      <c r="H3" s="581"/>
      <c r="I3" s="581"/>
      <c r="J3" s="581"/>
      <c r="K3" s="581"/>
      <c r="L3" s="581"/>
      <c r="M3" s="581"/>
      <c r="N3" s="581"/>
      <c r="O3" s="120"/>
    </row>
    <row r="4" spans="1:258" ht="19.5" customHeight="1">
      <c r="A4" s="399" t="s">
        <v>185</v>
      </c>
      <c r="B4" s="399"/>
      <c r="C4" s="400" t="s">
        <v>4</v>
      </c>
      <c r="D4" s="400"/>
      <c r="E4" s="400"/>
      <c r="F4" s="400"/>
      <c r="G4" s="400"/>
      <c r="H4" s="400"/>
      <c r="I4" s="400"/>
      <c r="J4" s="400"/>
      <c r="K4" s="400"/>
      <c r="L4" s="400"/>
      <c r="M4" s="400"/>
      <c r="N4" s="400"/>
      <c r="O4" s="114"/>
    </row>
    <row r="5" spans="1:258" ht="38.450000000000003" customHeight="1">
      <c r="A5" s="399" t="s">
        <v>186</v>
      </c>
      <c r="B5" s="399"/>
      <c r="C5" s="401" t="s">
        <v>29</v>
      </c>
      <c r="D5" s="401"/>
      <c r="E5" s="401"/>
      <c r="F5" s="401"/>
      <c r="G5" s="401"/>
      <c r="H5" s="401"/>
      <c r="I5" s="401"/>
      <c r="J5" s="401"/>
      <c r="K5" s="401"/>
      <c r="L5" s="401"/>
      <c r="M5" s="401"/>
      <c r="N5" s="401"/>
      <c r="O5" s="115"/>
    </row>
    <row r="6" spans="1:258" ht="16.5" customHeight="1">
      <c r="A6" s="399" t="s">
        <v>187</v>
      </c>
      <c r="B6" s="399"/>
      <c r="C6" s="402" t="s">
        <v>451</v>
      </c>
      <c r="D6" s="402"/>
      <c r="E6" s="402"/>
      <c r="F6" s="402"/>
      <c r="G6" s="402"/>
      <c r="H6" s="402"/>
      <c r="I6" s="402"/>
      <c r="J6" s="402"/>
      <c r="K6" s="402"/>
      <c r="L6" s="402"/>
      <c r="M6" s="402"/>
      <c r="N6" s="402"/>
      <c r="O6" s="116"/>
    </row>
    <row r="7" spans="1:258" ht="15.6" customHeight="1">
      <c r="A7" s="113" t="s">
        <v>188</v>
      </c>
      <c r="B7" s="113"/>
      <c r="C7" s="113"/>
      <c r="D7" s="391" t="s">
        <v>189</v>
      </c>
      <c r="E7" s="391" t="s">
        <v>190</v>
      </c>
      <c r="F7" s="391"/>
      <c r="G7" s="391"/>
      <c r="H7" s="391"/>
      <c r="I7" s="391" t="s">
        <v>191</v>
      </c>
      <c r="J7" s="391"/>
      <c r="K7" s="391"/>
      <c r="L7" s="391"/>
      <c r="M7" s="391"/>
      <c r="N7" s="392" t="s">
        <v>192</v>
      </c>
      <c r="O7" s="392"/>
    </row>
    <row r="8" spans="1:258" ht="33" customHeight="1">
      <c r="A8" s="393" t="s">
        <v>193</v>
      </c>
      <c r="B8" s="394" t="s">
        <v>194</v>
      </c>
      <c r="C8" s="117" t="s">
        <v>195</v>
      </c>
      <c r="D8" s="391"/>
      <c r="E8" s="395" t="s">
        <v>133</v>
      </c>
      <c r="F8" s="395" t="s">
        <v>196</v>
      </c>
      <c r="G8" s="396" t="s">
        <v>197</v>
      </c>
      <c r="H8" s="396" t="s">
        <v>139</v>
      </c>
      <c r="I8" s="396" t="s">
        <v>198</v>
      </c>
      <c r="J8" s="118" t="s">
        <v>199</v>
      </c>
      <c r="K8" s="396" t="s">
        <v>191</v>
      </c>
      <c r="L8" s="396" t="s">
        <v>200</v>
      </c>
      <c r="M8" s="396" t="s">
        <v>201</v>
      </c>
      <c r="N8" s="403" t="s">
        <v>202</v>
      </c>
      <c r="O8" s="390" t="s">
        <v>203</v>
      </c>
    </row>
    <row r="9" spans="1:258" s="58" customFormat="1" ht="33" customHeight="1">
      <c r="A9" s="393"/>
      <c r="B9" s="391"/>
      <c r="C9" s="119" t="s">
        <v>204</v>
      </c>
      <c r="D9" s="391"/>
      <c r="E9" s="395"/>
      <c r="F9" s="395"/>
      <c r="G9" s="396"/>
      <c r="H9" s="396"/>
      <c r="I9" s="396"/>
      <c r="J9" s="118" t="s">
        <v>205</v>
      </c>
      <c r="K9" s="396" t="s">
        <v>206</v>
      </c>
      <c r="L9" s="396"/>
      <c r="M9" s="396" t="s">
        <v>206</v>
      </c>
      <c r="N9" s="403"/>
      <c r="O9" s="390"/>
      <c r="P9" s="55"/>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O9" s="57"/>
      <c r="IP9" s="57"/>
      <c r="IQ9" s="57"/>
      <c r="IR9" s="57"/>
      <c r="IS9" s="57"/>
      <c r="IT9" s="57"/>
      <c r="IU9" s="57"/>
      <c r="IV9" s="57"/>
      <c r="IW9" s="57"/>
      <c r="IX9" s="57"/>
    </row>
    <row r="10" spans="1:258" ht="64.5" customHeight="1">
      <c r="A10" s="381">
        <v>1</v>
      </c>
      <c r="B10" s="389" t="s">
        <v>207</v>
      </c>
      <c r="C10" s="385" t="s">
        <v>208</v>
      </c>
      <c r="D10" s="221" t="s">
        <v>209</v>
      </c>
      <c r="E10" s="386">
        <v>52</v>
      </c>
      <c r="F10" s="386">
        <v>3</v>
      </c>
      <c r="G10" s="387">
        <f>+F10/E10</f>
        <v>5.7692307692307696E-2</v>
      </c>
      <c r="H10" s="381" t="str">
        <f>CONCATENATE(IF(G10&lt;='8-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 - ",VLOOKUP(IF(G10&lt;='8-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valida"))))),'8- Politicas de admiistracion '!$B$6:$F$10,5,FALSE))</f>
        <v>Baja - 2</v>
      </c>
      <c r="I10" s="222" t="s">
        <v>210</v>
      </c>
      <c r="J10" s="222" t="s">
        <v>211</v>
      </c>
      <c r="K10" s="223" t="str">
        <f>IFERROR(CONCATENATE(INDEX('8- Politicas de admiistracion '!$B$16:$F$53,MATCH('5. Identificación de Riesgos'!J10,'8- Politicas de admiistracion '!$C$16:$C$54,0),1)," - ",L10),"")</f>
        <v>Menor - 2</v>
      </c>
      <c r="L10" s="224">
        <f>IFERROR(VLOOKUP(INDEX('8- Politicas de admiistracion '!$B$16:$F$64,MATCH('5. Identificación de Riesgos'!J10,'8- Politicas de admiistracion '!$C$16:$C$64,0),1),'8- Politicas de admiistracion '!$B$16:$F$64,5,FALSE),"")</f>
        <v>2</v>
      </c>
      <c r="M10" s="381" t="str">
        <f>IFERROR(CONCATENATE(INDEX('8- Politicas de admiistracion '!$B$16:$F$53,MATCH(ROUND(AVERAGE(L10:L19),0),'8- Politicas de admiistracion '!$F$16:$F$53,0),1)," - ",ROUND(AVERAGE(L10:L19),0)),"")</f>
        <v>Menor - 2</v>
      </c>
      <c r="N10" s="381" t="str">
        <f>IFERROR(CONCATENATE(VLOOKUP((LEFT(H10,LEN(H10)-4)&amp;LEFT(M10,LEN(M10)-4)),'9- Matriz de Calor '!$D$17:$E$41,2,0)," - ",RIGHT(H10,1)*RIGHT(M10,1)),"")</f>
        <v>Moderado - 4</v>
      </c>
      <c r="O10" s="382">
        <f>RIGHT(H10,1)*RIGHT(M10,1)</f>
        <v>4</v>
      </c>
    </row>
    <row r="11" spans="1:258" ht="37.5" customHeight="1">
      <c r="A11" s="381"/>
      <c r="B11" s="389"/>
      <c r="C11" s="385"/>
      <c r="D11" s="222" t="s">
        <v>215</v>
      </c>
      <c r="E11" s="386"/>
      <c r="F11" s="386"/>
      <c r="G11" s="387"/>
      <c r="H11" s="381"/>
      <c r="I11" s="222" t="s">
        <v>212</v>
      </c>
      <c r="J11" s="222" t="s">
        <v>213</v>
      </c>
      <c r="K11" s="223" t="s">
        <v>214</v>
      </c>
      <c r="L11" s="224">
        <v>3</v>
      </c>
      <c r="M11" s="381"/>
      <c r="N11" s="381"/>
      <c r="O11" s="382"/>
    </row>
    <row r="12" spans="1:258" ht="31.5" customHeight="1">
      <c r="A12" s="381"/>
      <c r="B12" s="389"/>
      <c r="C12" s="385"/>
      <c r="D12" s="222" t="s">
        <v>219</v>
      </c>
      <c r="E12" s="386"/>
      <c r="F12" s="386"/>
      <c r="G12" s="387"/>
      <c r="H12" s="381"/>
      <c r="I12" s="222" t="s">
        <v>216</v>
      </c>
      <c r="J12" s="259" t="s">
        <v>221</v>
      </c>
      <c r="K12" s="223" t="s">
        <v>218</v>
      </c>
      <c r="L12" s="224">
        <v>1</v>
      </c>
      <c r="M12" s="381"/>
      <c r="N12" s="381"/>
      <c r="O12" s="382"/>
    </row>
    <row r="13" spans="1:258" ht="35.25" customHeight="1">
      <c r="A13" s="381"/>
      <c r="B13" s="389"/>
      <c r="C13" s="385"/>
      <c r="D13" s="222" t="s">
        <v>222</v>
      </c>
      <c r="E13" s="386"/>
      <c r="F13" s="386"/>
      <c r="G13" s="387"/>
      <c r="H13" s="381"/>
      <c r="I13" s="259"/>
      <c r="J13" s="259"/>
      <c r="K13" s="223" t="s">
        <v>218</v>
      </c>
      <c r="L13" s="224">
        <v>1</v>
      </c>
      <c r="M13" s="381"/>
      <c r="N13" s="381"/>
      <c r="O13" s="382"/>
    </row>
    <row r="14" spans="1:258" ht="52.5" customHeight="1">
      <c r="A14" s="381"/>
      <c r="B14" s="389"/>
      <c r="C14" s="385"/>
      <c r="D14" s="222" t="s">
        <v>421</v>
      </c>
      <c r="E14" s="386"/>
      <c r="F14" s="386"/>
      <c r="G14" s="387"/>
      <c r="H14" s="381"/>
      <c r="I14" s="259"/>
      <c r="J14" s="259"/>
      <c r="K14" s="223" t="str">
        <f>IFERROR(CONCATENATE(INDEX('8- Politicas de admiistracion '!$B$16:$F$53,MATCH('5. Identificación de Riesgos'!J14,'8- Politicas de admiistracion '!$C$16:$C$54,0),1)," - ",L14),"")</f>
        <v/>
      </c>
      <c r="L14" s="224" t="str">
        <f>IFERROR(VLOOKUP(INDEX('8- Politicas de admiistracion '!$B$16:$F$64,MATCH('5. Identificación de Riesgos'!J14,'8- Politicas de admiistracion '!$C$16:$C$64,0),1),'8- Politicas de admiistracion '!$B$16:$F$64,5,FALSE),"")</f>
        <v/>
      </c>
      <c r="M14" s="381"/>
      <c r="N14" s="381"/>
      <c r="O14" s="382"/>
    </row>
    <row r="15" spans="1:258" ht="31.5" customHeight="1">
      <c r="A15" s="381"/>
      <c r="B15" s="389"/>
      <c r="C15" s="385"/>
      <c r="D15" s="222"/>
      <c r="E15" s="386"/>
      <c r="F15" s="386"/>
      <c r="G15" s="387"/>
      <c r="H15" s="381"/>
      <c r="I15" s="259"/>
      <c r="J15" s="260"/>
      <c r="K15" s="223" t="s">
        <v>228</v>
      </c>
      <c r="L15" s="224" t="str">
        <f>IFERROR(VLOOKUP(INDEX('8- Politicas de admiistracion '!$B$16:$F$64,MATCH('5. Identificación de Riesgos'!J15,'8- Politicas de admiistracion '!$C$16:$C$64,0),1),'8- Politicas de admiistracion '!$B$16:$F$64,5,FALSE),"")</f>
        <v/>
      </c>
      <c r="M15" s="381"/>
      <c r="N15" s="381"/>
      <c r="O15" s="382"/>
    </row>
    <row r="16" spans="1:258" ht="22.5" hidden="1" customHeight="1">
      <c r="A16" s="381"/>
      <c r="B16" s="389"/>
      <c r="C16" s="385"/>
      <c r="D16" s="222"/>
      <c r="E16" s="386"/>
      <c r="F16" s="386"/>
      <c r="G16" s="387"/>
      <c r="H16" s="381"/>
      <c r="I16" s="222"/>
      <c r="J16" s="222"/>
      <c r="K16" s="223" t="s">
        <v>223</v>
      </c>
      <c r="L16" s="224" t="s">
        <v>223</v>
      </c>
      <c r="M16" s="381"/>
      <c r="N16" s="381"/>
      <c r="O16" s="382"/>
    </row>
    <row r="17" spans="1:15" ht="15" hidden="1">
      <c r="A17" s="381"/>
      <c r="B17" s="389"/>
      <c r="C17" s="385"/>
      <c r="D17" s="222"/>
      <c r="E17" s="386"/>
      <c r="F17" s="386"/>
      <c r="G17" s="387"/>
      <c r="H17" s="381"/>
      <c r="I17" s="222"/>
      <c r="J17" s="222"/>
      <c r="K17" s="223" t="s">
        <v>223</v>
      </c>
      <c r="L17" s="224" t="s">
        <v>223</v>
      </c>
      <c r="M17" s="381"/>
      <c r="N17" s="381"/>
      <c r="O17" s="382"/>
    </row>
    <row r="18" spans="1:15" ht="15" hidden="1">
      <c r="A18" s="381"/>
      <c r="B18" s="389"/>
      <c r="C18" s="385"/>
      <c r="D18" s="222"/>
      <c r="E18" s="386"/>
      <c r="F18" s="386"/>
      <c r="G18" s="387"/>
      <c r="H18" s="381"/>
      <c r="I18" s="222"/>
      <c r="J18" s="222"/>
      <c r="K18" s="223" t="s">
        <v>223</v>
      </c>
      <c r="L18" s="224" t="s">
        <v>223</v>
      </c>
      <c r="M18" s="381"/>
      <c r="N18" s="381"/>
      <c r="O18" s="382"/>
    </row>
    <row r="19" spans="1:15" ht="15" hidden="1">
      <c r="A19" s="381"/>
      <c r="B19" s="389"/>
      <c r="C19" s="385"/>
      <c r="D19" s="222"/>
      <c r="E19" s="386"/>
      <c r="F19" s="386"/>
      <c r="G19" s="387"/>
      <c r="H19" s="381"/>
      <c r="I19" s="222"/>
      <c r="J19" s="222"/>
      <c r="K19" s="223" t="s">
        <v>223</v>
      </c>
      <c r="L19" s="224" t="s">
        <v>223</v>
      </c>
      <c r="M19" s="381"/>
      <c r="N19" s="381"/>
      <c r="O19" s="382"/>
    </row>
    <row r="20" spans="1:15" ht="38.25" customHeight="1">
      <c r="A20" s="381">
        <v>2</v>
      </c>
      <c r="B20" s="389" t="s">
        <v>224</v>
      </c>
      <c r="C20" s="385" t="s">
        <v>225</v>
      </c>
      <c r="D20" s="225" t="s">
        <v>226</v>
      </c>
      <c r="E20" s="381">
        <v>9</v>
      </c>
      <c r="F20" s="381">
        <v>1</v>
      </c>
      <c r="G20" s="387">
        <f t="shared" ref="G20" si="0">+F20/E20</f>
        <v>0.1111111111111111</v>
      </c>
      <c r="H20" s="381" t="str">
        <f>CONCATENATE(IF(G20&lt;='8-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 - ",VLOOKUP(IF(G20&lt;='8-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valida"))))),'8- Politicas de admiistracion '!$B$6:$F$10,5,FALSE))</f>
        <v>Media - 3</v>
      </c>
      <c r="I20" s="222" t="s">
        <v>212</v>
      </c>
      <c r="J20" s="221" t="s">
        <v>227</v>
      </c>
      <c r="K20" s="223" t="s">
        <v>228</v>
      </c>
      <c r="L20" s="224">
        <v>2</v>
      </c>
      <c r="M20" s="381" t="str">
        <f>IFERROR(CONCATENATE(INDEX('8- Politicas de admiistracion '!$B$16:$F$53,MATCH(ROUND(AVERAGE(L20:L29),0),'8- Politicas de admiistracion '!$F$16:$F$53,0),1)," - ",ROUND(AVERAGE(L20:L29),0)),"")</f>
        <v>Menor - 2</v>
      </c>
      <c r="N20" s="381" t="str">
        <f>IFERROR(CONCATENATE(VLOOKUP((LEFT(H20,LEN(H20)-4)&amp;LEFT(M20,LEN(M20)-4)),'9- Matriz de Calor '!$D$17:$E$41,2,0)," - ",RIGHT(H20,1)*RIGHT(M20,1)),"")</f>
        <v>Moderado - 6</v>
      </c>
      <c r="O20" s="382">
        <f>RIGHT(H20,1)*RIGHT(M20,1)</f>
        <v>6</v>
      </c>
    </row>
    <row r="21" spans="1:15" ht="38.25" customHeight="1">
      <c r="A21" s="381"/>
      <c r="B21" s="389"/>
      <c r="C21" s="385"/>
      <c r="D21" s="225" t="s">
        <v>229</v>
      </c>
      <c r="E21" s="381"/>
      <c r="F21" s="381"/>
      <c r="G21" s="387"/>
      <c r="H21" s="381"/>
      <c r="I21" s="222" t="s">
        <v>237</v>
      </c>
      <c r="J21" s="221" t="s">
        <v>230</v>
      </c>
      <c r="K21" s="223" t="s">
        <v>231</v>
      </c>
      <c r="L21" s="224">
        <v>4</v>
      </c>
      <c r="M21" s="381"/>
      <c r="N21" s="381"/>
      <c r="O21" s="382"/>
    </row>
    <row r="22" spans="1:15" ht="40.5" customHeight="1">
      <c r="A22" s="381"/>
      <c r="B22" s="389"/>
      <c r="C22" s="385"/>
      <c r="D22" s="225" t="s">
        <v>419</v>
      </c>
      <c r="E22" s="381"/>
      <c r="F22" s="381"/>
      <c r="G22" s="387"/>
      <c r="H22" s="381"/>
      <c r="I22" s="222" t="s">
        <v>210</v>
      </c>
      <c r="J22" s="256" t="s">
        <v>233</v>
      </c>
      <c r="K22" s="255" t="s">
        <v>218</v>
      </c>
      <c r="L22" s="224">
        <v>1</v>
      </c>
      <c r="M22" s="381"/>
      <c r="N22" s="381"/>
      <c r="O22" s="382"/>
    </row>
    <row r="23" spans="1:15" ht="50.25" customHeight="1">
      <c r="A23" s="381"/>
      <c r="B23" s="389"/>
      <c r="C23" s="385"/>
      <c r="D23" s="225" t="s">
        <v>418</v>
      </c>
      <c r="E23" s="381"/>
      <c r="F23" s="381"/>
      <c r="G23" s="387"/>
      <c r="H23" s="381"/>
      <c r="I23" s="222"/>
      <c r="J23" s="221"/>
      <c r="K23" s="223"/>
      <c r="L23" s="224"/>
      <c r="M23" s="381"/>
      <c r="N23" s="381"/>
      <c r="O23" s="382"/>
    </row>
    <row r="24" spans="1:15" ht="10.5" hidden="1" customHeight="1">
      <c r="A24" s="381"/>
      <c r="B24" s="389"/>
      <c r="C24" s="385"/>
      <c r="D24" s="225"/>
      <c r="E24" s="381"/>
      <c r="F24" s="381"/>
      <c r="G24" s="387"/>
      <c r="H24" s="381"/>
      <c r="I24" s="222"/>
      <c r="J24" s="221"/>
      <c r="K24" s="223" t="s">
        <v>223</v>
      </c>
      <c r="L24" s="224" t="s">
        <v>223</v>
      </c>
      <c r="M24" s="381"/>
      <c r="N24" s="381"/>
      <c r="O24" s="382"/>
    </row>
    <row r="25" spans="1:15" ht="10.5" hidden="1" customHeight="1">
      <c r="A25" s="381"/>
      <c r="B25" s="389"/>
      <c r="C25" s="385"/>
      <c r="D25" s="225"/>
      <c r="E25" s="381"/>
      <c r="F25" s="381"/>
      <c r="G25" s="387"/>
      <c r="H25" s="381"/>
      <c r="I25" s="222"/>
      <c r="J25" s="221"/>
      <c r="K25" s="223" t="s">
        <v>223</v>
      </c>
      <c r="L25" s="224" t="s">
        <v>223</v>
      </c>
      <c r="M25" s="381"/>
      <c r="N25" s="381"/>
      <c r="O25" s="382"/>
    </row>
    <row r="26" spans="1:15" ht="10.5" hidden="1" customHeight="1">
      <c r="A26" s="381"/>
      <c r="B26" s="389"/>
      <c r="C26" s="385"/>
      <c r="D26" s="225"/>
      <c r="E26" s="381"/>
      <c r="F26" s="381"/>
      <c r="G26" s="387"/>
      <c r="H26" s="381"/>
      <c r="I26" s="222"/>
      <c r="J26" s="221"/>
      <c r="K26" s="223" t="s">
        <v>223</v>
      </c>
      <c r="L26" s="224" t="s">
        <v>223</v>
      </c>
      <c r="M26" s="381"/>
      <c r="N26" s="381"/>
      <c r="O26" s="382"/>
    </row>
    <row r="27" spans="1:15" ht="10.5" hidden="1" customHeight="1">
      <c r="A27" s="381"/>
      <c r="B27" s="389"/>
      <c r="C27" s="385"/>
      <c r="D27" s="225"/>
      <c r="E27" s="381"/>
      <c r="F27" s="381"/>
      <c r="G27" s="387"/>
      <c r="H27" s="381"/>
      <c r="I27" s="222"/>
      <c r="J27" s="221"/>
      <c r="K27" s="223" t="s">
        <v>223</v>
      </c>
      <c r="L27" s="224" t="s">
        <v>223</v>
      </c>
      <c r="M27" s="381"/>
      <c r="N27" s="381"/>
      <c r="O27" s="382"/>
    </row>
    <row r="28" spans="1:15" ht="10.5" hidden="1" customHeight="1">
      <c r="A28" s="381"/>
      <c r="B28" s="389"/>
      <c r="C28" s="385"/>
      <c r="D28" s="225"/>
      <c r="E28" s="381"/>
      <c r="F28" s="381"/>
      <c r="G28" s="387"/>
      <c r="H28" s="381"/>
      <c r="I28" s="222"/>
      <c r="J28" s="221"/>
      <c r="K28" s="223" t="s">
        <v>223</v>
      </c>
      <c r="L28" s="224" t="s">
        <v>223</v>
      </c>
      <c r="M28" s="381"/>
      <c r="N28" s="381"/>
      <c r="O28" s="382"/>
    </row>
    <row r="29" spans="1:15" ht="10.5" hidden="1" customHeight="1">
      <c r="A29" s="381"/>
      <c r="B29" s="389"/>
      <c r="C29" s="385"/>
      <c r="D29" s="225"/>
      <c r="E29" s="381"/>
      <c r="F29" s="381"/>
      <c r="G29" s="387"/>
      <c r="H29" s="381"/>
      <c r="I29" s="222"/>
      <c r="J29" s="221"/>
      <c r="K29" s="223" t="s">
        <v>223</v>
      </c>
      <c r="L29" s="224" t="s">
        <v>223</v>
      </c>
      <c r="M29" s="381"/>
      <c r="N29" s="381"/>
      <c r="O29" s="382"/>
    </row>
    <row r="30" spans="1:15" ht="35.25" customHeight="1">
      <c r="A30" s="381">
        <v>3</v>
      </c>
      <c r="B30" s="384" t="s">
        <v>234</v>
      </c>
      <c r="C30" s="385" t="s">
        <v>235</v>
      </c>
      <c r="D30" s="225" t="s">
        <v>429</v>
      </c>
      <c r="E30" s="381">
        <v>15</v>
      </c>
      <c r="F30" s="381">
        <v>2</v>
      </c>
      <c r="G30" s="387">
        <f t="shared" ref="G30" si="1">+F30/E30</f>
        <v>0.13333333333333333</v>
      </c>
      <c r="H30" s="381" t="str">
        <f>CONCATENATE(IF(G30&lt;='8-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 - ",VLOOKUP(IF(G30&lt;='8-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valida"))))),'8- Politicas de admiistracion '!$B$6:$F$10,5,FALSE))</f>
        <v>Media - 3</v>
      </c>
      <c r="I30" s="227" t="s">
        <v>237</v>
      </c>
      <c r="J30" s="222" t="s">
        <v>211</v>
      </c>
      <c r="K30" s="223" t="s">
        <v>218</v>
      </c>
      <c r="L30" s="224">
        <v>1</v>
      </c>
      <c r="M30" s="381" t="str">
        <f>IFERROR(CONCATENATE(INDEX('8- Politicas de admiistracion '!$B$16:$F$53,MATCH(ROUND(AVERAGE(L30:L39),0),'8- Politicas de admiistracion '!$F$16:$F$53,0),1)," - ",ROUND(AVERAGE(L30:L39),0)),"")</f>
        <v>Leve - 1</v>
      </c>
      <c r="N30" s="381" t="str">
        <f>IFERROR(CONCATENATE(VLOOKUP((LEFT(H30,LEN(H30)-4)&amp;LEFT(M30,LEN(M30)-4)),'9- Matriz de Calor '!$D$17:$E$41,2,0)," - ",RIGHT(H30,1)*RIGHT(M30,1)),"")</f>
        <v>Moderado - 3</v>
      </c>
      <c r="O30" s="382">
        <f>RIGHT(H30,1)*RIGHT(M30,1)</f>
        <v>3</v>
      </c>
    </row>
    <row r="31" spans="1:15" ht="35.25" customHeight="1">
      <c r="A31" s="381"/>
      <c r="B31" s="384"/>
      <c r="C31" s="385"/>
      <c r="D31" s="221" t="s">
        <v>417</v>
      </c>
      <c r="E31" s="381"/>
      <c r="F31" s="381"/>
      <c r="G31" s="387"/>
      <c r="H31" s="381"/>
      <c r="I31" s="262"/>
      <c r="J31" s="259"/>
      <c r="K31" s="223"/>
      <c r="L31" s="224"/>
      <c r="M31" s="381"/>
      <c r="N31" s="381"/>
      <c r="O31" s="382"/>
    </row>
    <row r="32" spans="1:15" ht="38.25" customHeight="1">
      <c r="A32" s="381"/>
      <c r="B32" s="384"/>
      <c r="C32" s="385"/>
      <c r="D32" s="222" t="s">
        <v>239</v>
      </c>
      <c r="E32" s="381"/>
      <c r="F32" s="381"/>
      <c r="G32" s="387"/>
      <c r="H32" s="381"/>
      <c r="I32" s="262"/>
      <c r="J32" s="261"/>
      <c r="K32" s="223"/>
      <c r="L32" s="224"/>
      <c r="M32" s="381"/>
      <c r="N32" s="381"/>
      <c r="O32" s="382"/>
    </row>
    <row r="33" spans="1:15" ht="21" hidden="1" customHeight="1">
      <c r="A33" s="381"/>
      <c r="B33" s="384"/>
      <c r="C33" s="385"/>
      <c r="D33" s="222"/>
      <c r="E33" s="381"/>
      <c r="F33" s="381"/>
      <c r="G33" s="387"/>
      <c r="H33" s="381"/>
      <c r="I33" s="227"/>
      <c r="J33" s="227"/>
      <c r="K33" s="223"/>
      <c r="L33" s="224"/>
      <c r="M33" s="381"/>
      <c r="N33" s="381"/>
      <c r="O33" s="382"/>
    </row>
    <row r="34" spans="1:15" ht="15.75" hidden="1" customHeight="1">
      <c r="A34" s="381"/>
      <c r="B34" s="384"/>
      <c r="C34" s="385"/>
      <c r="D34" s="228"/>
      <c r="E34" s="381"/>
      <c r="F34" s="381"/>
      <c r="G34" s="387"/>
      <c r="H34" s="381"/>
      <c r="I34" s="227"/>
      <c r="J34" s="227"/>
      <c r="K34" s="223" t="s">
        <v>223</v>
      </c>
      <c r="L34" s="224" t="s">
        <v>223</v>
      </c>
      <c r="M34" s="381"/>
      <c r="N34" s="381"/>
      <c r="O34" s="382"/>
    </row>
    <row r="35" spans="1:15" ht="15" hidden="1">
      <c r="A35" s="381"/>
      <c r="B35" s="384"/>
      <c r="C35" s="385"/>
      <c r="D35" s="222"/>
      <c r="E35" s="381"/>
      <c r="F35" s="381"/>
      <c r="G35" s="387"/>
      <c r="H35" s="381"/>
      <c r="I35" s="227"/>
      <c r="J35" s="227"/>
      <c r="K35" s="223" t="s">
        <v>223</v>
      </c>
      <c r="L35" s="224" t="s">
        <v>223</v>
      </c>
      <c r="M35" s="381"/>
      <c r="N35" s="381"/>
      <c r="O35" s="382"/>
    </row>
    <row r="36" spans="1:15" ht="15" hidden="1">
      <c r="A36" s="381"/>
      <c r="B36" s="384"/>
      <c r="C36" s="385"/>
      <c r="D36" s="228"/>
      <c r="E36" s="381"/>
      <c r="F36" s="381"/>
      <c r="G36" s="387"/>
      <c r="H36" s="381"/>
      <c r="I36" s="227"/>
      <c r="J36" s="227"/>
      <c r="K36" s="223" t="s">
        <v>223</v>
      </c>
      <c r="L36" s="224" t="s">
        <v>223</v>
      </c>
      <c r="M36" s="381"/>
      <c r="N36" s="381"/>
      <c r="O36" s="382"/>
    </row>
    <row r="37" spans="1:15" ht="15" hidden="1">
      <c r="A37" s="381"/>
      <c r="B37" s="384"/>
      <c r="C37" s="385"/>
      <c r="D37" s="221"/>
      <c r="E37" s="381"/>
      <c r="F37" s="381"/>
      <c r="G37" s="387"/>
      <c r="H37" s="381"/>
      <c r="I37" s="227"/>
      <c r="J37" s="227"/>
      <c r="K37" s="223" t="s">
        <v>223</v>
      </c>
      <c r="L37" s="224" t="s">
        <v>223</v>
      </c>
      <c r="M37" s="381"/>
      <c r="N37" s="381"/>
      <c r="O37" s="382"/>
    </row>
    <row r="38" spans="1:15" ht="15" hidden="1">
      <c r="A38" s="381"/>
      <c r="B38" s="384"/>
      <c r="C38" s="385"/>
      <c r="D38" s="221"/>
      <c r="E38" s="381"/>
      <c r="F38" s="381"/>
      <c r="G38" s="387"/>
      <c r="H38" s="381"/>
      <c r="I38" s="227"/>
      <c r="J38" s="227"/>
      <c r="K38" s="223" t="s">
        <v>223</v>
      </c>
      <c r="L38" s="224" t="s">
        <v>223</v>
      </c>
      <c r="M38" s="381"/>
      <c r="N38" s="381"/>
      <c r="O38" s="382"/>
    </row>
    <row r="39" spans="1:15" ht="15" hidden="1">
      <c r="A39" s="381"/>
      <c r="B39" s="384"/>
      <c r="C39" s="385"/>
      <c r="D39" s="221"/>
      <c r="E39" s="381"/>
      <c r="F39" s="381"/>
      <c r="G39" s="387"/>
      <c r="H39" s="381"/>
      <c r="I39" s="227"/>
      <c r="J39" s="227"/>
      <c r="K39" s="223" t="s">
        <v>223</v>
      </c>
      <c r="L39" s="224" t="s">
        <v>223</v>
      </c>
      <c r="M39" s="381"/>
      <c r="N39" s="381"/>
      <c r="O39" s="382"/>
    </row>
    <row r="40" spans="1:15" ht="35.25" hidden="1" customHeight="1">
      <c r="A40" s="383">
        <v>4</v>
      </c>
      <c r="B40" s="384" t="s">
        <v>240</v>
      </c>
      <c r="C40" s="385" t="s">
        <v>241</v>
      </c>
      <c r="D40" s="225" t="s">
        <v>242</v>
      </c>
      <c r="E40" s="381"/>
      <c r="F40" s="381"/>
      <c r="G40" s="387" t="e">
        <f t="shared" ref="G40" si="2">+F40/E40</f>
        <v>#DIV/0!</v>
      </c>
      <c r="H40" s="381" t="e">
        <f>CONCATENATE(IF(G40&lt;='[10]8- Politicas de admiistracion '!$D$6,'[10]8- Politicas de admiistracion '!$B$6,IF(G40&lt;='[10]8- Politicas de admiistracion '!$D$7,'[10]8- Politicas de admiistracion '!$B$7,IF(G40&lt;='[10]8- Politicas de admiistracion '!$D$8,'[10]8- Politicas de admiistracion '!$B$8,IF(G40&lt;='[10]8- Politicas de admiistracion '!$D$9,'[10]8- Politicas de admiistracion '!$B$9,IF(G40&lt;='[10]8- Politicas de admiistracion '!$D$10,'[10]8- Politicas de admiistracion '!$B$10,"Probabilidad no valida")))))," - ",VLOOKUP(IF(G40&lt;='[10]8- Politicas de admiistracion '!$D$6,'[10]8- Politicas de admiistracion '!$B$6,IF(G40&lt;='[10]8- Politicas de admiistracion '!$D$7,'[10]8- Politicas de admiistracion '!$B$7,IF(G40&lt;='[10]8- Politicas de admiistracion '!$D$8,'[10]8- Politicas de admiistracion '!$B$8,IF(G40&lt;='[10]8- Politicas de admiistracion '!$D$9,'[10]8- Politicas de admiistracion '!$B$9,IF(G40&lt;='[10]8- Politicas de admiistracion '!$D$10,'[10]8- Politicas de admiistracion '!$B$10,"Probabilidad no valida"))))),'[10]8- Politicas de admiistracion '!$B$6:$F$10,5,FALSE))</f>
        <v>#DIV/0!</v>
      </c>
      <c r="I40" s="222"/>
      <c r="J40" s="221"/>
      <c r="K40" s="229" t="str">
        <f>IFERROR(CONCATENATE(INDEX('[10]8- Politicas de admiistracion '!$B$16:$F$53,MATCH('[10]5-. Identificación de Riesgos'!J40,'[10]8- Politicas de admiistracion '!$C$16:$C$54,0),1)," - ",L40),"")</f>
        <v/>
      </c>
      <c r="L40" s="230" t="str">
        <f>IFERROR(VLOOKUP(INDEX('[10]8- Politicas de admiistracion '!$B$16:$F$64,MATCH('[10]5-. Identificación de Riesgos'!J40,'[10]8- Politicas de admiistracion '!$C$16:$C$64,0),1),'[10]8- Politicas de admiistracion '!$B$16:$F$64,5,FALSE),"")</f>
        <v/>
      </c>
      <c r="M40" s="381" t="str">
        <f>IFERROR(CONCATENATE(INDEX('8- Politicas de admiistracion '!$B$16:$F$53,MATCH(ROUND(AVERAGE(L40:L49),0),'8- Politicas de admiistracion '!$F$16:$F$53,0),1)," - ",ROUND(AVERAGE(L40:L49),0)),"")</f>
        <v/>
      </c>
      <c r="N40" s="381" t="str">
        <f>IFERROR(CONCATENATE(VLOOKUP((LEFT(H40,LEN(H40)-4)&amp;LEFT(M40,LEN(M40)-4)),'9- Matriz de Calor '!$D$17:$E$41,2,0)," - ",RIGHT(H40,1)*RIGHT(M40,1)),"")</f>
        <v/>
      </c>
      <c r="O40" s="382" t="e">
        <f>RIGHT(H40,1)*RIGHT(M40,1)</f>
        <v>#DIV/0!</v>
      </c>
    </row>
    <row r="41" spans="1:15" ht="75" hidden="1">
      <c r="A41" s="383"/>
      <c r="B41" s="384"/>
      <c r="C41" s="385"/>
      <c r="D41" s="225" t="s">
        <v>244</v>
      </c>
      <c r="E41" s="381"/>
      <c r="F41" s="381"/>
      <c r="G41" s="387"/>
      <c r="H41" s="381"/>
      <c r="I41" s="222"/>
      <c r="J41" s="221"/>
      <c r="K41" s="229" t="str">
        <f>IFERROR(CONCATENATE(INDEX('[10]8- Politicas de admiistracion '!$B$16:$F$53,MATCH('[10]5-. Identificación de Riesgos'!J41,'[10]8- Politicas de admiistracion '!$C$16:$C$54,0),1)," - ",L41),"")</f>
        <v/>
      </c>
      <c r="L41" s="230" t="str">
        <f>IFERROR(VLOOKUP(INDEX('[10]8- Politicas de admiistracion '!$B$16:$F$64,MATCH('[10]5-. Identificación de Riesgos'!J41,'[10]8- Politicas de admiistracion '!$C$16:$C$64,0),1),'[10]8- Politicas de admiistracion '!$B$16:$F$64,5,FALSE),"")</f>
        <v/>
      </c>
      <c r="M41" s="381"/>
      <c r="N41" s="381"/>
      <c r="O41" s="382"/>
    </row>
    <row r="42" spans="1:15" ht="30" hidden="1">
      <c r="A42" s="383"/>
      <c r="B42" s="384"/>
      <c r="C42" s="385"/>
      <c r="D42" s="225" t="s">
        <v>245</v>
      </c>
      <c r="E42" s="381"/>
      <c r="F42" s="381"/>
      <c r="G42" s="387"/>
      <c r="H42" s="381"/>
      <c r="I42" s="227"/>
      <c r="J42" s="221"/>
      <c r="K42" s="229" t="str">
        <f>IFERROR(CONCATENATE(INDEX('[10]8- Politicas de admiistracion '!$B$16:$F$53,MATCH('[10]5-. Identificación de Riesgos'!J42,'[10]8- Politicas de admiistracion '!$C$16:$C$54,0),1)," - ",L42),"")</f>
        <v/>
      </c>
      <c r="L42" s="230" t="str">
        <f>IFERROR(VLOOKUP(INDEX('[10]8- Politicas de admiistracion '!$B$16:$F$64,MATCH('[10]5-. Identificación de Riesgos'!J42,'[10]8- Politicas de admiistracion '!$C$16:$C$64,0),1),'[10]8- Politicas de admiistracion '!$B$16:$F$64,5,FALSE),"")</f>
        <v/>
      </c>
      <c r="M42" s="381"/>
      <c r="N42" s="381"/>
      <c r="O42" s="382"/>
    </row>
    <row r="43" spans="1:15" ht="15" hidden="1">
      <c r="A43" s="383"/>
      <c r="B43" s="384"/>
      <c r="C43" s="385"/>
      <c r="D43" s="225" t="s">
        <v>246</v>
      </c>
      <c r="E43" s="381"/>
      <c r="F43" s="381"/>
      <c r="G43" s="387"/>
      <c r="H43" s="381"/>
      <c r="I43" s="227"/>
      <c r="J43" s="221"/>
      <c r="K43" s="229" t="str">
        <f>IFERROR(CONCATENATE(INDEX('[10]8- Politicas de admiistracion '!$B$16:$F$53,MATCH('[10]5-. Identificación de Riesgos'!J43,'[10]8- Politicas de admiistracion '!$C$16:$C$54,0),1)," - ",L43),"")</f>
        <v/>
      </c>
      <c r="L43" s="230" t="str">
        <f>IFERROR(VLOOKUP(INDEX('[10]8- Politicas de admiistracion '!$B$16:$F$64,MATCH('[10]5-. Identificación de Riesgos'!J43,'[10]8- Politicas de admiistracion '!$C$16:$C$64,0),1),'[10]8- Politicas de admiistracion '!$B$16:$F$64,5,FALSE),"")</f>
        <v/>
      </c>
      <c r="M43" s="381"/>
      <c r="N43" s="381"/>
      <c r="O43" s="382"/>
    </row>
    <row r="44" spans="1:15" ht="10.5" hidden="1" customHeight="1">
      <c r="A44" s="383"/>
      <c r="B44" s="384"/>
      <c r="C44" s="385"/>
      <c r="D44" s="221"/>
      <c r="E44" s="381"/>
      <c r="F44" s="381"/>
      <c r="G44" s="387"/>
      <c r="H44" s="381"/>
      <c r="I44" s="227"/>
      <c r="J44" s="221"/>
      <c r="K44" s="229" t="str">
        <f>IFERROR(CONCATENATE(INDEX('[10]8- Politicas de admiistracion '!$B$16:$F$53,MATCH('[10]5-. Identificación de Riesgos'!J44,'[10]8- Politicas de admiistracion '!$C$16:$C$54,0),1)," - ",L44),"")</f>
        <v/>
      </c>
      <c r="L44" s="230" t="str">
        <f>IFERROR(VLOOKUP(INDEX('[10]8- Politicas de admiistracion '!$B$16:$F$64,MATCH('[10]5-. Identificación de Riesgos'!J44,'[10]8- Politicas de admiistracion '!$C$16:$C$64,0),1),'[10]8- Politicas de admiistracion '!$B$16:$F$64,5,FALSE),"")</f>
        <v/>
      </c>
      <c r="M44" s="381"/>
      <c r="N44" s="381"/>
      <c r="O44" s="382"/>
    </row>
    <row r="45" spans="1:15" ht="10.5" hidden="1" customHeight="1">
      <c r="A45" s="383"/>
      <c r="B45" s="384"/>
      <c r="C45" s="385"/>
      <c r="D45" s="222"/>
      <c r="E45" s="381"/>
      <c r="F45" s="381"/>
      <c r="G45" s="387"/>
      <c r="H45" s="381"/>
      <c r="I45" s="227"/>
      <c r="J45" s="221"/>
      <c r="K45" s="229" t="str">
        <f>IFERROR(CONCATENATE(INDEX('[10]8- Politicas de admiistracion '!$B$16:$F$53,MATCH('[10]5-. Identificación de Riesgos'!J45,'[10]8- Politicas de admiistracion '!$C$16:$C$54,0),1)," - ",L45),"")</f>
        <v/>
      </c>
      <c r="L45" s="230" t="str">
        <f>IFERROR(VLOOKUP(INDEX('[10]8- Politicas de admiistracion '!$B$16:$F$64,MATCH('[10]5-. Identificación de Riesgos'!J45,'[10]8- Politicas de admiistracion '!$C$16:$C$64,0),1),'[10]8- Politicas de admiistracion '!$B$16:$F$64,5,FALSE),"")</f>
        <v/>
      </c>
      <c r="M45" s="381"/>
      <c r="N45" s="381"/>
      <c r="O45" s="382"/>
    </row>
    <row r="46" spans="1:15" ht="10.5" hidden="1" customHeight="1">
      <c r="A46" s="383"/>
      <c r="B46" s="384"/>
      <c r="C46" s="385"/>
      <c r="D46" s="228"/>
      <c r="E46" s="381"/>
      <c r="F46" s="381"/>
      <c r="G46" s="387"/>
      <c r="H46" s="381"/>
      <c r="I46" s="227"/>
      <c r="J46" s="221"/>
      <c r="K46" s="229" t="str">
        <f>IFERROR(CONCATENATE(INDEX('[10]8- Politicas de admiistracion '!$B$16:$F$53,MATCH('[10]5-. Identificación de Riesgos'!J46,'[10]8- Politicas de admiistracion '!$C$16:$C$54,0),1)," - ",L46),"")</f>
        <v/>
      </c>
      <c r="L46" s="230" t="str">
        <f>IFERROR(VLOOKUP(INDEX('[10]8- Politicas de admiistracion '!$B$16:$F$64,MATCH('[10]5-. Identificación de Riesgos'!J46,'[10]8- Politicas de admiistracion '!$C$16:$C$64,0),1),'[10]8- Politicas de admiistracion '!$B$16:$F$64,5,FALSE),"")</f>
        <v/>
      </c>
      <c r="M46" s="381"/>
      <c r="N46" s="381"/>
      <c r="O46" s="382"/>
    </row>
    <row r="47" spans="1:15" ht="10.5" hidden="1" customHeight="1">
      <c r="A47" s="383"/>
      <c r="B47" s="384"/>
      <c r="C47" s="385"/>
      <c r="D47" s="221"/>
      <c r="E47" s="381"/>
      <c r="F47" s="381"/>
      <c r="G47" s="387"/>
      <c r="H47" s="381"/>
      <c r="I47" s="227"/>
      <c r="J47" s="221"/>
      <c r="K47" s="229" t="str">
        <f>IFERROR(CONCATENATE(INDEX('[10]8- Politicas de admiistracion '!$B$16:$F$53,MATCH('[10]5-. Identificación de Riesgos'!J47,'[10]8- Politicas de admiistracion '!$C$16:$C$54,0),1)," - ",L47),"")</f>
        <v/>
      </c>
      <c r="L47" s="230" t="str">
        <f>IFERROR(VLOOKUP(INDEX('[10]8- Politicas de admiistracion '!$B$16:$F$64,MATCH('[10]5-. Identificación de Riesgos'!J47,'[10]8- Politicas de admiistracion '!$C$16:$C$64,0),1),'[10]8- Politicas de admiistracion '!$B$16:$F$64,5,FALSE),"")</f>
        <v/>
      </c>
      <c r="M47" s="381"/>
      <c r="N47" s="381"/>
      <c r="O47" s="382"/>
    </row>
    <row r="48" spans="1:15" ht="10.5" hidden="1" customHeight="1">
      <c r="A48" s="383"/>
      <c r="B48" s="384"/>
      <c r="C48" s="385"/>
      <c r="D48" s="221"/>
      <c r="E48" s="381"/>
      <c r="F48" s="381"/>
      <c r="G48" s="387"/>
      <c r="H48" s="381"/>
      <c r="I48" s="227"/>
      <c r="J48" s="221"/>
      <c r="K48" s="229" t="str">
        <f>IFERROR(CONCATENATE(INDEX('[10]8- Politicas de admiistracion '!$B$16:$F$53,MATCH('[10]5-. Identificación de Riesgos'!J48,'[10]8- Politicas de admiistracion '!$C$16:$C$54,0),1)," - ",L48),"")</f>
        <v/>
      </c>
      <c r="L48" s="230" t="str">
        <f>IFERROR(VLOOKUP(INDEX('[10]8- Politicas de admiistracion '!$B$16:$F$64,MATCH('[10]5-. Identificación de Riesgos'!J48,'[10]8- Politicas de admiistracion '!$C$16:$C$64,0),1),'[10]8- Politicas de admiistracion '!$B$16:$F$64,5,FALSE),"")</f>
        <v/>
      </c>
      <c r="M48" s="381"/>
      <c r="N48" s="381"/>
      <c r="O48" s="382"/>
    </row>
    <row r="49" spans="1:258" ht="10.5" hidden="1" customHeight="1">
      <c r="A49" s="383"/>
      <c r="B49" s="384"/>
      <c r="C49" s="385"/>
      <c r="D49" s="221"/>
      <c r="E49" s="381"/>
      <c r="F49" s="381"/>
      <c r="G49" s="387"/>
      <c r="H49" s="381"/>
      <c r="I49" s="222"/>
      <c r="J49" s="221"/>
      <c r="K49" s="229" t="str">
        <f>IFERROR(CONCATENATE(INDEX('[10]8- Politicas de admiistracion '!$B$16:$F$53,MATCH('[10]5-. Identificación de Riesgos'!J49,'[10]8- Politicas de admiistracion '!$C$16:$C$54,0),1)," - ",L49),"")</f>
        <v/>
      </c>
      <c r="L49" s="230" t="str">
        <f>IFERROR(VLOOKUP(INDEX('[10]8- Politicas de admiistracion '!$B$16:$F$64,MATCH('[10]5-. Identificación de Riesgos'!J49,'[10]8- Politicas de admiistracion '!$C$16:$C$64,0),1),'[10]8- Politicas de admiistracion '!$B$16:$F$64,5,FALSE),"")</f>
        <v/>
      </c>
      <c r="M49" s="381"/>
      <c r="N49" s="381"/>
      <c r="O49" s="382"/>
    </row>
    <row r="50" spans="1:258" ht="30.75" hidden="1" customHeight="1">
      <c r="A50" s="383">
        <v>5</v>
      </c>
      <c r="B50" s="384" t="s">
        <v>247</v>
      </c>
      <c r="C50" s="385" t="s">
        <v>248</v>
      </c>
      <c r="D50" s="225" t="s">
        <v>249</v>
      </c>
      <c r="E50" s="381"/>
      <c r="F50" s="381"/>
      <c r="G50" s="387" t="e">
        <f t="shared" ref="G50" si="3">+F50/E50</f>
        <v>#DIV/0!</v>
      </c>
      <c r="H50" s="381" t="e">
        <f>CONCATENATE(IF(G50&lt;='[10]8- Politicas de admiistracion '!$D$6,'[10]8- Politicas de admiistracion '!$B$6,IF(G50&lt;='[10]8- Politicas de admiistracion '!$D$7,'[10]8- Politicas de admiistracion '!$B$7,IF(G50&lt;='[10]8- Politicas de admiistracion '!$D$8,'[10]8- Politicas de admiistracion '!$B$8,IF(G50&lt;='[10]8- Politicas de admiistracion '!$D$9,'[10]8- Politicas de admiistracion '!$B$9,IF(G50&lt;='[10]8- Politicas de admiistracion '!$D$10,'[10]8- Politicas de admiistracion '!$B$10,"Probabilidad no valida")))))," - ",VLOOKUP(IF(G50&lt;='[10]8- Politicas de admiistracion '!$D$6,'[10]8- Politicas de admiistracion '!$B$6,IF(G50&lt;='[10]8- Politicas de admiistracion '!$D$7,'[10]8- Politicas de admiistracion '!$B$7,IF(G50&lt;='[10]8- Politicas de admiistracion '!$D$8,'[10]8- Politicas de admiistracion '!$B$8,IF(G50&lt;='[10]8- Politicas de admiistracion '!$D$9,'[10]8- Politicas de admiistracion '!$B$9,IF(G50&lt;='[10]8- Politicas de admiistracion '!$D$10,'[10]8- Politicas de admiistracion '!$B$10,"Probabilidad no valida"))))),'[10]8- Politicas de admiistracion '!$B$6:$F$10,5,FALSE))</f>
        <v>#DIV/0!</v>
      </c>
      <c r="I50" s="227"/>
      <c r="J50" s="221"/>
      <c r="K50" s="229" t="str">
        <f>IFERROR(CONCATENATE(INDEX('[10]8- Politicas de admiistracion '!$B$16:$F$53,MATCH('[10]5-. Identificación de Riesgos'!J50,'[10]8- Politicas de admiistracion '!$C$16:$C$54,0),1)," - ",L50),"")</f>
        <v/>
      </c>
      <c r="L50" s="230" t="str">
        <f>IFERROR(VLOOKUP(INDEX('[10]8- Politicas de admiistracion '!$B$16:$F$64,MATCH('[10]5-. Identificación de Riesgos'!J50,'[10]8- Politicas de admiistracion '!$C$16:$C$64,0),1),'[10]8- Politicas de admiistracion '!$B$16:$F$64,5,FALSE),"")</f>
        <v/>
      </c>
      <c r="M50" s="381" t="str">
        <f>IFERROR(CONCATENATE(INDEX('8- Politicas de admiistracion '!$B$16:$F$53,MATCH(ROUND(AVERAGE(L50:L59),0),'8- Politicas de admiistracion '!$F$16:$F$53,0),1)," - ",ROUND(AVERAGE(L50:L59),0)),"")</f>
        <v/>
      </c>
      <c r="N50" s="381" t="str">
        <f>IFERROR(CONCATENATE(VLOOKUP((LEFT(H50,LEN(H50)-4)&amp;LEFT(M50,LEN(M50)-4)),'9- Matriz de Calor '!$D$17:$E$41,2,0)," - ",RIGHT(H50,1)*RIGHT(M50,1)),"")</f>
        <v/>
      </c>
      <c r="O50" s="382" t="e">
        <f>RIGHT(H50,1)*RIGHT(M50,1)</f>
        <v>#DIV/0!</v>
      </c>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c r="EO50" s="56"/>
      <c r="EP50" s="56"/>
      <c r="EQ50" s="56"/>
      <c r="ER50" s="56"/>
      <c r="ES50" s="56"/>
      <c r="ET50" s="56"/>
      <c r="EU50" s="56"/>
      <c r="EV50" s="56"/>
      <c r="EW50" s="56"/>
      <c r="EX50" s="56"/>
      <c r="EY50" s="56"/>
      <c r="EZ50" s="56"/>
      <c r="FA50" s="56"/>
      <c r="FB50" s="56"/>
      <c r="FC50" s="56"/>
      <c r="FD50" s="56"/>
      <c r="FE50" s="56"/>
      <c r="FF50" s="56"/>
      <c r="FG50" s="56"/>
      <c r="FH50" s="56"/>
      <c r="FI50" s="56"/>
      <c r="FJ50" s="56"/>
      <c r="FK50" s="56"/>
      <c r="FL50" s="56"/>
      <c r="FM50" s="56"/>
      <c r="FN50" s="56"/>
      <c r="FO50" s="56"/>
      <c r="FP50" s="56"/>
      <c r="FQ50" s="56"/>
      <c r="FR50" s="56"/>
      <c r="FS50" s="56"/>
      <c r="FT50" s="56"/>
      <c r="FU50" s="56"/>
      <c r="FV50" s="56"/>
      <c r="FW50" s="56"/>
      <c r="FX50" s="56"/>
      <c r="FY50" s="56"/>
      <c r="FZ50" s="56"/>
      <c r="GA50" s="56"/>
      <c r="GB50" s="56"/>
      <c r="GC50" s="56"/>
      <c r="GD50" s="56"/>
      <c r="GE50" s="56"/>
      <c r="GF50" s="56"/>
      <c r="GG50" s="56"/>
      <c r="GH50" s="56"/>
      <c r="GI50" s="56"/>
      <c r="GJ50" s="56"/>
      <c r="GK50" s="56"/>
      <c r="GL50" s="56"/>
      <c r="GM50" s="56"/>
      <c r="GN50" s="56"/>
      <c r="GO50" s="56"/>
      <c r="GP50" s="56"/>
      <c r="GQ50" s="56"/>
      <c r="GR50" s="56"/>
      <c r="GS50" s="56"/>
      <c r="GT50" s="56"/>
      <c r="GU50" s="56"/>
      <c r="GV50" s="56"/>
      <c r="GW50" s="56"/>
      <c r="GX50" s="56"/>
      <c r="GY50" s="56"/>
      <c r="GZ50" s="56"/>
      <c r="HA50" s="56"/>
      <c r="HB50" s="56"/>
      <c r="HC50" s="56"/>
      <c r="HD50" s="56"/>
      <c r="HE50" s="56"/>
      <c r="HF50" s="56"/>
      <c r="HG50" s="56"/>
      <c r="HH50" s="56"/>
      <c r="HI50" s="56"/>
      <c r="HJ50" s="56"/>
      <c r="HK50" s="56"/>
      <c r="HL50" s="56"/>
      <c r="HM50" s="56"/>
      <c r="HN50" s="56"/>
      <c r="HO50" s="56"/>
      <c r="HP50" s="56"/>
      <c r="HQ50" s="56"/>
      <c r="HR50" s="56"/>
      <c r="HS50" s="56"/>
      <c r="HT50" s="56"/>
      <c r="HU50" s="56"/>
      <c r="HV50" s="56"/>
      <c r="HW50" s="56"/>
      <c r="HX50" s="56"/>
      <c r="HY50" s="56"/>
      <c r="HZ50" s="56"/>
      <c r="IA50" s="56"/>
      <c r="IB50" s="56"/>
      <c r="IC50" s="56"/>
      <c r="ID50" s="56"/>
      <c r="IE50" s="56"/>
      <c r="IF50" s="56"/>
      <c r="IG50" s="56"/>
      <c r="IH50" s="56"/>
      <c r="II50" s="56"/>
      <c r="IJ50" s="56"/>
      <c r="IK50" s="56"/>
      <c r="IL50" s="56"/>
      <c r="IM50" s="56"/>
      <c r="IN50" s="56"/>
      <c r="IO50" s="56"/>
      <c r="IP50" s="56"/>
      <c r="IQ50" s="56"/>
      <c r="IR50" s="56"/>
      <c r="IS50" s="56"/>
      <c r="IT50" s="56"/>
      <c r="IU50" s="56"/>
      <c r="IV50" s="56"/>
      <c r="IW50" s="56"/>
      <c r="IX50" s="56"/>
    </row>
    <row r="51" spans="1:258" ht="33.75" hidden="1" customHeight="1">
      <c r="A51" s="383"/>
      <c r="B51" s="384"/>
      <c r="C51" s="385"/>
      <c r="D51" s="225" t="s">
        <v>251</v>
      </c>
      <c r="E51" s="381"/>
      <c r="F51" s="381"/>
      <c r="G51" s="387"/>
      <c r="H51" s="381"/>
      <c r="I51" s="227"/>
      <c r="J51" s="221"/>
      <c r="K51" s="229" t="str">
        <f>IFERROR(CONCATENATE(INDEX('[10]8- Politicas de admiistracion '!$B$16:$F$53,MATCH('[10]5-. Identificación de Riesgos'!J51,'[10]8- Politicas de admiistracion '!$C$16:$C$54,0),1)," - ",L51),"")</f>
        <v/>
      </c>
      <c r="L51" s="230" t="str">
        <f>IFERROR(VLOOKUP(INDEX('[10]8- Politicas de admiistracion '!$B$16:$F$64,MATCH('[10]5-. Identificación de Riesgos'!J51,'[10]8- Politicas de admiistracion '!$C$16:$C$64,0),1),'[10]8- Politicas de admiistracion '!$B$16:$F$64,5,FALSE),"")</f>
        <v/>
      </c>
      <c r="M51" s="381"/>
      <c r="N51" s="381"/>
      <c r="O51" s="382"/>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row>
    <row r="52" spans="1:258" ht="39" hidden="1" customHeight="1">
      <c r="A52" s="383"/>
      <c r="B52" s="384"/>
      <c r="C52" s="385"/>
      <c r="D52" s="225" t="s">
        <v>252</v>
      </c>
      <c r="E52" s="381"/>
      <c r="F52" s="381"/>
      <c r="G52" s="387"/>
      <c r="H52" s="381"/>
      <c r="I52" s="227"/>
      <c r="J52" s="221"/>
      <c r="K52" s="229" t="str">
        <f>IFERROR(CONCATENATE(INDEX('[10]8- Politicas de admiistracion '!$B$16:$F$53,MATCH('[10]5-. Identificación de Riesgos'!J52,'[10]8- Politicas de admiistracion '!$C$16:$C$54,0),1)," - ",L52),"")</f>
        <v/>
      </c>
      <c r="L52" s="230" t="str">
        <f>IFERROR(VLOOKUP(INDEX('[10]8- Politicas de admiistracion '!$B$16:$F$64,MATCH('[10]5-. Identificación de Riesgos'!J52,'[10]8- Politicas de admiistracion '!$C$16:$C$64,0),1),'[10]8- Politicas de admiistracion '!$B$16:$F$64,5,FALSE),"")</f>
        <v/>
      </c>
      <c r="M52" s="381"/>
      <c r="N52" s="381"/>
      <c r="O52" s="382"/>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row>
    <row r="53" spans="1:258" ht="15" hidden="1">
      <c r="A53" s="383"/>
      <c r="B53" s="384"/>
      <c r="C53" s="385"/>
      <c r="D53" s="225"/>
      <c r="E53" s="381"/>
      <c r="F53" s="381"/>
      <c r="G53" s="387"/>
      <c r="H53" s="381"/>
      <c r="I53" s="227"/>
      <c r="J53" s="221"/>
      <c r="K53" s="229" t="str">
        <f>IFERROR(CONCATENATE(INDEX('[10]8- Politicas de admiistracion '!$B$16:$F$53,MATCH('[10]5-. Identificación de Riesgos'!J53,'[10]8- Politicas de admiistracion '!$C$16:$C$54,0),1)," - ",L53),"")</f>
        <v/>
      </c>
      <c r="L53" s="230" t="str">
        <f>IFERROR(VLOOKUP(INDEX('[10]8- Politicas de admiistracion '!$B$16:$F$64,MATCH('[10]5-. Identificación de Riesgos'!J53,'[10]8- Politicas de admiistracion '!$C$16:$C$64,0),1),'[10]8- Politicas de admiistracion '!$B$16:$F$64,5,FALSE),"")</f>
        <v/>
      </c>
      <c r="M53" s="381"/>
      <c r="N53" s="381"/>
      <c r="O53" s="382"/>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c r="IV53" s="56"/>
      <c r="IW53" s="56"/>
      <c r="IX53" s="56"/>
    </row>
    <row r="54" spans="1:258" ht="15" hidden="1">
      <c r="A54" s="383"/>
      <c r="B54" s="384"/>
      <c r="C54" s="385"/>
      <c r="D54" s="221"/>
      <c r="E54" s="381"/>
      <c r="F54" s="381"/>
      <c r="G54" s="387"/>
      <c r="H54" s="381"/>
      <c r="I54" s="227"/>
      <c r="J54" s="221"/>
      <c r="K54" s="229" t="str">
        <f>IFERROR(CONCATENATE(INDEX('[10]8- Politicas de admiistracion '!$B$16:$F$53,MATCH('[10]5-. Identificación de Riesgos'!J54,'[10]8- Politicas de admiistracion '!$C$16:$C$54,0),1)," - ",L54),"")</f>
        <v/>
      </c>
      <c r="L54" s="230" t="str">
        <f>IFERROR(VLOOKUP(INDEX('[10]8- Politicas de admiistracion '!$B$16:$F$64,MATCH('[10]5-. Identificación de Riesgos'!J54,'[10]8- Politicas de admiistracion '!$C$16:$C$64,0),1),'[10]8- Politicas de admiistracion '!$B$16:$F$64,5,FALSE),"")</f>
        <v/>
      </c>
      <c r="M54" s="381"/>
      <c r="N54" s="381"/>
      <c r="O54" s="382"/>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c r="EO54" s="56"/>
      <c r="EP54" s="56"/>
      <c r="EQ54" s="56"/>
      <c r="ER54" s="56"/>
      <c r="ES54" s="56"/>
      <c r="ET54" s="56"/>
      <c r="EU54" s="56"/>
      <c r="EV54" s="56"/>
      <c r="EW54" s="56"/>
      <c r="EX54" s="56"/>
      <c r="EY54" s="56"/>
      <c r="EZ54" s="56"/>
      <c r="FA54" s="56"/>
      <c r="FB54" s="56"/>
      <c r="FC54" s="56"/>
      <c r="FD54" s="56"/>
      <c r="FE54" s="56"/>
      <c r="FF54" s="56"/>
      <c r="FG54" s="56"/>
      <c r="FH54" s="56"/>
      <c r="FI54" s="56"/>
      <c r="FJ54" s="56"/>
      <c r="FK54" s="56"/>
      <c r="FL54" s="56"/>
      <c r="FM54" s="56"/>
      <c r="FN54" s="56"/>
      <c r="FO54" s="56"/>
      <c r="FP54" s="56"/>
      <c r="FQ54" s="56"/>
      <c r="FR54" s="56"/>
      <c r="FS54" s="56"/>
      <c r="FT54" s="56"/>
      <c r="FU54" s="56"/>
      <c r="FV54" s="56"/>
      <c r="FW54" s="56"/>
      <c r="FX54" s="56"/>
      <c r="FY54" s="56"/>
      <c r="FZ54" s="56"/>
      <c r="GA54" s="56"/>
      <c r="GB54" s="56"/>
      <c r="GC54" s="56"/>
      <c r="GD54" s="56"/>
      <c r="GE54" s="56"/>
      <c r="GF54" s="56"/>
      <c r="GG54" s="56"/>
      <c r="GH54" s="56"/>
      <c r="GI54" s="56"/>
      <c r="GJ54" s="56"/>
      <c r="GK54" s="56"/>
      <c r="GL54" s="56"/>
      <c r="GM54" s="56"/>
      <c r="GN54" s="56"/>
      <c r="GO54" s="56"/>
      <c r="GP54" s="56"/>
      <c r="GQ54" s="56"/>
      <c r="GR54" s="56"/>
      <c r="GS54" s="56"/>
      <c r="GT54" s="56"/>
      <c r="GU54" s="56"/>
      <c r="GV54" s="56"/>
      <c r="GW54" s="56"/>
      <c r="GX54" s="56"/>
      <c r="GY54" s="56"/>
      <c r="GZ54" s="56"/>
      <c r="HA54" s="56"/>
      <c r="HB54" s="56"/>
      <c r="HC54" s="56"/>
      <c r="HD54" s="56"/>
      <c r="HE54" s="56"/>
      <c r="HF54" s="56"/>
      <c r="HG54" s="56"/>
      <c r="HH54" s="56"/>
      <c r="HI54" s="56"/>
      <c r="HJ54" s="56"/>
      <c r="HK54" s="56"/>
      <c r="HL54" s="56"/>
      <c r="HM54" s="56"/>
      <c r="HN54" s="56"/>
      <c r="HO54" s="56"/>
      <c r="HP54" s="56"/>
      <c r="HQ54" s="56"/>
      <c r="HR54" s="56"/>
      <c r="HS54" s="56"/>
      <c r="HT54" s="56"/>
      <c r="HU54" s="56"/>
      <c r="HV54" s="56"/>
      <c r="HW54" s="56"/>
      <c r="HX54" s="56"/>
      <c r="HY54" s="56"/>
      <c r="HZ54" s="56"/>
      <c r="IA54" s="56"/>
      <c r="IB54" s="56"/>
      <c r="IC54" s="56"/>
      <c r="ID54" s="56"/>
      <c r="IE54" s="56"/>
      <c r="IF54" s="56"/>
      <c r="IG54" s="56"/>
      <c r="IH54" s="56"/>
      <c r="II54" s="56"/>
      <c r="IJ54" s="56"/>
      <c r="IK54" s="56"/>
      <c r="IL54" s="56"/>
      <c r="IM54" s="56"/>
      <c r="IN54" s="56"/>
      <c r="IO54" s="56"/>
      <c r="IP54" s="56"/>
      <c r="IQ54" s="56"/>
      <c r="IR54" s="56"/>
      <c r="IS54" s="56"/>
      <c r="IT54" s="56"/>
      <c r="IU54" s="56"/>
      <c r="IV54" s="56"/>
      <c r="IW54" s="56"/>
      <c r="IX54" s="56"/>
    </row>
    <row r="55" spans="1:258" ht="15" hidden="1">
      <c r="A55" s="383"/>
      <c r="B55" s="384"/>
      <c r="C55" s="385"/>
      <c r="D55" s="222"/>
      <c r="E55" s="381"/>
      <c r="F55" s="381"/>
      <c r="G55" s="387"/>
      <c r="H55" s="381"/>
      <c r="I55" s="227"/>
      <c r="J55" s="221"/>
      <c r="K55" s="229" t="str">
        <f>IFERROR(CONCATENATE(INDEX('[10]8- Politicas de admiistracion '!$B$16:$F$53,MATCH('[10]5-. Identificación de Riesgos'!J55,'[10]8- Politicas de admiistracion '!$C$16:$C$54,0),1)," - ",L55),"")</f>
        <v/>
      </c>
      <c r="L55" s="230" t="str">
        <f>IFERROR(VLOOKUP(INDEX('[10]8- Politicas de admiistracion '!$B$16:$F$64,MATCH('[10]5-. Identificación de Riesgos'!J55,'[10]8- Politicas de admiistracion '!$C$16:$C$64,0),1),'[10]8- Politicas de admiistracion '!$B$16:$F$64,5,FALSE),"")</f>
        <v/>
      </c>
      <c r="M55" s="381"/>
      <c r="N55" s="381"/>
      <c r="O55" s="382"/>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c r="EO55" s="56"/>
      <c r="EP55" s="56"/>
      <c r="EQ55" s="56"/>
      <c r="ER55" s="56"/>
      <c r="ES55" s="56"/>
      <c r="ET55" s="56"/>
      <c r="EU55" s="56"/>
      <c r="EV55" s="56"/>
      <c r="EW55" s="56"/>
      <c r="EX55" s="56"/>
      <c r="EY55" s="56"/>
      <c r="EZ55" s="56"/>
      <c r="FA55" s="56"/>
      <c r="FB55" s="56"/>
      <c r="FC55" s="56"/>
      <c r="FD55" s="56"/>
      <c r="FE55" s="56"/>
      <c r="FF55" s="56"/>
      <c r="FG55" s="56"/>
      <c r="FH55" s="56"/>
      <c r="FI55" s="56"/>
      <c r="FJ55" s="56"/>
      <c r="FK55" s="56"/>
      <c r="FL55" s="56"/>
      <c r="FM55" s="56"/>
      <c r="FN55" s="56"/>
      <c r="FO55" s="56"/>
      <c r="FP55" s="56"/>
      <c r="FQ55" s="56"/>
      <c r="FR55" s="56"/>
      <c r="FS55" s="56"/>
      <c r="FT55" s="56"/>
      <c r="FU55" s="56"/>
      <c r="FV55" s="56"/>
      <c r="FW55" s="56"/>
      <c r="FX55" s="56"/>
      <c r="FY55" s="56"/>
      <c r="FZ55" s="56"/>
      <c r="GA55" s="56"/>
      <c r="GB55" s="56"/>
      <c r="GC55" s="56"/>
      <c r="GD55" s="56"/>
      <c r="GE55" s="56"/>
      <c r="GF55" s="56"/>
      <c r="GG55" s="56"/>
      <c r="GH55" s="56"/>
      <c r="GI55" s="56"/>
      <c r="GJ55" s="56"/>
      <c r="GK55" s="56"/>
      <c r="GL55" s="56"/>
      <c r="GM55" s="56"/>
      <c r="GN55" s="56"/>
      <c r="GO55" s="56"/>
      <c r="GP55" s="56"/>
      <c r="GQ55" s="56"/>
      <c r="GR55" s="56"/>
      <c r="GS55" s="56"/>
      <c r="GT55" s="56"/>
      <c r="GU55" s="56"/>
      <c r="GV55" s="56"/>
      <c r="GW55" s="56"/>
      <c r="GX55" s="56"/>
      <c r="GY55" s="56"/>
      <c r="GZ55" s="56"/>
      <c r="HA55" s="56"/>
      <c r="HB55" s="56"/>
      <c r="HC55" s="56"/>
      <c r="HD55" s="56"/>
      <c r="HE55" s="56"/>
      <c r="HF55" s="56"/>
      <c r="HG55" s="56"/>
      <c r="HH55" s="56"/>
      <c r="HI55" s="56"/>
      <c r="HJ55" s="56"/>
      <c r="HK55" s="56"/>
      <c r="HL55" s="56"/>
      <c r="HM55" s="56"/>
      <c r="HN55" s="56"/>
      <c r="HO55" s="56"/>
      <c r="HP55" s="56"/>
      <c r="HQ55" s="56"/>
      <c r="HR55" s="56"/>
      <c r="HS55" s="56"/>
      <c r="HT55" s="56"/>
      <c r="HU55" s="56"/>
      <c r="HV55" s="56"/>
      <c r="HW55" s="56"/>
      <c r="HX55" s="56"/>
      <c r="HY55" s="56"/>
      <c r="HZ55" s="56"/>
      <c r="IA55" s="56"/>
      <c r="IB55" s="56"/>
      <c r="IC55" s="56"/>
      <c r="ID55" s="56"/>
      <c r="IE55" s="56"/>
      <c r="IF55" s="56"/>
      <c r="IG55" s="56"/>
      <c r="IH55" s="56"/>
      <c r="II55" s="56"/>
      <c r="IJ55" s="56"/>
      <c r="IK55" s="56"/>
      <c r="IL55" s="56"/>
      <c r="IM55" s="56"/>
      <c r="IN55" s="56"/>
      <c r="IO55" s="56"/>
      <c r="IP55" s="56"/>
      <c r="IQ55" s="56"/>
      <c r="IR55" s="56"/>
      <c r="IS55" s="56"/>
      <c r="IT55" s="56"/>
      <c r="IU55" s="56"/>
      <c r="IV55" s="56"/>
      <c r="IW55" s="56"/>
      <c r="IX55" s="56"/>
    </row>
    <row r="56" spans="1:258" ht="15" hidden="1">
      <c r="A56" s="383"/>
      <c r="B56" s="384"/>
      <c r="C56" s="385"/>
      <c r="D56" s="228"/>
      <c r="E56" s="381"/>
      <c r="F56" s="381"/>
      <c r="G56" s="387"/>
      <c r="H56" s="381"/>
      <c r="I56" s="227"/>
      <c r="J56" s="221"/>
      <c r="K56" s="229" t="str">
        <f>IFERROR(CONCATENATE(INDEX('[10]8- Politicas de admiistracion '!$B$16:$F$53,MATCH('[10]5-. Identificación de Riesgos'!J56,'[10]8- Politicas de admiistracion '!$C$16:$C$54,0),1)," - ",L56),"")</f>
        <v/>
      </c>
      <c r="L56" s="230" t="str">
        <f>IFERROR(VLOOKUP(INDEX('[10]8- Politicas de admiistracion '!$B$16:$F$64,MATCH('[10]5-. Identificación de Riesgos'!J56,'[10]8- Politicas de admiistracion '!$C$16:$C$64,0),1),'[10]8- Politicas de admiistracion '!$B$16:$F$64,5,FALSE),"")</f>
        <v/>
      </c>
      <c r="M56" s="381"/>
      <c r="N56" s="381"/>
      <c r="O56" s="382"/>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6"/>
      <c r="FH56" s="56"/>
      <c r="FI56" s="56"/>
      <c r="FJ56" s="56"/>
      <c r="FK56" s="56"/>
      <c r="FL56" s="56"/>
      <c r="FM56" s="56"/>
      <c r="FN56" s="56"/>
      <c r="FO56" s="56"/>
      <c r="FP56" s="56"/>
      <c r="FQ56" s="56"/>
      <c r="FR56" s="56"/>
      <c r="FS56" s="56"/>
      <c r="FT56" s="56"/>
      <c r="FU56" s="56"/>
      <c r="FV56" s="56"/>
      <c r="FW56" s="56"/>
      <c r="FX56" s="56"/>
      <c r="FY56" s="56"/>
      <c r="FZ56" s="56"/>
      <c r="GA56" s="56"/>
      <c r="GB56" s="56"/>
      <c r="GC56" s="56"/>
      <c r="GD56" s="56"/>
      <c r="GE56" s="56"/>
      <c r="GF56" s="56"/>
      <c r="GG56" s="56"/>
      <c r="GH56" s="56"/>
      <c r="GI56" s="56"/>
      <c r="GJ56" s="56"/>
      <c r="GK56" s="56"/>
      <c r="GL56" s="56"/>
      <c r="GM56" s="56"/>
      <c r="GN56" s="56"/>
      <c r="GO56" s="56"/>
      <c r="GP56" s="56"/>
      <c r="GQ56" s="56"/>
      <c r="GR56" s="56"/>
      <c r="GS56" s="56"/>
      <c r="GT56" s="56"/>
      <c r="GU56" s="56"/>
      <c r="GV56" s="56"/>
      <c r="GW56" s="56"/>
      <c r="GX56" s="56"/>
      <c r="GY56" s="56"/>
      <c r="GZ56" s="56"/>
      <c r="HA56" s="56"/>
      <c r="HB56" s="56"/>
      <c r="HC56" s="56"/>
      <c r="HD56" s="56"/>
      <c r="HE56" s="56"/>
      <c r="HF56" s="56"/>
      <c r="HG56" s="56"/>
      <c r="HH56" s="56"/>
      <c r="HI56" s="56"/>
      <c r="HJ56" s="56"/>
      <c r="HK56" s="56"/>
      <c r="HL56" s="56"/>
      <c r="HM56" s="56"/>
      <c r="HN56" s="56"/>
      <c r="HO56" s="56"/>
      <c r="HP56" s="56"/>
      <c r="HQ56" s="56"/>
      <c r="HR56" s="56"/>
      <c r="HS56" s="56"/>
      <c r="HT56" s="56"/>
      <c r="HU56" s="56"/>
      <c r="HV56" s="56"/>
      <c r="HW56" s="56"/>
      <c r="HX56" s="56"/>
      <c r="HY56" s="56"/>
      <c r="HZ56" s="56"/>
      <c r="IA56" s="56"/>
      <c r="IB56" s="56"/>
      <c r="IC56" s="56"/>
      <c r="ID56" s="56"/>
      <c r="IE56" s="56"/>
      <c r="IF56" s="56"/>
      <c r="IG56" s="56"/>
      <c r="IH56" s="56"/>
      <c r="II56" s="56"/>
      <c r="IJ56" s="56"/>
      <c r="IK56" s="56"/>
      <c r="IL56" s="56"/>
      <c r="IM56" s="56"/>
      <c r="IN56" s="56"/>
      <c r="IO56" s="56"/>
      <c r="IP56" s="56"/>
      <c r="IQ56" s="56"/>
      <c r="IR56" s="56"/>
      <c r="IS56" s="56"/>
      <c r="IT56" s="56"/>
      <c r="IU56" s="56"/>
      <c r="IV56" s="56"/>
      <c r="IW56" s="56"/>
      <c r="IX56" s="56"/>
    </row>
    <row r="57" spans="1:258" ht="15" hidden="1">
      <c r="A57" s="383"/>
      <c r="B57" s="384"/>
      <c r="C57" s="385"/>
      <c r="D57" s="221"/>
      <c r="E57" s="381"/>
      <c r="F57" s="381"/>
      <c r="G57" s="387"/>
      <c r="H57" s="381"/>
      <c r="I57" s="227"/>
      <c r="J57" s="221"/>
      <c r="K57" s="229" t="str">
        <f>IFERROR(CONCATENATE(INDEX('[10]8- Politicas de admiistracion '!$B$16:$F$53,MATCH('[10]5-. Identificación de Riesgos'!J57,'[10]8- Politicas de admiistracion '!$C$16:$C$54,0),1)," - ",L57),"")</f>
        <v/>
      </c>
      <c r="L57" s="230" t="str">
        <f>IFERROR(VLOOKUP(INDEX('[10]8- Politicas de admiistracion '!$B$16:$F$64,MATCH('[10]5-. Identificación de Riesgos'!J57,'[10]8- Politicas de admiistracion '!$C$16:$C$64,0),1),'[10]8- Politicas de admiistracion '!$B$16:$F$64,5,FALSE),"")</f>
        <v/>
      </c>
      <c r="M57" s="381"/>
      <c r="N57" s="381"/>
      <c r="O57" s="382"/>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c r="EO57" s="56"/>
      <c r="EP57" s="56"/>
      <c r="EQ57" s="56"/>
      <c r="ER57" s="56"/>
      <c r="ES57" s="56"/>
      <c r="ET57" s="56"/>
      <c r="EU57" s="56"/>
      <c r="EV57" s="56"/>
      <c r="EW57" s="56"/>
      <c r="EX57" s="56"/>
      <c r="EY57" s="56"/>
      <c r="EZ57" s="56"/>
      <c r="FA57" s="56"/>
      <c r="FB57" s="56"/>
      <c r="FC57" s="56"/>
      <c r="FD57" s="56"/>
      <c r="FE57" s="56"/>
      <c r="FF57" s="56"/>
      <c r="FG57" s="56"/>
      <c r="FH57" s="56"/>
      <c r="FI57" s="56"/>
      <c r="FJ57" s="56"/>
      <c r="FK57" s="56"/>
      <c r="FL57" s="56"/>
      <c r="FM57" s="56"/>
      <c r="FN57" s="56"/>
      <c r="FO57" s="56"/>
      <c r="FP57" s="56"/>
      <c r="FQ57" s="56"/>
      <c r="FR57" s="56"/>
      <c r="FS57" s="56"/>
      <c r="FT57" s="56"/>
      <c r="FU57" s="56"/>
      <c r="FV57" s="56"/>
      <c r="FW57" s="56"/>
      <c r="FX57" s="56"/>
      <c r="FY57" s="56"/>
      <c r="FZ57" s="56"/>
      <c r="GA57" s="56"/>
      <c r="GB57" s="56"/>
      <c r="GC57" s="56"/>
      <c r="GD57" s="56"/>
      <c r="GE57" s="56"/>
      <c r="GF57" s="56"/>
      <c r="GG57" s="56"/>
      <c r="GH57" s="56"/>
      <c r="GI57" s="56"/>
      <c r="GJ57" s="56"/>
      <c r="GK57" s="56"/>
      <c r="GL57" s="56"/>
      <c r="GM57" s="56"/>
      <c r="GN57" s="56"/>
      <c r="GO57" s="56"/>
      <c r="GP57" s="56"/>
      <c r="GQ57" s="56"/>
      <c r="GR57" s="56"/>
      <c r="GS57" s="56"/>
      <c r="GT57" s="56"/>
      <c r="GU57" s="56"/>
      <c r="GV57" s="56"/>
      <c r="GW57" s="56"/>
      <c r="GX57" s="56"/>
      <c r="GY57" s="56"/>
      <c r="GZ57" s="56"/>
      <c r="HA57" s="56"/>
      <c r="HB57" s="56"/>
      <c r="HC57" s="56"/>
      <c r="HD57" s="56"/>
      <c r="HE57" s="56"/>
      <c r="HF57" s="56"/>
      <c r="HG57" s="56"/>
      <c r="HH57" s="56"/>
      <c r="HI57" s="56"/>
      <c r="HJ57" s="56"/>
      <c r="HK57" s="56"/>
      <c r="HL57" s="56"/>
      <c r="HM57" s="56"/>
      <c r="HN57" s="56"/>
      <c r="HO57" s="56"/>
      <c r="HP57" s="56"/>
      <c r="HQ57" s="56"/>
      <c r="HR57" s="56"/>
      <c r="HS57" s="56"/>
      <c r="HT57" s="56"/>
      <c r="HU57" s="56"/>
      <c r="HV57" s="56"/>
      <c r="HW57" s="56"/>
      <c r="HX57" s="56"/>
      <c r="HY57" s="56"/>
      <c r="HZ57" s="56"/>
      <c r="IA57" s="56"/>
      <c r="IB57" s="56"/>
      <c r="IC57" s="56"/>
      <c r="ID57" s="56"/>
      <c r="IE57" s="56"/>
      <c r="IF57" s="56"/>
      <c r="IG57" s="56"/>
      <c r="IH57" s="56"/>
      <c r="II57" s="56"/>
      <c r="IJ57" s="56"/>
      <c r="IK57" s="56"/>
      <c r="IL57" s="56"/>
      <c r="IM57" s="56"/>
      <c r="IN57" s="56"/>
      <c r="IO57" s="56"/>
      <c r="IP57" s="56"/>
      <c r="IQ57" s="56"/>
      <c r="IR57" s="56"/>
      <c r="IS57" s="56"/>
      <c r="IT57" s="56"/>
      <c r="IU57" s="56"/>
      <c r="IV57" s="56"/>
      <c r="IW57" s="56"/>
      <c r="IX57" s="56"/>
    </row>
    <row r="58" spans="1:258" ht="15" hidden="1">
      <c r="A58" s="383"/>
      <c r="B58" s="384"/>
      <c r="C58" s="385"/>
      <c r="D58" s="221"/>
      <c r="E58" s="381"/>
      <c r="F58" s="381"/>
      <c r="G58" s="387"/>
      <c r="H58" s="381"/>
      <c r="I58" s="227"/>
      <c r="J58" s="221"/>
      <c r="K58" s="229" t="str">
        <f>IFERROR(CONCATENATE(INDEX('[10]8- Politicas de admiistracion '!$B$16:$F$53,MATCH('[10]5-. Identificación de Riesgos'!J58,'[10]8- Politicas de admiistracion '!$C$16:$C$54,0),1)," - ",L58),"")</f>
        <v/>
      </c>
      <c r="L58" s="230" t="str">
        <f>IFERROR(VLOOKUP(INDEX('[10]8- Politicas de admiistracion '!$B$16:$F$64,MATCH('[10]5-. Identificación de Riesgos'!J58,'[10]8- Politicas de admiistracion '!$C$16:$C$64,0),1),'[10]8- Politicas de admiistracion '!$B$16:$F$64,5,FALSE),"")</f>
        <v/>
      </c>
      <c r="M58" s="381"/>
      <c r="N58" s="381"/>
      <c r="O58" s="382"/>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c r="EA58" s="56"/>
      <c r="EB58" s="56"/>
      <c r="EC58" s="56"/>
      <c r="ED58" s="56"/>
      <c r="EE58" s="56"/>
      <c r="EF58" s="56"/>
      <c r="EG58" s="56"/>
      <c r="EH58" s="56"/>
      <c r="EI58" s="56"/>
      <c r="EJ58" s="56"/>
      <c r="EK58" s="56"/>
      <c r="EL58" s="56"/>
      <c r="EM58" s="56"/>
      <c r="EN58" s="56"/>
      <c r="EO58" s="56"/>
      <c r="EP58" s="56"/>
      <c r="EQ58" s="56"/>
      <c r="ER58" s="56"/>
      <c r="ES58" s="56"/>
      <c r="ET58" s="56"/>
      <c r="EU58" s="56"/>
      <c r="EV58" s="56"/>
      <c r="EW58" s="56"/>
      <c r="EX58" s="56"/>
      <c r="EY58" s="56"/>
      <c r="EZ58" s="56"/>
      <c r="FA58" s="56"/>
      <c r="FB58" s="56"/>
      <c r="FC58" s="56"/>
      <c r="FD58" s="56"/>
      <c r="FE58" s="56"/>
      <c r="FF58" s="56"/>
      <c r="FG58" s="56"/>
      <c r="FH58" s="56"/>
      <c r="FI58" s="56"/>
      <c r="FJ58" s="56"/>
      <c r="FK58" s="56"/>
      <c r="FL58" s="56"/>
      <c r="FM58" s="56"/>
      <c r="FN58" s="56"/>
      <c r="FO58" s="56"/>
      <c r="FP58" s="56"/>
      <c r="FQ58" s="56"/>
      <c r="FR58" s="56"/>
      <c r="FS58" s="56"/>
      <c r="FT58" s="56"/>
      <c r="FU58" s="56"/>
      <c r="FV58" s="56"/>
      <c r="FW58" s="56"/>
      <c r="FX58" s="56"/>
      <c r="FY58" s="56"/>
      <c r="FZ58" s="56"/>
      <c r="GA58" s="56"/>
      <c r="GB58" s="56"/>
      <c r="GC58" s="56"/>
      <c r="GD58" s="56"/>
      <c r="GE58" s="56"/>
      <c r="GF58" s="56"/>
      <c r="GG58" s="56"/>
      <c r="GH58" s="56"/>
      <c r="GI58" s="56"/>
      <c r="GJ58" s="56"/>
      <c r="GK58" s="56"/>
      <c r="GL58" s="56"/>
      <c r="GM58" s="56"/>
      <c r="GN58" s="56"/>
      <c r="GO58" s="56"/>
      <c r="GP58" s="56"/>
      <c r="GQ58" s="56"/>
      <c r="GR58" s="56"/>
      <c r="GS58" s="56"/>
      <c r="GT58" s="56"/>
      <c r="GU58" s="56"/>
      <c r="GV58" s="56"/>
      <c r="GW58" s="56"/>
      <c r="GX58" s="56"/>
      <c r="GY58" s="56"/>
      <c r="GZ58" s="56"/>
      <c r="HA58" s="56"/>
      <c r="HB58" s="56"/>
      <c r="HC58" s="56"/>
      <c r="HD58" s="56"/>
      <c r="HE58" s="56"/>
      <c r="HF58" s="56"/>
      <c r="HG58" s="56"/>
      <c r="HH58" s="56"/>
      <c r="HI58" s="56"/>
      <c r="HJ58" s="56"/>
      <c r="HK58" s="56"/>
      <c r="HL58" s="56"/>
      <c r="HM58" s="56"/>
      <c r="HN58" s="56"/>
      <c r="HO58" s="56"/>
      <c r="HP58" s="56"/>
      <c r="HQ58" s="56"/>
      <c r="HR58" s="56"/>
      <c r="HS58" s="56"/>
      <c r="HT58" s="56"/>
      <c r="HU58" s="56"/>
      <c r="HV58" s="56"/>
      <c r="HW58" s="56"/>
      <c r="HX58" s="56"/>
      <c r="HY58" s="56"/>
      <c r="HZ58" s="56"/>
      <c r="IA58" s="56"/>
      <c r="IB58" s="56"/>
      <c r="IC58" s="56"/>
      <c r="ID58" s="56"/>
      <c r="IE58" s="56"/>
      <c r="IF58" s="56"/>
      <c r="IG58" s="56"/>
      <c r="IH58" s="56"/>
      <c r="II58" s="56"/>
      <c r="IJ58" s="56"/>
      <c r="IK58" s="56"/>
      <c r="IL58" s="56"/>
      <c r="IM58" s="56"/>
      <c r="IN58" s="56"/>
      <c r="IO58" s="56"/>
      <c r="IP58" s="56"/>
      <c r="IQ58" s="56"/>
      <c r="IR58" s="56"/>
      <c r="IS58" s="56"/>
      <c r="IT58" s="56"/>
      <c r="IU58" s="56"/>
      <c r="IV58" s="56"/>
      <c r="IW58" s="56"/>
      <c r="IX58" s="56"/>
    </row>
    <row r="59" spans="1:258" ht="15" hidden="1">
      <c r="A59" s="383"/>
      <c r="B59" s="384"/>
      <c r="C59" s="385"/>
      <c r="D59" s="221"/>
      <c r="E59" s="381"/>
      <c r="F59" s="381"/>
      <c r="G59" s="387"/>
      <c r="H59" s="381"/>
      <c r="I59" s="227"/>
      <c r="J59" s="221"/>
      <c r="K59" s="229" t="str">
        <f>IFERROR(CONCATENATE(INDEX('[10]8- Politicas de admiistracion '!$B$16:$F$53,MATCH('[10]5-. Identificación de Riesgos'!J59,'[10]8- Politicas de admiistracion '!$C$16:$C$54,0),1)," - ",L59),"")</f>
        <v/>
      </c>
      <c r="L59" s="230" t="str">
        <f>IFERROR(VLOOKUP(INDEX('[10]8- Politicas de admiistracion '!$B$16:$F$64,MATCH('[10]5-. Identificación de Riesgos'!J59,'[10]8- Politicas de admiistracion '!$C$16:$C$64,0),1),'[10]8- Politicas de admiistracion '!$B$16:$F$64,5,FALSE),"")</f>
        <v/>
      </c>
      <c r="M59" s="381"/>
      <c r="N59" s="381"/>
      <c r="O59" s="382"/>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c r="EA59" s="56"/>
      <c r="EB59" s="56"/>
      <c r="EC59" s="56"/>
      <c r="ED59" s="56"/>
      <c r="EE59" s="56"/>
      <c r="EF59" s="56"/>
      <c r="EG59" s="56"/>
      <c r="EH59" s="56"/>
      <c r="EI59" s="56"/>
      <c r="EJ59" s="56"/>
      <c r="EK59" s="56"/>
      <c r="EL59" s="56"/>
      <c r="EM59" s="56"/>
      <c r="EN59" s="56"/>
      <c r="EO59" s="56"/>
      <c r="EP59" s="56"/>
      <c r="EQ59" s="56"/>
      <c r="ER59" s="56"/>
      <c r="ES59" s="56"/>
      <c r="ET59" s="56"/>
      <c r="EU59" s="56"/>
      <c r="EV59" s="56"/>
      <c r="EW59" s="56"/>
      <c r="EX59" s="56"/>
      <c r="EY59" s="56"/>
      <c r="EZ59" s="56"/>
      <c r="FA59" s="56"/>
      <c r="FB59" s="56"/>
      <c r="FC59" s="56"/>
      <c r="FD59" s="56"/>
      <c r="FE59" s="56"/>
      <c r="FF59" s="56"/>
      <c r="FG59" s="56"/>
      <c r="FH59" s="56"/>
      <c r="FI59" s="56"/>
      <c r="FJ59" s="56"/>
      <c r="FK59" s="56"/>
      <c r="FL59" s="56"/>
      <c r="FM59" s="56"/>
      <c r="FN59" s="56"/>
      <c r="FO59" s="56"/>
      <c r="FP59" s="56"/>
      <c r="FQ59" s="56"/>
      <c r="FR59" s="56"/>
      <c r="FS59" s="56"/>
      <c r="FT59" s="56"/>
      <c r="FU59" s="56"/>
      <c r="FV59" s="56"/>
      <c r="FW59" s="56"/>
      <c r="FX59" s="56"/>
      <c r="FY59" s="56"/>
      <c r="FZ59" s="56"/>
      <c r="GA59" s="56"/>
      <c r="GB59" s="56"/>
      <c r="GC59" s="56"/>
      <c r="GD59" s="56"/>
      <c r="GE59" s="56"/>
      <c r="GF59" s="56"/>
      <c r="GG59" s="56"/>
      <c r="GH59" s="56"/>
      <c r="GI59" s="56"/>
      <c r="GJ59" s="56"/>
      <c r="GK59" s="56"/>
      <c r="GL59" s="56"/>
      <c r="GM59" s="56"/>
      <c r="GN59" s="56"/>
      <c r="GO59" s="56"/>
      <c r="GP59" s="56"/>
      <c r="GQ59" s="56"/>
      <c r="GR59" s="56"/>
      <c r="GS59" s="56"/>
      <c r="GT59" s="56"/>
      <c r="GU59" s="56"/>
      <c r="GV59" s="56"/>
      <c r="GW59" s="56"/>
      <c r="GX59" s="56"/>
      <c r="GY59" s="56"/>
      <c r="GZ59" s="56"/>
      <c r="HA59" s="56"/>
      <c r="HB59" s="56"/>
      <c r="HC59" s="56"/>
      <c r="HD59" s="56"/>
      <c r="HE59" s="56"/>
      <c r="HF59" s="56"/>
      <c r="HG59" s="56"/>
      <c r="HH59" s="56"/>
      <c r="HI59" s="56"/>
      <c r="HJ59" s="56"/>
      <c r="HK59" s="56"/>
      <c r="HL59" s="56"/>
      <c r="HM59" s="56"/>
      <c r="HN59" s="56"/>
      <c r="HO59" s="56"/>
      <c r="HP59" s="56"/>
      <c r="HQ59" s="56"/>
      <c r="HR59" s="56"/>
      <c r="HS59" s="56"/>
      <c r="HT59" s="56"/>
      <c r="HU59" s="56"/>
      <c r="HV59" s="56"/>
      <c r="HW59" s="56"/>
      <c r="HX59" s="56"/>
      <c r="HY59" s="56"/>
      <c r="HZ59" s="56"/>
      <c r="IA59" s="56"/>
      <c r="IB59" s="56"/>
      <c r="IC59" s="56"/>
      <c r="ID59" s="56"/>
      <c r="IE59" s="56"/>
      <c r="IF59" s="56"/>
      <c r="IG59" s="56"/>
      <c r="IH59" s="56"/>
      <c r="II59" s="56"/>
      <c r="IJ59" s="56"/>
      <c r="IK59" s="56"/>
      <c r="IL59" s="56"/>
      <c r="IM59" s="56"/>
      <c r="IN59" s="56"/>
      <c r="IO59" s="56"/>
      <c r="IP59" s="56"/>
      <c r="IQ59" s="56"/>
      <c r="IR59" s="56"/>
      <c r="IS59" s="56"/>
      <c r="IT59" s="56"/>
      <c r="IU59" s="56"/>
      <c r="IV59" s="56"/>
      <c r="IW59" s="56"/>
      <c r="IX59" s="56"/>
    </row>
    <row r="60" spans="1:258" ht="56.25" hidden="1" customHeight="1">
      <c r="A60" s="383">
        <v>6</v>
      </c>
      <c r="B60" s="386" t="s">
        <v>254</v>
      </c>
      <c r="C60" s="385" t="s">
        <v>255</v>
      </c>
      <c r="D60" s="225" t="s">
        <v>249</v>
      </c>
      <c r="E60" s="381"/>
      <c r="F60" s="381"/>
      <c r="G60" s="387" t="e">
        <f>+F60/E60</f>
        <v>#DIV/0!</v>
      </c>
      <c r="H60" s="381" t="e">
        <f>CONCATENATE(IF(G60&lt;='[10]8- Politicas de admiistracion '!$D$6,'[10]8- Politicas de admiistracion '!$B$6,IF(G60&lt;='[10]8- Politicas de admiistracion '!$D$7,'[10]8- Politicas de admiistracion '!$B$7,IF(G60&lt;='[10]8- Politicas de admiistracion '!$D$8,'[10]8- Politicas de admiistracion '!$B$8,IF(G60&lt;='[10]8- Politicas de admiistracion '!$D$9,'[10]8- Politicas de admiistracion '!$B$9,IF(G60&lt;='[10]8- Politicas de admiistracion '!$D$10,'[10]8- Politicas de admiistracion '!$B$10,"Probabilidad no valida")))))," - ",VLOOKUP(IF(G60&lt;='[10]8- Politicas de admiistracion '!$D$6,'[10]8- Politicas de admiistracion '!$B$6,IF(G60&lt;='[10]8- Politicas de admiistracion '!$D$7,'[10]8- Politicas de admiistracion '!$B$7,IF(G60&lt;='[10]8- Politicas de admiistracion '!$D$8,'[10]8- Politicas de admiistracion '!$B$8,IF(G60&lt;='[10]8- Politicas de admiistracion '!$D$9,'[10]8- Politicas de admiistracion '!$B$9,IF(G60&lt;='[10]8- Politicas de admiistracion '!$D$10,'[10]8- Politicas de admiistracion '!$B$10,"Probabilidad no valida"))))),'[10]8- Politicas de admiistracion '!$B$6:$F$10,5,FALSE))</f>
        <v>#DIV/0!</v>
      </c>
      <c r="I60" s="227"/>
      <c r="J60" s="221"/>
      <c r="K60" s="229" t="str">
        <f>IFERROR(CONCATENATE(INDEX('[10]8- Politicas de admiistracion '!$B$16:$F$53,MATCH('[10]5-. Identificación de Riesgos'!J60,'[10]8- Politicas de admiistracion '!$C$16:$C$54,0),1)," - ",L60),"")</f>
        <v/>
      </c>
      <c r="L60" s="230" t="str">
        <f>IFERROR(VLOOKUP(INDEX('[10]8- Politicas de admiistracion '!$B$16:$F$64,MATCH('[10]5-. Identificación de Riesgos'!J60,'[10]8- Politicas de admiistracion '!$C$16:$C$64,0),1),'[10]8- Politicas de admiistracion '!$B$16:$F$64,5,FALSE),"")</f>
        <v/>
      </c>
      <c r="M60" s="381" t="str">
        <f>IFERROR(CONCATENATE(INDEX('8- Politicas de admiistracion '!$B$16:$F$53,MATCH(ROUND(AVERAGE(L60:L69),0),'8- Politicas de admiistracion '!$F$16:$F$53,0),1)," - ",ROUND(AVERAGE(L60:L69),0)),"")</f>
        <v/>
      </c>
      <c r="N60" s="381" t="str">
        <f>IFERROR(CONCATENATE(VLOOKUP((LEFT(H60,LEN(H60)-4)&amp;LEFT(M60,LEN(M60)-4)),'9- Matriz de Calor '!$D$17:$E$41,2,0)," - ",RIGHT(H60,1)*RIGHT(M60,1)),"")</f>
        <v/>
      </c>
      <c r="O60" s="231"/>
    </row>
    <row r="61" spans="1:258" ht="42" hidden="1" customHeight="1">
      <c r="A61" s="383"/>
      <c r="B61" s="386"/>
      <c r="C61" s="385"/>
      <c r="D61" s="225" t="s">
        <v>251</v>
      </c>
      <c r="E61" s="381"/>
      <c r="F61" s="381"/>
      <c r="G61" s="387"/>
      <c r="H61" s="381"/>
      <c r="I61" s="227"/>
      <c r="J61" s="221"/>
      <c r="K61" s="229" t="str">
        <f>IFERROR(CONCATENATE(INDEX('[10]8- Politicas de admiistracion '!$B$16:$F$53,MATCH('[10]5-. Identificación de Riesgos'!J61,'[10]8- Politicas de admiistracion '!$C$16:$C$54,0),1)," - ",L61),"")</f>
        <v/>
      </c>
      <c r="L61" s="230" t="str">
        <f>IFERROR(VLOOKUP(INDEX('[10]8- Politicas de admiistracion '!$B$16:$F$64,MATCH('[10]5-. Identificación de Riesgos'!J61,'[10]8- Politicas de admiistracion '!$C$16:$C$64,0),1),'[10]8- Politicas de admiistracion '!$B$16:$F$64,5,FALSE),"")</f>
        <v/>
      </c>
      <c r="M61" s="381"/>
      <c r="N61" s="381"/>
      <c r="O61" s="231"/>
    </row>
    <row r="62" spans="1:258" ht="61.5" hidden="1" customHeight="1">
      <c r="A62" s="383"/>
      <c r="B62" s="386"/>
      <c r="C62" s="385"/>
      <c r="D62" s="225" t="s">
        <v>257</v>
      </c>
      <c r="E62" s="381"/>
      <c r="F62" s="381"/>
      <c r="G62" s="387"/>
      <c r="H62" s="381"/>
      <c r="I62" s="227"/>
      <c r="J62" s="221"/>
      <c r="K62" s="229" t="str">
        <f>IFERROR(CONCATENATE(INDEX('[10]8- Politicas de admiistracion '!$B$16:$F$53,MATCH('[10]5-. Identificación de Riesgos'!J62,'[10]8- Politicas de admiistracion '!$C$16:$C$54,0),1)," - ",L62),"")</f>
        <v/>
      </c>
      <c r="L62" s="230" t="str">
        <f>IFERROR(VLOOKUP(INDEX('[10]8- Politicas de admiistracion '!$B$16:$F$64,MATCH('[10]5-. Identificación de Riesgos'!J62,'[10]8- Politicas de admiistracion '!$C$16:$C$64,0),1),'[10]8- Politicas de admiistracion '!$B$16:$F$64,5,FALSE),"")</f>
        <v/>
      </c>
      <c r="M62" s="381"/>
      <c r="N62" s="381"/>
      <c r="O62" s="231"/>
    </row>
    <row r="63" spans="1:258" ht="20.25" hidden="1" customHeight="1">
      <c r="A63" s="383"/>
      <c r="B63" s="386"/>
      <c r="C63" s="385"/>
      <c r="D63" s="225"/>
      <c r="E63" s="381"/>
      <c r="F63" s="381"/>
      <c r="G63" s="387"/>
      <c r="H63" s="381"/>
      <c r="I63" s="227"/>
      <c r="J63" s="221"/>
      <c r="K63" s="229" t="str">
        <f>IFERROR(CONCATENATE(INDEX('[10]8- Politicas de admiistracion '!$B$16:$F$53,MATCH('[10]5-. Identificación de Riesgos'!J63,'[10]8- Politicas de admiistracion '!$C$16:$C$54,0),1)," - ",L63),"")</f>
        <v/>
      </c>
      <c r="L63" s="230" t="str">
        <f>IFERROR(VLOOKUP(INDEX('[10]8- Politicas de admiistracion '!$B$16:$F$64,MATCH('[10]5-. Identificación de Riesgos'!J63,'[10]8- Politicas de admiistracion '!$C$16:$C$64,0),1),'[10]8- Politicas de admiistracion '!$B$16:$F$64,5,FALSE),"")</f>
        <v/>
      </c>
      <c r="M63" s="381"/>
      <c r="N63" s="381"/>
      <c r="O63" s="231"/>
    </row>
    <row r="64" spans="1:258" s="55" customFormat="1" ht="20.25" hidden="1" customHeight="1">
      <c r="A64" s="383"/>
      <c r="B64" s="386"/>
      <c r="C64" s="385"/>
      <c r="D64" s="221"/>
      <c r="E64" s="381"/>
      <c r="F64" s="381"/>
      <c r="G64" s="387"/>
      <c r="H64" s="381"/>
      <c r="I64" s="227"/>
      <c r="J64" s="229" t="str">
        <f>IFERROR(CONCATENATE(INDEX('[10]8- Politicas de admiistracion '!$B$16:$F$53,MATCH('[10]5-. Identificación de Riesgos'!I64,'[10]8- Politicas de admiistracion '!$C$16:$C$54,0),1)," - ",K64),"")</f>
        <v/>
      </c>
      <c r="K64" s="229" t="str">
        <f>IFERROR(CONCATENATE(INDEX('[10]8- Politicas de admiistracion '!$B$16:$F$53,MATCH('[10]5-. Identificación de Riesgos'!J64,'[10]8- Politicas de admiistracion '!$C$16:$C$54,0),1)," - ",L64),"")</f>
        <v/>
      </c>
      <c r="L64" s="230" t="str">
        <f>IFERROR(VLOOKUP(INDEX('[10]8- Politicas de admiistracion '!$B$16:$F$64,MATCH('[10]5-. Identificación de Riesgos'!J64,'[10]8- Politicas de admiistracion '!$C$16:$C$64,0),1),'[10]8- Politicas de admiistracion '!$B$16:$F$64,5,FALSE),"")</f>
        <v/>
      </c>
      <c r="M64" s="381"/>
      <c r="N64" s="381"/>
      <c r="O64" s="231"/>
    </row>
    <row r="65" spans="1:258" s="55" customFormat="1" ht="9" hidden="1" customHeight="1">
      <c r="A65" s="383"/>
      <c r="B65" s="386"/>
      <c r="C65" s="385"/>
      <c r="D65" s="221"/>
      <c r="E65" s="381"/>
      <c r="F65" s="381"/>
      <c r="G65" s="387"/>
      <c r="H65" s="381"/>
      <c r="I65" s="227"/>
      <c r="J65" s="229" t="str">
        <f>IFERROR(CONCATENATE(INDEX('[10]8- Politicas de admiistracion '!$B$16:$F$53,MATCH('[10]5-. Identificación de Riesgos'!I65,'[10]8- Politicas de admiistracion '!$C$16:$C$54,0),1)," - ",K65),"")</f>
        <v/>
      </c>
      <c r="K65" s="229" t="str">
        <f>IFERROR(CONCATENATE(INDEX('[10]8- Politicas de admiistracion '!$B$16:$F$53,MATCH('[10]5-. Identificación de Riesgos'!J65,'[10]8- Politicas de admiistracion '!$C$16:$C$54,0),1)," - ",L65),"")</f>
        <v/>
      </c>
      <c r="L65" s="230" t="str">
        <f>IFERROR(VLOOKUP(INDEX('[10]8- Politicas de admiistracion '!$B$16:$F$64,MATCH('[10]5-. Identificación de Riesgos'!J65,'[10]8- Politicas de admiistracion '!$C$16:$C$64,0),1),'[10]8- Politicas de admiistracion '!$B$16:$F$64,5,FALSE),"")</f>
        <v/>
      </c>
      <c r="M65" s="381"/>
      <c r="N65" s="381"/>
      <c r="O65" s="231"/>
    </row>
    <row r="66" spans="1:258" s="55" customFormat="1" ht="9" hidden="1" customHeight="1">
      <c r="A66" s="383"/>
      <c r="B66" s="386"/>
      <c r="C66" s="385"/>
      <c r="D66" s="221"/>
      <c r="E66" s="381"/>
      <c r="F66" s="381"/>
      <c r="G66" s="387"/>
      <c r="H66" s="381"/>
      <c r="I66" s="227"/>
      <c r="J66" s="229" t="str">
        <f>IFERROR(CONCATENATE(INDEX('[10]8- Politicas de admiistracion '!$B$16:$F$53,MATCH('[10]5-. Identificación de Riesgos'!I66,'[10]8- Politicas de admiistracion '!$C$16:$C$54,0),1)," - ",K66),"")</f>
        <v/>
      </c>
      <c r="K66" s="229" t="str">
        <f>IFERROR(CONCATENATE(INDEX('[10]8- Politicas de admiistracion '!$B$16:$F$53,MATCH('[10]5-. Identificación de Riesgos'!J66,'[10]8- Politicas de admiistracion '!$C$16:$C$54,0),1)," - ",L66),"")</f>
        <v/>
      </c>
      <c r="L66" s="230" t="str">
        <f>IFERROR(VLOOKUP(INDEX('[10]8- Politicas de admiistracion '!$B$16:$F$64,MATCH('[10]5-. Identificación de Riesgos'!J66,'[10]8- Politicas de admiistracion '!$C$16:$C$64,0),1),'[10]8- Politicas de admiistracion '!$B$16:$F$64,5,FALSE),"")</f>
        <v/>
      </c>
      <c r="M66" s="381"/>
      <c r="N66" s="381"/>
      <c r="O66" s="231"/>
    </row>
    <row r="67" spans="1:258" s="55" customFormat="1" ht="9" hidden="1" customHeight="1">
      <c r="A67" s="383"/>
      <c r="B67" s="386"/>
      <c r="C67" s="385"/>
      <c r="D67" s="221"/>
      <c r="E67" s="381"/>
      <c r="F67" s="381"/>
      <c r="G67" s="387"/>
      <c r="H67" s="381"/>
      <c r="I67" s="227"/>
      <c r="J67" s="229" t="str">
        <f>IFERROR(CONCATENATE(INDEX('[10]8- Politicas de admiistracion '!$B$16:$F$53,MATCH('[10]5-. Identificación de Riesgos'!I67,'[10]8- Politicas de admiistracion '!$C$16:$C$54,0),1)," - ",K67),"")</f>
        <v/>
      </c>
      <c r="K67" s="229" t="str">
        <f>IFERROR(CONCATENATE(INDEX('[10]8- Politicas de admiistracion '!$B$16:$F$53,MATCH('[10]5-. Identificación de Riesgos'!J67,'[10]8- Politicas de admiistracion '!$C$16:$C$54,0),1)," - ",L67),"")</f>
        <v/>
      </c>
      <c r="L67" s="230" t="str">
        <f>IFERROR(VLOOKUP(INDEX('[10]8- Politicas de admiistracion '!$B$16:$F$64,MATCH('[10]5-. Identificación de Riesgos'!J67,'[10]8- Politicas de admiistracion '!$C$16:$C$64,0),1),'[10]8- Politicas de admiistracion '!$B$16:$F$64,5,FALSE),"")</f>
        <v/>
      </c>
      <c r="M67" s="381"/>
      <c r="N67" s="381"/>
      <c r="O67" s="231"/>
    </row>
    <row r="68" spans="1:258" s="55" customFormat="1" ht="9" hidden="1" customHeight="1">
      <c r="A68" s="383"/>
      <c r="B68" s="386"/>
      <c r="C68" s="385"/>
      <c r="D68" s="221"/>
      <c r="E68" s="381"/>
      <c r="F68" s="381"/>
      <c r="G68" s="387"/>
      <c r="H68" s="381"/>
      <c r="I68" s="227"/>
      <c r="J68" s="229" t="str">
        <f>IFERROR(CONCATENATE(INDEX('[10]8- Politicas de admiistracion '!$B$16:$F$53,MATCH('[10]5-. Identificación de Riesgos'!I68,'[10]8- Politicas de admiistracion '!$C$16:$C$54,0),1)," - ",K68),"")</f>
        <v/>
      </c>
      <c r="K68" s="229" t="str">
        <f>IFERROR(CONCATENATE(INDEX('[10]8- Politicas de admiistracion '!$B$16:$F$53,MATCH('[10]5-. Identificación de Riesgos'!J68,'[10]8- Politicas de admiistracion '!$C$16:$C$54,0),1)," - ",L68),"")</f>
        <v/>
      </c>
      <c r="L68" s="230" t="str">
        <f>IFERROR(VLOOKUP(INDEX('[10]8- Politicas de admiistracion '!$B$16:$F$64,MATCH('[10]5-. Identificación de Riesgos'!J68,'[10]8- Politicas de admiistracion '!$C$16:$C$64,0),1),'[10]8- Politicas de admiistracion '!$B$16:$F$64,5,FALSE),"")</f>
        <v/>
      </c>
      <c r="M68" s="381"/>
      <c r="N68" s="381"/>
      <c r="O68" s="231"/>
    </row>
    <row r="69" spans="1:258" s="55" customFormat="1" ht="9" hidden="1" customHeight="1">
      <c r="A69" s="383"/>
      <c r="B69" s="386"/>
      <c r="C69" s="385"/>
      <c r="D69" s="222"/>
      <c r="E69" s="381"/>
      <c r="F69" s="381"/>
      <c r="G69" s="387"/>
      <c r="H69" s="381"/>
      <c r="I69" s="227"/>
      <c r="J69" s="229" t="str">
        <f>IFERROR(CONCATENATE(INDEX('[10]8- Politicas de admiistracion '!$B$16:$F$53,MATCH('[10]5-. Identificación de Riesgos'!I69,'[10]8- Politicas de admiistracion '!$C$16:$C$54,0),1)," - ",K69),"")</f>
        <v/>
      </c>
      <c r="K69" s="229" t="str">
        <f>IFERROR(CONCATENATE(INDEX('[10]8- Politicas de admiistracion '!$B$16:$F$53,MATCH('[10]5-. Identificación de Riesgos'!J69,'[10]8- Politicas de admiistracion '!$C$16:$C$54,0),1)," - ",L69),"")</f>
        <v/>
      </c>
      <c r="L69" s="230" t="str">
        <f>IFERROR(VLOOKUP(INDEX('[10]8- Politicas de admiistracion '!$B$16:$F$64,MATCH('[10]5-. Identificación de Riesgos'!J69,'[10]8- Politicas de admiistracion '!$C$16:$C$64,0),1),'[10]8- Politicas de admiistracion '!$B$16:$F$64,5,FALSE),"")</f>
        <v/>
      </c>
      <c r="M69" s="381"/>
      <c r="N69" s="381"/>
      <c r="O69" s="231"/>
    </row>
    <row r="70" spans="1:258" ht="42.75" hidden="1" customHeight="1">
      <c r="A70" s="383">
        <v>7</v>
      </c>
      <c r="B70" s="386" t="s">
        <v>258</v>
      </c>
      <c r="C70" s="381" t="s">
        <v>259</v>
      </c>
      <c r="D70" s="225" t="s">
        <v>249</v>
      </c>
      <c r="E70" s="381"/>
      <c r="F70" s="381"/>
      <c r="G70" s="387" t="e">
        <f>+F70/E70</f>
        <v>#DIV/0!</v>
      </c>
      <c r="H70" s="381" t="e">
        <f>CONCATENATE(IF(G70&lt;='[10]8- Politicas de admiistracion '!$D$6,'[10]8- Politicas de admiistracion '!$B$6,IF(G70&lt;='[10]8- Politicas de admiistracion '!$D$7,'[10]8- Politicas de admiistracion '!$B$7,IF(G70&lt;='[10]8- Politicas de admiistracion '!$D$8,'[10]8- Politicas de admiistracion '!$B$8,IF(G70&lt;='[10]8- Politicas de admiistracion '!$D$9,'[10]8- Politicas de admiistracion '!$B$9,IF(G70&lt;='[10]8- Politicas de admiistracion '!$D$10,'[10]8- Politicas de admiistracion '!$B$10,"Probabilidad no valida")))))," - ",VLOOKUP(IF(G70&lt;='[10]8- Politicas de admiistracion '!$D$6,'[10]8- Politicas de admiistracion '!$B$6,IF(G70&lt;='[10]8- Politicas de admiistracion '!$D$7,'[10]8- Politicas de admiistracion '!$B$7,IF(G70&lt;='[10]8- Politicas de admiistracion '!$D$8,'[10]8- Politicas de admiistracion '!$B$8,IF(G70&lt;='[10]8- Politicas de admiistracion '!$D$9,'[10]8- Politicas de admiistracion '!$B$9,IF(G70&lt;='[10]8- Politicas de admiistracion '!$D$10,'[10]8- Politicas de admiistracion '!$B$10,"Probabilidad no valida"))))),'[10]8- Politicas de admiistracion '!$B$6:$F$10,5,FALSE))</f>
        <v>#DIV/0!</v>
      </c>
      <c r="I70" s="227"/>
      <c r="J70" s="221"/>
      <c r="K70" s="223"/>
      <c r="L70" s="224"/>
      <c r="M70" s="381" t="str">
        <f>IFERROR(CONCATENATE(INDEX('8- Politicas de admiistracion '!$B$16:$F$53,MATCH(ROUND(AVERAGE(L70:L79),0),'8- Politicas de admiistracion '!$F$16:$F$53,0),1)," - ",ROUND(AVERAGE(L70:L79),0)),"")</f>
        <v/>
      </c>
      <c r="N70" s="381" t="str">
        <f>IFERROR(CONCATENATE(VLOOKUP((LEFT(H70,LEN(H70)-4)&amp;LEFT(M70,LEN(M70)-4)),'9- Matriz de Calor '!$D$17:$E$41,2,0)," - ",RIGHT(H70,1)*RIGHT(M70,1)),"")</f>
        <v/>
      </c>
      <c r="O70" s="231"/>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c r="CB70" s="56"/>
      <c r="CC70" s="56"/>
      <c r="CD70" s="56"/>
      <c r="CE70" s="56"/>
      <c r="CF70" s="56"/>
      <c r="CG70" s="56"/>
      <c r="CH70" s="56"/>
      <c r="CI70" s="56"/>
      <c r="CJ70" s="56"/>
      <c r="CK70" s="56"/>
      <c r="CL70" s="56"/>
      <c r="CM70" s="56"/>
      <c r="CN70" s="56"/>
      <c r="CO70" s="56"/>
      <c r="CP70" s="56"/>
      <c r="CQ70" s="56"/>
      <c r="CR70" s="56"/>
      <c r="CS70" s="56"/>
      <c r="CT70" s="56"/>
      <c r="CU70" s="56"/>
      <c r="CV70" s="56"/>
      <c r="CW70" s="56"/>
      <c r="CX70" s="56"/>
      <c r="CY70" s="56"/>
      <c r="CZ70" s="56"/>
      <c r="DA70" s="56"/>
      <c r="DB70" s="56"/>
      <c r="DC70" s="56"/>
      <c r="DD70" s="56"/>
      <c r="DE70" s="56"/>
      <c r="DF70" s="56"/>
      <c r="DG70" s="56"/>
      <c r="DH70" s="56"/>
      <c r="DI70" s="56"/>
      <c r="DJ70" s="56"/>
      <c r="DK70" s="56"/>
      <c r="DL70" s="56"/>
      <c r="DM70" s="56"/>
      <c r="DN70" s="56"/>
      <c r="DO70" s="56"/>
      <c r="DP70" s="56"/>
      <c r="DQ70" s="56"/>
      <c r="DR70" s="56"/>
      <c r="DS70" s="56"/>
      <c r="DT70" s="56"/>
      <c r="DU70" s="56"/>
      <c r="DV70" s="56"/>
      <c r="DW70" s="56"/>
      <c r="DX70" s="56"/>
      <c r="DY70" s="56"/>
      <c r="DZ70" s="56"/>
      <c r="EA70" s="56"/>
      <c r="EB70" s="56"/>
      <c r="EC70" s="56"/>
      <c r="ED70" s="56"/>
      <c r="EE70" s="56"/>
      <c r="EF70" s="56"/>
      <c r="EG70" s="56"/>
      <c r="EH70" s="56"/>
      <c r="EI70" s="56"/>
      <c r="EJ70" s="56"/>
      <c r="EK70" s="56"/>
      <c r="EL70" s="56"/>
      <c r="EM70" s="56"/>
      <c r="EN70" s="56"/>
      <c r="EO70" s="56"/>
      <c r="EP70" s="56"/>
      <c r="EQ70" s="56"/>
      <c r="ER70" s="56"/>
      <c r="ES70" s="56"/>
      <c r="ET70" s="56"/>
      <c r="EU70" s="56"/>
      <c r="EV70" s="56"/>
      <c r="EW70" s="56"/>
      <c r="EX70" s="56"/>
      <c r="EY70" s="56"/>
      <c r="EZ70" s="56"/>
      <c r="FA70" s="56"/>
      <c r="FB70" s="56"/>
      <c r="FC70" s="56"/>
      <c r="FD70" s="56"/>
      <c r="FE70" s="56"/>
      <c r="FF70" s="56"/>
      <c r="FG70" s="56"/>
      <c r="FH70" s="56"/>
      <c r="FI70" s="56"/>
      <c r="FJ70" s="56"/>
      <c r="FK70" s="56"/>
      <c r="FL70" s="56"/>
      <c r="FM70" s="56"/>
      <c r="FN70" s="56"/>
      <c r="FO70" s="56"/>
      <c r="FP70" s="56"/>
      <c r="FQ70" s="56"/>
      <c r="FR70" s="56"/>
      <c r="FS70" s="56"/>
      <c r="FT70" s="56"/>
      <c r="FU70" s="56"/>
      <c r="FV70" s="56"/>
      <c r="FW70" s="56"/>
      <c r="FX70" s="56"/>
      <c r="FY70" s="56"/>
      <c r="FZ70" s="56"/>
      <c r="GA70" s="56"/>
      <c r="GB70" s="56"/>
      <c r="GC70" s="56"/>
      <c r="GD70" s="56"/>
      <c r="GE70" s="56"/>
      <c r="GF70" s="56"/>
      <c r="GG70" s="56"/>
      <c r="GH70" s="56"/>
      <c r="GI70" s="56"/>
      <c r="GJ70" s="56"/>
      <c r="GK70" s="56"/>
      <c r="GL70" s="56"/>
      <c r="GM70" s="56"/>
      <c r="GN70" s="56"/>
      <c r="GO70" s="56"/>
      <c r="GP70" s="56"/>
      <c r="GQ70" s="56"/>
      <c r="GR70" s="56"/>
      <c r="GS70" s="56"/>
      <c r="GT70" s="56"/>
      <c r="GU70" s="56"/>
      <c r="GV70" s="56"/>
      <c r="GW70" s="56"/>
      <c r="GX70" s="56"/>
      <c r="GY70" s="56"/>
      <c r="GZ70" s="56"/>
      <c r="HA70" s="56"/>
      <c r="HB70" s="56"/>
      <c r="HC70" s="56"/>
      <c r="HD70" s="56"/>
      <c r="HE70" s="56"/>
      <c r="HF70" s="56"/>
      <c r="HG70" s="56"/>
      <c r="HH70" s="56"/>
      <c r="HI70" s="56"/>
      <c r="HJ70" s="56"/>
      <c r="HK70" s="56"/>
      <c r="HL70" s="56"/>
      <c r="HM70" s="56"/>
      <c r="HN70" s="56"/>
      <c r="HO70" s="56"/>
      <c r="HP70" s="56"/>
      <c r="HQ70" s="56"/>
      <c r="HR70" s="56"/>
      <c r="HS70" s="56"/>
      <c r="HT70" s="56"/>
      <c r="HU70" s="56"/>
      <c r="HV70" s="56"/>
      <c r="HW70" s="56"/>
      <c r="HX70" s="56"/>
      <c r="HY70" s="56"/>
      <c r="HZ70" s="56"/>
      <c r="IA70" s="56"/>
      <c r="IB70" s="56"/>
      <c r="IC70" s="56"/>
      <c r="ID70" s="56"/>
      <c r="IE70" s="56"/>
      <c r="IF70" s="56"/>
      <c r="IG70" s="56"/>
      <c r="IH70" s="56"/>
      <c r="II70" s="56"/>
      <c r="IJ70" s="56"/>
      <c r="IK70" s="56"/>
      <c r="IL70" s="56"/>
      <c r="IM70" s="56"/>
      <c r="IN70" s="56"/>
      <c r="IO70" s="56"/>
      <c r="IP70" s="56"/>
      <c r="IQ70" s="56"/>
      <c r="IR70" s="56"/>
      <c r="IS70" s="56"/>
      <c r="IT70" s="56"/>
      <c r="IU70" s="56"/>
      <c r="IV70" s="56"/>
      <c r="IW70" s="56"/>
      <c r="IX70" s="56"/>
    </row>
    <row r="71" spans="1:258" ht="40.5" hidden="1" customHeight="1">
      <c r="A71" s="383"/>
      <c r="B71" s="386"/>
      <c r="C71" s="381"/>
      <c r="D71" s="225" t="s">
        <v>251</v>
      </c>
      <c r="E71" s="381"/>
      <c r="F71" s="381"/>
      <c r="G71" s="387"/>
      <c r="H71" s="381"/>
      <c r="I71" s="227"/>
      <c r="J71" s="221"/>
      <c r="K71" s="223"/>
      <c r="L71" s="224"/>
      <c r="M71" s="381"/>
      <c r="N71" s="381"/>
      <c r="O71" s="231"/>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c r="CB71" s="56"/>
      <c r="CC71" s="56"/>
      <c r="CD71" s="56"/>
      <c r="CE71" s="56"/>
      <c r="CF71" s="56"/>
      <c r="CG71" s="56"/>
      <c r="CH71" s="56"/>
      <c r="CI71" s="56"/>
      <c r="CJ71" s="56"/>
      <c r="CK71" s="56"/>
      <c r="CL71" s="56"/>
      <c r="CM71" s="56"/>
      <c r="CN71" s="56"/>
      <c r="CO71" s="56"/>
      <c r="CP71" s="56"/>
      <c r="CQ71" s="56"/>
      <c r="CR71" s="56"/>
      <c r="CS71" s="56"/>
      <c r="CT71" s="56"/>
      <c r="CU71" s="56"/>
      <c r="CV71" s="56"/>
      <c r="CW71" s="56"/>
      <c r="CX71" s="56"/>
      <c r="CY71" s="56"/>
      <c r="CZ71" s="56"/>
      <c r="DA71" s="56"/>
      <c r="DB71" s="56"/>
      <c r="DC71" s="56"/>
      <c r="DD71" s="56"/>
      <c r="DE71" s="56"/>
      <c r="DF71" s="56"/>
      <c r="DG71" s="56"/>
      <c r="DH71" s="56"/>
      <c r="DI71" s="56"/>
      <c r="DJ71" s="56"/>
      <c r="DK71" s="56"/>
      <c r="DL71" s="56"/>
      <c r="DM71" s="56"/>
      <c r="DN71" s="56"/>
      <c r="DO71" s="56"/>
      <c r="DP71" s="56"/>
      <c r="DQ71" s="56"/>
      <c r="DR71" s="56"/>
      <c r="DS71" s="56"/>
      <c r="DT71" s="56"/>
      <c r="DU71" s="56"/>
      <c r="DV71" s="56"/>
      <c r="DW71" s="56"/>
      <c r="DX71" s="56"/>
      <c r="DY71" s="56"/>
      <c r="DZ71" s="56"/>
      <c r="EA71" s="56"/>
      <c r="EB71" s="56"/>
      <c r="EC71" s="56"/>
      <c r="ED71" s="56"/>
      <c r="EE71" s="56"/>
      <c r="EF71" s="56"/>
      <c r="EG71" s="56"/>
      <c r="EH71" s="56"/>
      <c r="EI71" s="56"/>
      <c r="EJ71" s="56"/>
      <c r="EK71" s="56"/>
      <c r="EL71" s="56"/>
      <c r="EM71" s="56"/>
      <c r="EN71" s="56"/>
      <c r="EO71" s="56"/>
      <c r="EP71" s="56"/>
      <c r="EQ71" s="56"/>
      <c r="ER71" s="56"/>
      <c r="ES71" s="56"/>
      <c r="ET71" s="56"/>
      <c r="EU71" s="56"/>
      <c r="EV71" s="56"/>
      <c r="EW71" s="56"/>
      <c r="EX71" s="56"/>
      <c r="EY71" s="56"/>
      <c r="EZ71" s="56"/>
      <c r="FA71" s="56"/>
      <c r="FB71" s="56"/>
      <c r="FC71" s="56"/>
      <c r="FD71" s="56"/>
      <c r="FE71" s="56"/>
      <c r="FF71" s="56"/>
      <c r="FG71" s="56"/>
      <c r="FH71" s="56"/>
      <c r="FI71" s="56"/>
      <c r="FJ71" s="56"/>
      <c r="FK71" s="56"/>
      <c r="FL71" s="56"/>
      <c r="FM71" s="56"/>
      <c r="FN71" s="56"/>
      <c r="FO71" s="56"/>
      <c r="FP71" s="56"/>
      <c r="FQ71" s="56"/>
      <c r="FR71" s="56"/>
      <c r="FS71" s="56"/>
      <c r="FT71" s="56"/>
      <c r="FU71" s="56"/>
      <c r="FV71" s="56"/>
      <c r="FW71" s="56"/>
      <c r="FX71" s="56"/>
      <c r="FY71" s="56"/>
      <c r="FZ71" s="56"/>
      <c r="GA71" s="56"/>
      <c r="GB71" s="56"/>
      <c r="GC71" s="56"/>
      <c r="GD71" s="56"/>
      <c r="GE71" s="56"/>
      <c r="GF71" s="56"/>
      <c r="GG71" s="56"/>
      <c r="GH71" s="56"/>
      <c r="GI71" s="56"/>
      <c r="GJ71" s="56"/>
      <c r="GK71" s="56"/>
      <c r="GL71" s="56"/>
      <c r="GM71" s="56"/>
      <c r="GN71" s="56"/>
      <c r="GO71" s="56"/>
      <c r="GP71" s="56"/>
      <c r="GQ71" s="56"/>
      <c r="GR71" s="56"/>
      <c r="GS71" s="56"/>
      <c r="GT71" s="56"/>
      <c r="GU71" s="56"/>
      <c r="GV71" s="56"/>
      <c r="GW71" s="56"/>
      <c r="GX71" s="56"/>
      <c r="GY71" s="56"/>
      <c r="GZ71" s="56"/>
      <c r="HA71" s="56"/>
      <c r="HB71" s="56"/>
      <c r="HC71" s="56"/>
      <c r="HD71" s="56"/>
      <c r="HE71" s="56"/>
      <c r="HF71" s="56"/>
      <c r="HG71" s="56"/>
      <c r="HH71" s="56"/>
      <c r="HI71" s="56"/>
      <c r="HJ71" s="56"/>
      <c r="HK71" s="56"/>
      <c r="HL71" s="56"/>
      <c r="HM71" s="56"/>
      <c r="HN71" s="56"/>
      <c r="HO71" s="56"/>
      <c r="HP71" s="56"/>
      <c r="HQ71" s="56"/>
      <c r="HR71" s="56"/>
      <c r="HS71" s="56"/>
      <c r="HT71" s="56"/>
      <c r="HU71" s="56"/>
      <c r="HV71" s="56"/>
      <c r="HW71" s="56"/>
      <c r="HX71" s="56"/>
      <c r="HY71" s="56"/>
      <c r="HZ71" s="56"/>
      <c r="IA71" s="56"/>
      <c r="IB71" s="56"/>
      <c r="IC71" s="56"/>
      <c r="ID71" s="56"/>
      <c r="IE71" s="56"/>
      <c r="IF71" s="56"/>
      <c r="IG71" s="56"/>
      <c r="IH71" s="56"/>
      <c r="II71" s="56"/>
      <c r="IJ71" s="56"/>
      <c r="IK71" s="56"/>
      <c r="IL71" s="56"/>
      <c r="IM71" s="56"/>
      <c r="IN71" s="56"/>
      <c r="IO71" s="56"/>
      <c r="IP71" s="56"/>
      <c r="IQ71" s="56"/>
      <c r="IR71" s="56"/>
      <c r="IS71" s="56"/>
      <c r="IT71" s="56"/>
      <c r="IU71" s="56"/>
      <c r="IV71" s="56"/>
      <c r="IW71" s="56"/>
      <c r="IX71" s="56"/>
    </row>
    <row r="72" spans="1:258" ht="69.75" hidden="1" customHeight="1">
      <c r="A72" s="383"/>
      <c r="B72" s="386"/>
      <c r="C72" s="381"/>
      <c r="D72" s="225" t="s">
        <v>260</v>
      </c>
      <c r="E72" s="381"/>
      <c r="F72" s="381"/>
      <c r="G72" s="387"/>
      <c r="H72" s="381"/>
      <c r="I72" s="227"/>
      <c r="J72" s="221"/>
      <c r="K72" s="223"/>
      <c r="L72" s="224"/>
      <c r="M72" s="381"/>
      <c r="N72" s="381"/>
      <c r="O72" s="231"/>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c r="CI72" s="56"/>
      <c r="CJ72" s="56"/>
      <c r="CK72" s="56"/>
      <c r="CL72" s="56"/>
      <c r="CM72" s="56"/>
      <c r="CN72" s="56"/>
      <c r="CO72" s="56"/>
      <c r="CP72" s="56"/>
      <c r="CQ72" s="56"/>
      <c r="CR72" s="56"/>
      <c r="CS72" s="56"/>
      <c r="CT72" s="56"/>
      <c r="CU72" s="56"/>
      <c r="CV72" s="56"/>
      <c r="CW72" s="56"/>
      <c r="CX72" s="56"/>
      <c r="CY72" s="56"/>
      <c r="CZ72" s="56"/>
      <c r="DA72" s="56"/>
      <c r="DB72" s="56"/>
      <c r="DC72" s="56"/>
      <c r="DD72" s="56"/>
      <c r="DE72" s="56"/>
      <c r="DF72" s="56"/>
      <c r="DG72" s="56"/>
      <c r="DH72" s="56"/>
      <c r="DI72" s="56"/>
      <c r="DJ72" s="56"/>
      <c r="DK72" s="56"/>
      <c r="DL72" s="56"/>
      <c r="DM72" s="56"/>
      <c r="DN72" s="56"/>
      <c r="DO72" s="56"/>
      <c r="DP72" s="56"/>
      <c r="DQ72" s="56"/>
      <c r="DR72" s="56"/>
      <c r="DS72" s="56"/>
      <c r="DT72" s="56"/>
      <c r="DU72" s="56"/>
      <c r="DV72" s="56"/>
      <c r="DW72" s="56"/>
      <c r="DX72" s="56"/>
      <c r="DY72" s="56"/>
      <c r="DZ72" s="56"/>
      <c r="EA72" s="56"/>
      <c r="EB72" s="56"/>
      <c r="EC72" s="56"/>
      <c r="ED72" s="56"/>
      <c r="EE72" s="56"/>
      <c r="EF72" s="56"/>
      <c r="EG72" s="56"/>
      <c r="EH72" s="56"/>
      <c r="EI72" s="56"/>
      <c r="EJ72" s="56"/>
      <c r="EK72" s="56"/>
      <c r="EL72" s="56"/>
      <c r="EM72" s="56"/>
      <c r="EN72" s="56"/>
      <c r="EO72" s="56"/>
      <c r="EP72" s="56"/>
      <c r="EQ72" s="56"/>
      <c r="ER72" s="56"/>
      <c r="ES72" s="56"/>
      <c r="ET72" s="56"/>
      <c r="EU72" s="56"/>
      <c r="EV72" s="56"/>
      <c r="EW72" s="56"/>
      <c r="EX72" s="56"/>
      <c r="EY72" s="56"/>
      <c r="EZ72" s="56"/>
      <c r="FA72" s="56"/>
      <c r="FB72" s="56"/>
      <c r="FC72" s="56"/>
      <c r="FD72" s="56"/>
      <c r="FE72" s="56"/>
      <c r="FF72" s="56"/>
      <c r="FG72" s="56"/>
      <c r="FH72" s="56"/>
      <c r="FI72" s="56"/>
      <c r="FJ72" s="56"/>
      <c r="FK72" s="56"/>
      <c r="FL72" s="56"/>
      <c r="FM72" s="56"/>
      <c r="FN72" s="56"/>
      <c r="FO72" s="56"/>
      <c r="FP72" s="56"/>
      <c r="FQ72" s="56"/>
      <c r="FR72" s="56"/>
      <c r="FS72" s="56"/>
      <c r="FT72" s="56"/>
      <c r="FU72" s="56"/>
      <c r="FV72" s="56"/>
      <c r="FW72" s="56"/>
      <c r="FX72" s="56"/>
      <c r="FY72" s="56"/>
      <c r="FZ72" s="56"/>
      <c r="GA72" s="56"/>
      <c r="GB72" s="56"/>
      <c r="GC72" s="56"/>
      <c r="GD72" s="56"/>
      <c r="GE72" s="56"/>
      <c r="GF72" s="56"/>
      <c r="GG72" s="56"/>
      <c r="GH72" s="56"/>
      <c r="GI72" s="56"/>
      <c r="GJ72" s="56"/>
      <c r="GK72" s="56"/>
      <c r="GL72" s="56"/>
      <c r="GM72" s="56"/>
      <c r="GN72" s="56"/>
      <c r="GO72" s="56"/>
      <c r="GP72" s="56"/>
      <c r="GQ72" s="56"/>
      <c r="GR72" s="56"/>
      <c r="GS72" s="56"/>
      <c r="GT72" s="56"/>
      <c r="GU72" s="56"/>
      <c r="GV72" s="56"/>
      <c r="GW72" s="56"/>
      <c r="GX72" s="56"/>
      <c r="GY72" s="56"/>
      <c r="GZ72" s="56"/>
      <c r="HA72" s="56"/>
      <c r="HB72" s="56"/>
      <c r="HC72" s="56"/>
      <c r="HD72" s="56"/>
      <c r="HE72" s="56"/>
      <c r="HF72" s="56"/>
      <c r="HG72" s="56"/>
      <c r="HH72" s="56"/>
      <c r="HI72" s="56"/>
      <c r="HJ72" s="56"/>
      <c r="HK72" s="56"/>
      <c r="HL72" s="56"/>
      <c r="HM72" s="56"/>
      <c r="HN72" s="56"/>
      <c r="HO72" s="56"/>
      <c r="HP72" s="56"/>
      <c r="HQ72" s="56"/>
      <c r="HR72" s="56"/>
      <c r="HS72" s="56"/>
      <c r="HT72" s="56"/>
      <c r="HU72" s="56"/>
      <c r="HV72" s="56"/>
      <c r="HW72" s="56"/>
      <c r="HX72" s="56"/>
      <c r="HY72" s="56"/>
      <c r="HZ72" s="56"/>
      <c r="IA72" s="56"/>
      <c r="IB72" s="56"/>
      <c r="IC72" s="56"/>
      <c r="ID72" s="56"/>
      <c r="IE72" s="56"/>
      <c r="IF72" s="56"/>
      <c r="IG72" s="56"/>
      <c r="IH72" s="56"/>
      <c r="II72" s="56"/>
      <c r="IJ72" s="56"/>
      <c r="IK72" s="56"/>
      <c r="IL72" s="56"/>
      <c r="IM72" s="56"/>
      <c r="IN72" s="56"/>
      <c r="IO72" s="56"/>
      <c r="IP72" s="56"/>
      <c r="IQ72" s="56"/>
      <c r="IR72" s="56"/>
      <c r="IS72" s="56"/>
      <c r="IT72" s="56"/>
      <c r="IU72" s="56"/>
      <c r="IV72" s="56"/>
      <c r="IW72" s="56"/>
      <c r="IX72" s="56"/>
    </row>
    <row r="73" spans="1:258" ht="19.5" hidden="1" customHeight="1">
      <c r="A73" s="383"/>
      <c r="B73" s="386"/>
      <c r="C73" s="381"/>
      <c r="D73" s="225"/>
      <c r="E73" s="381"/>
      <c r="F73" s="381"/>
      <c r="G73" s="387"/>
      <c r="H73" s="381"/>
      <c r="I73" s="226"/>
      <c r="J73" s="221"/>
      <c r="K73" s="223" t="s">
        <v>223</v>
      </c>
      <c r="L73" s="224"/>
      <c r="M73" s="381"/>
      <c r="N73" s="381"/>
      <c r="O73" s="231"/>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c r="EO73" s="56"/>
      <c r="EP73" s="56"/>
      <c r="EQ73" s="56"/>
      <c r="ER73" s="56"/>
      <c r="ES73" s="56"/>
      <c r="ET73" s="56"/>
      <c r="EU73" s="56"/>
      <c r="EV73" s="56"/>
      <c r="EW73" s="56"/>
      <c r="EX73" s="56"/>
      <c r="EY73" s="56"/>
      <c r="EZ73" s="56"/>
      <c r="FA73" s="56"/>
      <c r="FB73" s="56"/>
      <c r="FC73" s="56"/>
      <c r="FD73" s="56"/>
      <c r="FE73" s="56"/>
      <c r="FF73" s="56"/>
      <c r="FG73" s="56"/>
      <c r="FH73" s="56"/>
      <c r="FI73" s="56"/>
      <c r="FJ73" s="56"/>
      <c r="FK73" s="56"/>
      <c r="FL73" s="56"/>
      <c r="FM73" s="56"/>
      <c r="FN73" s="56"/>
      <c r="FO73" s="56"/>
      <c r="FP73" s="56"/>
      <c r="FQ73" s="56"/>
      <c r="FR73" s="56"/>
      <c r="FS73" s="56"/>
      <c r="FT73" s="56"/>
      <c r="FU73" s="56"/>
      <c r="FV73" s="56"/>
      <c r="FW73" s="56"/>
      <c r="FX73" s="56"/>
      <c r="FY73" s="56"/>
      <c r="FZ73" s="56"/>
      <c r="GA73" s="56"/>
      <c r="GB73" s="56"/>
      <c r="GC73" s="56"/>
      <c r="GD73" s="56"/>
      <c r="GE73" s="56"/>
      <c r="GF73" s="56"/>
      <c r="GG73" s="56"/>
      <c r="GH73" s="56"/>
      <c r="GI73" s="56"/>
      <c r="GJ73" s="56"/>
      <c r="GK73" s="56"/>
      <c r="GL73" s="56"/>
      <c r="GM73" s="56"/>
      <c r="GN73" s="56"/>
      <c r="GO73" s="56"/>
      <c r="GP73" s="56"/>
      <c r="GQ73" s="56"/>
      <c r="GR73" s="56"/>
      <c r="GS73" s="56"/>
      <c r="GT73" s="56"/>
      <c r="GU73" s="56"/>
      <c r="GV73" s="56"/>
      <c r="GW73" s="56"/>
      <c r="GX73" s="56"/>
      <c r="GY73" s="56"/>
      <c r="GZ73" s="56"/>
      <c r="HA73" s="56"/>
      <c r="HB73" s="56"/>
      <c r="HC73" s="56"/>
      <c r="HD73" s="56"/>
      <c r="HE73" s="56"/>
      <c r="HF73" s="56"/>
      <c r="HG73" s="56"/>
      <c r="HH73" s="56"/>
      <c r="HI73" s="56"/>
      <c r="HJ73" s="56"/>
      <c r="HK73" s="56"/>
      <c r="HL73" s="56"/>
      <c r="HM73" s="56"/>
      <c r="HN73" s="56"/>
      <c r="HO73" s="56"/>
      <c r="HP73" s="56"/>
      <c r="HQ73" s="56"/>
      <c r="HR73" s="56"/>
      <c r="HS73" s="56"/>
      <c r="HT73" s="56"/>
      <c r="HU73" s="56"/>
      <c r="HV73" s="56"/>
      <c r="HW73" s="56"/>
      <c r="HX73" s="56"/>
      <c r="HY73" s="56"/>
      <c r="HZ73" s="56"/>
      <c r="IA73" s="56"/>
      <c r="IB73" s="56"/>
      <c r="IC73" s="56"/>
      <c r="ID73" s="56"/>
      <c r="IE73" s="56"/>
      <c r="IF73" s="56"/>
      <c r="IG73" s="56"/>
      <c r="IH73" s="56"/>
      <c r="II73" s="56"/>
      <c r="IJ73" s="56"/>
      <c r="IK73" s="56"/>
      <c r="IL73" s="56"/>
      <c r="IM73" s="56"/>
      <c r="IN73" s="56"/>
      <c r="IO73" s="56"/>
      <c r="IP73" s="56"/>
      <c r="IQ73" s="56"/>
      <c r="IR73" s="56"/>
      <c r="IS73" s="56"/>
      <c r="IT73" s="56"/>
      <c r="IU73" s="56"/>
      <c r="IV73" s="56"/>
      <c r="IW73" s="56"/>
      <c r="IX73" s="56"/>
    </row>
    <row r="74" spans="1:258" ht="9.75" hidden="1" customHeight="1">
      <c r="A74" s="383"/>
      <c r="B74" s="386"/>
      <c r="C74" s="381"/>
      <c r="D74" s="225"/>
      <c r="E74" s="381"/>
      <c r="F74" s="381"/>
      <c r="G74" s="387"/>
      <c r="H74" s="381"/>
      <c r="I74" s="226"/>
      <c r="J74" s="221"/>
      <c r="K74" s="223" t="s">
        <v>223</v>
      </c>
      <c r="L74" s="224"/>
      <c r="M74" s="381"/>
      <c r="N74" s="381"/>
      <c r="O74" s="231"/>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c r="CI74" s="56"/>
      <c r="CJ74" s="56"/>
      <c r="CK74" s="56"/>
      <c r="CL74" s="56"/>
      <c r="CM74" s="56"/>
      <c r="CN74" s="56"/>
      <c r="CO74" s="56"/>
      <c r="CP74" s="56"/>
      <c r="CQ74" s="56"/>
      <c r="CR74" s="56"/>
      <c r="CS74" s="56"/>
      <c r="CT74" s="56"/>
      <c r="CU74" s="56"/>
      <c r="CV74" s="56"/>
      <c r="CW74" s="56"/>
      <c r="CX74" s="56"/>
      <c r="CY74" s="56"/>
      <c r="CZ74" s="56"/>
      <c r="DA74" s="56"/>
      <c r="DB74" s="56"/>
      <c r="DC74" s="56"/>
      <c r="DD74" s="56"/>
      <c r="DE74" s="56"/>
      <c r="DF74" s="56"/>
      <c r="DG74" s="56"/>
      <c r="DH74" s="56"/>
      <c r="DI74" s="56"/>
      <c r="DJ74" s="56"/>
      <c r="DK74" s="56"/>
      <c r="DL74" s="56"/>
      <c r="DM74" s="56"/>
      <c r="DN74" s="56"/>
      <c r="DO74" s="56"/>
      <c r="DP74" s="56"/>
      <c r="DQ74" s="56"/>
      <c r="DR74" s="56"/>
      <c r="DS74" s="56"/>
      <c r="DT74" s="56"/>
      <c r="DU74" s="56"/>
      <c r="DV74" s="56"/>
      <c r="DW74" s="56"/>
      <c r="DX74" s="56"/>
      <c r="DY74" s="56"/>
      <c r="DZ74" s="56"/>
      <c r="EA74" s="56"/>
      <c r="EB74" s="56"/>
      <c r="EC74" s="56"/>
      <c r="ED74" s="56"/>
      <c r="EE74" s="56"/>
      <c r="EF74" s="56"/>
      <c r="EG74" s="56"/>
      <c r="EH74" s="56"/>
      <c r="EI74" s="56"/>
      <c r="EJ74" s="56"/>
      <c r="EK74" s="56"/>
      <c r="EL74" s="56"/>
      <c r="EM74" s="56"/>
      <c r="EN74" s="56"/>
      <c r="EO74" s="56"/>
      <c r="EP74" s="56"/>
      <c r="EQ74" s="56"/>
      <c r="ER74" s="56"/>
      <c r="ES74" s="56"/>
      <c r="ET74" s="56"/>
      <c r="EU74" s="56"/>
      <c r="EV74" s="56"/>
      <c r="EW74" s="56"/>
      <c r="EX74" s="56"/>
      <c r="EY74" s="56"/>
      <c r="EZ74" s="56"/>
      <c r="FA74" s="56"/>
      <c r="FB74" s="56"/>
      <c r="FC74" s="56"/>
      <c r="FD74" s="56"/>
      <c r="FE74" s="56"/>
      <c r="FF74" s="56"/>
      <c r="FG74" s="56"/>
      <c r="FH74" s="56"/>
      <c r="FI74" s="56"/>
      <c r="FJ74" s="56"/>
      <c r="FK74" s="56"/>
      <c r="FL74" s="56"/>
      <c r="FM74" s="56"/>
      <c r="FN74" s="56"/>
      <c r="FO74" s="56"/>
      <c r="FP74" s="56"/>
      <c r="FQ74" s="56"/>
      <c r="FR74" s="56"/>
      <c r="FS74" s="56"/>
      <c r="FT74" s="56"/>
      <c r="FU74" s="56"/>
      <c r="FV74" s="56"/>
      <c r="FW74" s="56"/>
      <c r="FX74" s="56"/>
      <c r="FY74" s="56"/>
      <c r="FZ74" s="56"/>
      <c r="GA74" s="56"/>
      <c r="GB74" s="56"/>
      <c r="GC74" s="56"/>
      <c r="GD74" s="56"/>
      <c r="GE74" s="56"/>
      <c r="GF74" s="56"/>
      <c r="GG74" s="56"/>
      <c r="GH74" s="56"/>
      <c r="GI74" s="56"/>
      <c r="GJ74" s="56"/>
      <c r="GK74" s="56"/>
      <c r="GL74" s="56"/>
      <c r="GM74" s="56"/>
      <c r="GN74" s="56"/>
      <c r="GO74" s="56"/>
      <c r="GP74" s="56"/>
      <c r="GQ74" s="56"/>
      <c r="GR74" s="56"/>
      <c r="GS74" s="56"/>
      <c r="GT74" s="56"/>
      <c r="GU74" s="56"/>
      <c r="GV74" s="56"/>
      <c r="GW74" s="56"/>
      <c r="GX74" s="56"/>
      <c r="GY74" s="56"/>
      <c r="GZ74" s="56"/>
      <c r="HA74" s="56"/>
      <c r="HB74" s="56"/>
      <c r="HC74" s="56"/>
      <c r="HD74" s="56"/>
      <c r="HE74" s="56"/>
      <c r="HF74" s="56"/>
      <c r="HG74" s="56"/>
      <c r="HH74" s="56"/>
      <c r="HI74" s="56"/>
      <c r="HJ74" s="56"/>
      <c r="HK74" s="56"/>
      <c r="HL74" s="56"/>
      <c r="HM74" s="56"/>
      <c r="HN74" s="56"/>
      <c r="HO74" s="56"/>
      <c r="HP74" s="56"/>
      <c r="HQ74" s="56"/>
      <c r="HR74" s="56"/>
      <c r="HS74" s="56"/>
      <c r="HT74" s="56"/>
      <c r="HU74" s="56"/>
      <c r="HV74" s="56"/>
      <c r="HW74" s="56"/>
      <c r="HX74" s="56"/>
      <c r="HY74" s="56"/>
      <c r="HZ74" s="56"/>
      <c r="IA74" s="56"/>
      <c r="IB74" s="56"/>
      <c r="IC74" s="56"/>
      <c r="ID74" s="56"/>
      <c r="IE74" s="56"/>
      <c r="IF74" s="56"/>
      <c r="IG74" s="56"/>
      <c r="IH74" s="56"/>
      <c r="II74" s="56"/>
      <c r="IJ74" s="56"/>
      <c r="IK74" s="56"/>
      <c r="IL74" s="56"/>
      <c r="IM74" s="56"/>
      <c r="IN74" s="56"/>
      <c r="IO74" s="56"/>
      <c r="IP74" s="56"/>
      <c r="IQ74" s="56"/>
      <c r="IR74" s="56"/>
      <c r="IS74" s="56"/>
      <c r="IT74" s="56"/>
      <c r="IU74" s="56"/>
      <c r="IV74" s="56"/>
      <c r="IW74" s="56"/>
      <c r="IX74" s="56"/>
    </row>
    <row r="75" spans="1:258" ht="9.75" hidden="1" customHeight="1">
      <c r="A75" s="383"/>
      <c r="B75" s="386"/>
      <c r="C75" s="381"/>
      <c r="D75" s="225"/>
      <c r="E75" s="381"/>
      <c r="F75" s="381"/>
      <c r="G75" s="387"/>
      <c r="H75" s="381"/>
      <c r="I75" s="226"/>
      <c r="J75" s="221"/>
      <c r="K75" s="223" t="s">
        <v>223</v>
      </c>
      <c r="L75" s="224"/>
      <c r="M75" s="381"/>
      <c r="N75" s="381"/>
      <c r="O75" s="231"/>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c r="CB75" s="56"/>
      <c r="CC75" s="56"/>
      <c r="CD75" s="56"/>
      <c r="CE75" s="56"/>
      <c r="CF75" s="56"/>
      <c r="CG75" s="56"/>
      <c r="CH75" s="56"/>
      <c r="CI75" s="56"/>
      <c r="CJ75" s="56"/>
      <c r="CK75" s="56"/>
      <c r="CL75" s="56"/>
      <c r="CM75" s="56"/>
      <c r="CN75" s="56"/>
      <c r="CO75" s="56"/>
      <c r="CP75" s="56"/>
      <c r="CQ75" s="56"/>
      <c r="CR75" s="56"/>
      <c r="CS75" s="56"/>
      <c r="CT75" s="56"/>
      <c r="CU75" s="56"/>
      <c r="CV75" s="56"/>
      <c r="CW75" s="56"/>
      <c r="CX75" s="56"/>
      <c r="CY75" s="56"/>
      <c r="CZ75" s="56"/>
      <c r="DA75" s="56"/>
      <c r="DB75" s="56"/>
      <c r="DC75" s="56"/>
      <c r="DD75" s="56"/>
      <c r="DE75" s="56"/>
      <c r="DF75" s="56"/>
      <c r="DG75" s="56"/>
      <c r="DH75" s="56"/>
      <c r="DI75" s="56"/>
      <c r="DJ75" s="56"/>
      <c r="DK75" s="56"/>
      <c r="DL75" s="56"/>
      <c r="DM75" s="56"/>
      <c r="DN75" s="56"/>
      <c r="DO75" s="56"/>
      <c r="DP75" s="56"/>
      <c r="DQ75" s="56"/>
      <c r="DR75" s="56"/>
      <c r="DS75" s="56"/>
      <c r="DT75" s="56"/>
      <c r="DU75" s="56"/>
      <c r="DV75" s="56"/>
      <c r="DW75" s="56"/>
      <c r="DX75" s="56"/>
      <c r="DY75" s="56"/>
      <c r="DZ75" s="56"/>
      <c r="EA75" s="56"/>
      <c r="EB75" s="56"/>
      <c r="EC75" s="56"/>
      <c r="ED75" s="56"/>
      <c r="EE75" s="56"/>
      <c r="EF75" s="56"/>
      <c r="EG75" s="56"/>
      <c r="EH75" s="56"/>
      <c r="EI75" s="56"/>
      <c r="EJ75" s="56"/>
      <c r="EK75" s="56"/>
      <c r="EL75" s="56"/>
      <c r="EM75" s="56"/>
      <c r="EN75" s="56"/>
      <c r="EO75" s="56"/>
      <c r="EP75" s="56"/>
      <c r="EQ75" s="56"/>
      <c r="ER75" s="56"/>
      <c r="ES75" s="56"/>
      <c r="ET75" s="56"/>
      <c r="EU75" s="56"/>
      <c r="EV75" s="56"/>
      <c r="EW75" s="56"/>
      <c r="EX75" s="56"/>
      <c r="EY75" s="56"/>
      <c r="EZ75" s="56"/>
      <c r="FA75" s="56"/>
      <c r="FB75" s="56"/>
      <c r="FC75" s="56"/>
      <c r="FD75" s="56"/>
      <c r="FE75" s="56"/>
      <c r="FF75" s="56"/>
      <c r="FG75" s="56"/>
      <c r="FH75" s="56"/>
      <c r="FI75" s="56"/>
      <c r="FJ75" s="56"/>
      <c r="FK75" s="56"/>
      <c r="FL75" s="56"/>
      <c r="FM75" s="56"/>
      <c r="FN75" s="56"/>
      <c r="FO75" s="56"/>
      <c r="FP75" s="56"/>
      <c r="FQ75" s="56"/>
      <c r="FR75" s="56"/>
      <c r="FS75" s="56"/>
      <c r="FT75" s="56"/>
      <c r="FU75" s="56"/>
      <c r="FV75" s="56"/>
      <c r="FW75" s="56"/>
      <c r="FX75" s="56"/>
      <c r="FY75" s="56"/>
      <c r="FZ75" s="56"/>
      <c r="GA75" s="56"/>
      <c r="GB75" s="56"/>
      <c r="GC75" s="56"/>
      <c r="GD75" s="56"/>
      <c r="GE75" s="56"/>
      <c r="GF75" s="56"/>
      <c r="GG75" s="56"/>
      <c r="GH75" s="56"/>
      <c r="GI75" s="56"/>
      <c r="GJ75" s="56"/>
      <c r="GK75" s="56"/>
      <c r="GL75" s="56"/>
      <c r="GM75" s="56"/>
      <c r="GN75" s="56"/>
      <c r="GO75" s="56"/>
      <c r="GP75" s="56"/>
      <c r="GQ75" s="56"/>
      <c r="GR75" s="56"/>
      <c r="GS75" s="56"/>
      <c r="GT75" s="56"/>
      <c r="GU75" s="56"/>
      <c r="GV75" s="56"/>
      <c r="GW75" s="56"/>
      <c r="GX75" s="56"/>
      <c r="GY75" s="56"/>
      <c r="GZ75" s="56"/>
      <c r="HA75" s="56"/>
      <c r="HB75" s="56"/>
      <c r="HC75" s="56"/>
      <c r="HD75" s="56"/>
      <c r="HE75" s="56"/>
      <c r="HF75" s="56"/>
      <c r="HG75" s="56"/>
      <c r="HH75" s="56"/>
      <c r="HI75" s="56"/>
      <c r="HJ75" s="56"/>
      <c r="HK75" s="56"/>
      <c r="HL75" s="56"/>
      <c r="HM75" s="56"/>
      <c r="HN75" s="56"/>
      <c r="HO75" s="56"/>
      <c r="HP75" s="56"/>
      <c r="HQ75" s="56"/>
      <c r="HR75" s="56"/>
      <c r="HS75" s="56"/>
      <c r="HT75" s="56"/>
      <c r="HU75" s="56"/>
      <c r="HV75" s="56"/>
      <c r="HW75" s="56"/>
      <c r="HX75" s="56"/>
      <c r="HY75" s="56"/>
      <c r="HZ75" s="56"/>
      <c r="IA75" s="56"/>
      <c r="IB75" s="56"/>
      <c r="IC75" s="56"/>
      <c r="ID75" s="56"/>
      <c r="IE75" s="56"/>
      <c r="IF75" s="56"/>
      <c r="IG75" s="56"/>
      <c r="IH75" s="56"/>
      <c r="II75" s="56"/>
      <c r="IJ75" s="56"/>
      <c r="IK75" s="56"/>
      <c r="IL75" s="56"/>
      <c r="IM75" s="56"/>
      <c r="IN75" s="56"/>
      <c r="IO75" s="56"/>
      <c r="IP75" s="56"/>
      <c r="IQ75" s="56"/>
      <c r="IR75" s="56"/>
      <c r="IS75" s="56"/>
      <c r="IT75" s="56"/>
      <c r="IU75" s="56"/>
      <c r="IV75" s="56"/>
      <c r="IW75" s="56"/>
      <c r="IX75" s="56"/>
    </row>
    <row r="76" spans="1:258" ht="9.75" hidden="1" customHeight="1">
      <c r="A76" s="383"/>
      <c r="B76" s="386"/>
      <c r="C76" s="381"/>
      <c r="D76" s="225"/>
      <c r="E76" s="381"/>
      <c r="F76" s="381"/>
      <c r="G76" s="387"/>
      <c r="H76" s="381"/>
      <c r="I76" s="226"/>
      <c r="J76" s="221"/>
      <c r="K76" s="223" t="s">
        <v>223</v>
      </c>
      <c r="L76" s="224"/>
      <c r="M76" s="381"/>
      <c r="N76" s="381"/>
      <c r="O76" s="231"/>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c r="CI76" s="56"/>
      <c r="CJ76" s="56"/>
      <c r="CK76" s="56"/>
      <c r="CL76" s="56"/>
      <c r="CM76" s="56"/>
      <c r="CN76" s="56"/>
      <c r="CO76" s="56"/>
      <c r="CP76" s="56"/>
      <c r="CQ76" s="56"/>
      <c r="CR76" s="56"/>
      <c r="CS76" s="56"/>
      <c r="CT76" s="56"/>
      <c r="CU76" s="56"/>
      <c r="CV76" s="56"/>
      <c r="CW76" s="56"/>
      <c r="CX76" s="56"/>
      <c r="CY76" s="56"/>
      <c r="CZ76" s="56"/>
      <c r="DA76" s="56"/>
      <c r="DB76" s="56"/>
      <c r="DC76" s="56"/>
      <c r="DD76" s="56"/>
      <c r="DE76" s="56"/>
      <c r="DF76" s="56"/>
      <c r="DG76" s="56"/>
      <c r="DH76" s="56"/>
      <c r="DI76" s="56"/>
      <c r="DJ76" s="56"/>
      <c r="DK76" s="56"/>
      <c r="DL76" s="56"/>
      <c r="DM76" s="56"/>
      <c r="DN76" s="56"/>
      <c r="DO76" s="56"/>
      <c r="DP76" s="56"/>
      <c r="DQ76" s="56"/>
      <c r="DR76" s="56"/>
      <c r="DS76" s="56"/>
      <c r="DT76" s="56"/>
      <c r="DU76" s="56"/>
      <c r="DV76" s="56"/>
      <c r="DW76" s="56"/>
      <c r="DX76" s="56"/>
      <c r="DY76" s="56"/>
      <c r="DZ76" s="56"/>
      <c r="EA76" s="56"/>
      <c r="EB76" s="56"/>
      <c r="EC76" s="56"/>
      <c r="ED76" s="56"/>
      <c r="EE76" s="56"/>
      <c r="EF76" s="56"/>
      <c r="EG76" s="56"/>
      <c r="EH76" s="56"/>
      <c r="EI76" s="56"/>
      <c r="EJ76" s="56"/>
      <c r="EK76" s="56"/>
      <c r="EL76" s="56"/>
      <c r="EM76" s="56"/>
      <c r="EN76" s="56"/>
      <c r="EO76" s="56"/>
      <c r="EP76" s="56"/>
      <c r="EQ76" s="56"/>
      <c r="ER76" s="56"/>
      <c r="ES76" s="56"/>
      <c r="ET76" s="56"/>
      <c r="EU76" s="56"/>
      <c r="EV76" s="56"/>
      <c r="EW76" s="56"/>
      <c r="EX76" s="56"/>
      <c r="EY76" s="56"/>
      <c r="EZ76" s="56"/>
      <c r="FA76" s="56"/>
      <c r="FB76" s="56"/>
      <c r="FC76" s="56"/>
      <c r="FD76" s="56"/>
      <c r="FE76" s="56"/>
      <c r="FF76" s="56"/>
      <c r="FG76" s="56"/>
      <c r="FH76" s="56"/>
      <c r="FI76" s="56"/>
      <c r="FJ76" s="56"/>
      <c r="FK76" s="56"/>
      <c r="FL76" s="56"/>
      <c r="FM76" s="56"/>
      <c r="FN76" s="56"/>
      <c r="FO76" s="56"/>
      <c r="FP76" s="56"/>
      <c r="FQ76" s="56"/>
      <c r="FR76" s="56"/>
      <c r="FS76" s="56"/>
      <c r="FT76" s="56"/>
      <c r="FU76" s="56"/>
      <c r="FV76" s="56"/>
      <c r="FW76" s="56"/>
      <c r="FX76" s="56"/>
      <c r="FY76" s="56"/>
      <c r="FZ76" s="56"/>
      <c r="GA76" s="56"/>
      <c r="GB76" s="56"/>
      <c r="GC76" s="56"/>
      <c r="GD76" s="56"/>
      <c r="GE76" s="56"/>
      <c r="GF76" s="56"/>
      <c r="GG76" s="56"/>
      <c r="GH76" s="56"/>
      <c r="GI76" s="56"/>
      <c r="GJ76" s="56"/>
      <c r="GK76" s="56"/>
      <c r="GL76" s="56"/>
      <c r="GM76" s="56"/>
      <c r="GN76" s="56"/>
      <c r="GO76" s="56"/>
      <c r="GP76" s="56"/>
      <c r="GQ76" s="56"/>
      <c r="GR76" s="56"/>
      <c r="GS76" s="56"/>
      <c r="GT76" s="56"/>
      <c r="GU76" s="56"/>
      <c r="GV76" s="56"/>
      <c r="GW76" s="56"/>
      <c r="GX76" s="56"/>
      <c r="GY76" s="56"/>
      <c r="GZ76" s="56"/>
      <c r="HA76" s="56"/>
      <c r="HB76" s="56"/>
      <c r="HC76" s="56"/>
      <c r="HD76" s="56"/>
      <c r="HE76" s="56"/>
      <c r="HF76" s="56"/>
      <c r="HG76" s="56"/>
      <c r="HH76" s="56"/>
      <c r="HI76" s="56"/>
      <c r="HJ76" s="56"/>
      <c r="HK76" s="56"/>
      <c r="HL76" s="56"/>
      <c r="HM76" s="56"/>
      <c r="HN76" s="56"/>
      <c r="HO76" s="56"/>
      <c r="HP76" s="56"/>
      <c r="HQ76" s="56"/>
      <c r="HR76" s="56"/>
      <c r="HS76" s="56"/>
      <c r="HT76" s="56"/>
      <c r="HU76" s="56"/>
      <c r="HV76" s="56"/>
      <c r="HW76" s="56"/>
      <c r="HX76" s="56"/>
      <c r="HY76" s="56"/>
      <c r="HZ76" s="56"/>
      <c r="IA76" s="56"/>
      <c r="IB76" s="56"/>
      <c r="IC76" s="56"/>
      <c r="ID76" s="56"/>
      <c r="IE76" s="56"/>
      <c r="IF76" s="56"/>
      <c r="IG76" s="56"/>
      <c r="IH76" s="56"/>
      <c r="II76" s="56"/>
      <c r="IJ76" s="56"/>
      <c r="IK76" s="56"/>
      <c r="IL76" s="56"/>
      <c r="IM76" s="56"/>
      <c r="IN76" s="56"/>
      <c r="IO76" s="56"/>
      <c r="IP76" s="56"/>
      <c r="IQ76" s="56"/>
      <c r="IR76" s="56"/>
      <c r="IS76" s="56"/>
      <c r="IT76" s="56"/>
      <c r="IU76" s="56"/>
      <c r="IV76" s="56"/>
      <c r="IW76" s="56"/>
      <c r="IX76" s="56"/>
    </row>
    <row r="77" spans="1:258" ht="9.75" hidden="1" customHeight="1">
      <c r="A77" s="383"/>
      <c r="B77" s="386"/>
      <c r="C77" s="381"/>
      <c r="D77" s="225"/>
      <c r="E77" s="381"/>
      <c r="F77" s="381"/>
      <c r="G77" s="387"/>
      <c r="H77" s="381"/>
      <c r="I77" s="226"/>
      <c r="J77" s="221"/>
      <c r="K77" s="223" t="s">
        <v>223</v>
      </c>
      <c r="L77" s="224"/>
      <c r="M77" s="381"/>
      <c r="N77" s="381"/>
      <c r="O77" s="231"/>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c r="CB77" s="56"/>
      <c r="CC77" s="56"/>
      <c r="CD77" s="56"/>
      <c r="CE77" s="56"/>
      <c r="CF77" s="56"/>
      <c r="CG77" s="56"/>
      <c r="CH77" s="56"/>
      <c r="CI77" s="56"/>
      <c r="CJ77" s="56"/>
      <c r="CK77" s="56"/>
      <c r="CL77" s="56"/>
      <c r="CM77" s="56"/>
      <c r="CN77" s="56"/>
      <c r="CO77" s="56"/>
      <c r="CP77" s="56"/>
      <c r="CQ77" s="56"/>
      <c r="CR77" s="56"/>
      <c r="CS77" s="56"/>
      <c r="CT77" s="56"/>
      <c r="CU77" s="56"/>
      <c r="CV77" s="56"/>
      <c r="CW77" s="56"/>
      <c r="CX77" s="56"/>
      <c r="CY77" s="56"/>
      <c r="CZ77" s="56"/>
      <c r="DA77" s="56"/>
      <c r="DB77" s="56"/>
      <c r="DC77" s="56"/>
      <c r="DD77" s="56"/>
      <c r="DE77" s="56"/>
      <c r="DF77" s="56"/>
      <c r="DG77" s="56"/>
      <c r="DH77" s="56"/>
      <c r="DI77" s="56"/>
      <c r="DJ77" s="56"/>
      <c r="DK77" s="56"/>
      <c r="DL77" s="56"/>
      <c r="DM77" s="56"/>
      <c r="DN77" s="56"/>
      <c r="DO77" s="56"/>
      <c r="DP77" s="56"/>
      <c r="DQ77" s="56"/>
      <c r="DR77" s="56"/>
      <c r="DS77" s="56"/>
      <c r="DT77" s="56"/>
      <c r="DU77" s="56"/>
      <c r="DV77" s="56"/>
      <c r="DW77" s="56"/>
      <c r="DX77" s="56"/>
      <c r="DY77" s="56"/>
      <c r="DZ77" s="56"/>
      <c r="EA77" s="56"/>
      <c r="EB77" s="56"/>
      <c r="EC77" s="56"/>
      <c r="ED77" s="56"/>
      <c r="EE77" s="56"/>
      <c r="EF77" s="56"/>
      <c r="EG77" s="56"/>
      <c r="EH77" s="56"/>
      <c r="EI77" s="56"/>
      <c r="EJ77" s="56"/>
      <c r="EK77" s="56"/>
      <c r="EL77" s="56"/>
      <c r="EM77" s="56"/>
      <c r="EN77" s="56"/>
      <c r="EO77" s="56"/>
      <c r="EP77" s="56"/>
      <c r="EQ77" s="56"/>
      <c r="ER77" s="56"/>
      <c r="ES77" s="56"/>
      <c r="ET77" s="56"/>
      <c r="EU77" s="56"/>
      <c r="EV77" s="56"/>
      <c r="EW77" s="56"/>
      <c r="EX77" s="56"/>
      <c r="EY77" s="56"/>
      <c r="EZ77" s="56"/>
      <c r="FA77" s="56"/>
      <c r="FB77" s="56"/>
      <c r="FC77" s="56"/>
      <c r="FD77" s="56"/>
      <c r="FE77" s="56"/>
      <c r="FF77" s="56"/>
      <c r="FG77" s="56"/>
      <c r="FH77" s="56"/>
      <c r="FI77" s="56"/>
      <c r="FJ77" s="56"/>
      <c r="FK77" s="56"/>
      <c r="FL77" s="56"/>
      <c r="FM77" s="56"/>
      <c r="FN77" s="56"/>
      <c r="FO77" s="56"/>
      <c r="FP77" s="56"/>
      <c r="FQ77" s="56"/>
      <c r="FR77" s="56"/>
      <c r="FS77" s="56"/>
      <c r="FT77" s="56"/>
      <c r="FU77" s="56"/>
      <c r="FV77" s="56"/>
      <c r="FW77" s="56"/>
      <c r="FX77" s="56"/>
      <c r="FY77" s="56"/>
      <c r="FZ77" s="56"/>
      <c r="GA77" s="56"/>
      <c r="GB77" s="56"/>
      <c r="GC77" s="56"/>
      <c r="GD77" s="56"/>
      <c r="GE77" s="56"/>
      <c r="GF77" s="56"/>
      <c r="GG77" s="56"/>
      <c r="GH77" s="56"/>
      <c r="GI77" s="56"/>
      <c r="GJ77" s="56"/>
      <c r="GK77" s="56"/>
      <c r="GL77" s="56"/>
      <c r="GM77" s="56"/>
      <c r="GN77" s="56"/>
      <c r="GO77" s="56"/>
      <c r="GP77" s="56"/>
      <c r="GQ77" s="56"/>
      <c r="GR77" s="56"/>
      <c r="GS77" s="56"/>
      <c r="GT77" s="56"/>
      <c r="GU77" s="56"/>
      <c r="GV77" s="56"/>
      <c r="GW77" s="56"/>
      <c r="GX77" s="56"/>
      <c r="GY77" s="56"/>
      <c r="GZ77" s="56"/>
      <c r="HA77" s="56"/>
      <c r="HB77" s="56"/>
      <c r="HC77" s="56"/>
      <c r="HD77" s="56"/>
      <c r="HE77" s="56"/>
      <c r="HF77" s="56"/>
      <c r="HG77" s="56"/>
      <c r="HH77" s="56"/>
      <c r="HI77" s="56"/>
      <c r="HJ77" s="56"/>
      <c r="HK77" s="56"/>
      <c r="HL77" s="56"/>
      <c r="HM77" s="56"/>
      <c r="HN77" s="56"/>
      <c r="HO77" s="56"/>
      <c r="HP77" s="56"/>
      <c r="HQ77" s="56"/>
      <c r="HR77" s="56"/>
      <c r="HS77" s="56"/>
      <c r="HT77" s="56"/>
      <c r="HU77" s="56"/>
      <c r="HV77" s="56"/>
      <c r="HW77" s="56"/>
      <c r="HX77" s="56"/>
      <c r="HY77" s="56"/>
      <c r="HZ77" s="56"/>
      <c r="IA77" s="56"/>
      <c r="IB77" s="56"/>
      <c r="IC77" s="56"/>
      <c r="ID77" s="56"/>
      <c r="IE77" s="56"/>
      <c r="IF77" s="56"/>
      <c r="IG77" s="56"/>
      <c r="IH77" s="56"/>
      <c r="II77" s="56"/>
      <c r="IJ77" s="56"/>
      <c r="IK77" s="56"/>
      <c r="IL77" s="56"/>
      <c r="IM77" s="56"/>
      <c r="IN77" s="56"/>
      <c r="IO77" s="56"/>
      <c r="IP77" s="56"/>
      <c r="IQ77" s="56"/>
      <c r="IR77" s="56"/>
      <c r="IS77" s="56"/>
      <c r="IT77" s="56"/>
      <c r="IU77" s="56"/>
      <c r="IV77" s="56"/>
      <c r="IW77" s="56"/>
      <c r="IX77" s="56"/>
    </row>
    <row r="78" spans="1:258" ht="9.75" hidden="1" customHeight="1">
      <c r="A78" s="383"/>
      <c r="B78" s="386"/>
      <c r="C78" s="381"/>
      <c r="D78" s="225"/>
      <c r="E78" s="381"/>
      <c r="F78" s="381"/>
      <c r="G78" s="387"/>
      <c r="H78" s="381"/>
      <c r="I78" s="221"/>
      <c r="J78" s="222"/>
      <c r="K78" s="223" t="s">
        <v>223</v>
      </c>
      <c r="L78" s="224"/>
      <c r="M78" s="381"/>
      <c r="N78" s="381"/>
      <c r="O78" s="231"/>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c r="CI78" s="56"/>
      <c r="CJ78" s="56"/>
      <c r="CK78" s="56"/>
      <c r="CL78" s="56"/>
      <c r="CM78" s="56"/>
      <c r="CN78" s="56"/>
      <c r="CO78" s="56"/>
      <c r="CP78" s="56"/>
      <c r="CQ78" s="56"/>
      <c r="CR78" s="56"/>
      <c r="CS78" s="56"/>
      <c r="CT78" s="56"/>
      <c r="CU78" s="56"/>
      <c r="CV78" s="56"/>
      <c r="CW78" s="56"/>
      <c r="CX78" s="56"/>
      <c r="CY78" s="56"/>
      <c r="CZ78" s="56"/>
      <c r="DA78" s="56"/>
      <c r="DB78" s="56"/>
      <c r="DC78" s="56"/>
      <c r="DD78" s="56"/>
      <c r="DE78" s="56"/>
      <c r="DF78" s="56"/>
      <c r="DG78" s="56"/>
      <c r="DH78" s="56"/>
      <c r="DI78" s="56"/>
      <c r="DJ78" s="56"/>
      <c r="DK78" s="56"/>
      <c r="DL78" s="56"/>
      <c r="DM78" s="56"/>
      <c r="DN78" s="56"/>
      <c r="DO78" s="56"/>
      <c r="DP78" s="56"/>
      <c r="DQ78" s="56"/>
      <c r="DR78" s="56"/>
      <c r="DS78" s="56"/>
      <c r="DT78" s="56"/>
      <c r="DU78" s="56"/>
      <c r="DV78" s="56"/>
      <c r="DW78" s="56"/>
      <c r="DX78" s="56"/>
      <c r="DY78" s="56"/>
      <c r="DZ78" s="56"/>
      <c r="EA78" s="56"/>
      <c r="EB78" s="56"/>
      <c r="EC78" s="56"/>
      <c r="ED78" s="56"/>
      <c r="EE78" s="56"/>
      <c r="EF78" s="56"/>
      <c r="EG78" s="56"/>
      <c r="EH78" s="56"/>
      <c r="EI78" s="56"/>
      <c r="EJ78" s="56"/>
      <c r="EK78" s="56"/>
      <c r="EL78" s="56"/>
      <c r="EM78" s="56"/>
      <c r="EN78" s="56"/>
      <c r="EO78" s="56"/>
      <c r="EP78" s="56"/>
      <c r="EQ78" s="56"/>
      <c r="ER78" s="56"/>
      <c r="ES78" s="56"/>
      <c r="ET78" s="56"/>
      <c r="EU78" s="56"/>
      <c r="EV78" s="56"/>
      <c r="EW78" s="56"/>
      <c r="EX78" s="56"/>
      <c r="EY78" s="56"/>
      <c r="EZ78" s="56"/>
      <c r="FA78" s="56"/>
      <c r="FB78" s="56"/>
      <c r="FC78" s="56"/>
      <c r="FD78" s="56"/>
      <c r="FE78" s="56"/>
      <c r="FF78" s="56"/>
      <c r="FG78" s="56"/>
      <c r="FH78" s="56"/>
      <c r="FI78" s="56"/>
      <c r="FJ78" s="56"/>
      <c r="FK78" s="56"/>
      <c r="FL78" s="56"/>
      <c r="FM78" s="56"/>
      <c r="FN78" s="56"/>
      <c r="FO78" s="56"/>
      <c r="FP78" s="56"/>
      <c r="FQ78" s="56"/>
      <c r="FR78" s="56"/>
      <c r="FS78" s="56"/>
      <c r="FT78" s="56"/>
      <c r="FU78" s="56"/>
      <c r="FV78" s="56"/>
      <c r="FW78" s="56"/>
      <c r="FX78" s="56"/>
      <c r="FY78" s="56"/>
      <c r="FZ78" s="56"/>
      <c r="GA78" s="56"/>
      <c r="GB78" s="56"/>
      <c r="GC78" s="56"/>
      <c r="GD78" s="56"/>
      <c r="GE78" s="56"/>
      <c r="GF78" s="56"/>
      <c r="GG78" s="56"/>
      <c r="GH78" s="56"/>
      <c r="GI78" s="56"/>
      <c r="GJ78" s="56"/>
      <c r="GK78" s="56"/>
      <c r="GL78" s="56"/>
      <c r="GM78" s="56"/>
      <c r="GN78" s="56"/>
      <c r="GO78" s="56"/>
      <c r="GP78" s="56"/>
      <c r="GQ78" s="56"/>
      <c r="GR78" s="56"/>
      <c r="GS78" s="56"/>
      <c r="GT78" s="56"/>
      <c r="GU78" s="56"/>
      <c r="GV78" s="56"/>
      <c r="GW78" s="56"/>
      <c r="GX78" s="56"/>
      <c r="GY78" s="56"/>
      <c r="GZ78" s="56"/>
      <c r="HA78" s="56"/>
      <c r="HB78" s="56"/>
      <c r="HC78" s="56"/>
      <c r="HD78" s="56"/>
      <c r="HE78" s="56"/>
      <c r="HF78" s="56"/>
      <c r="HG78" s="56"/>
      <c r="HH78" s="56"/>
      <c r="HI78" s="56"/>
      <c r="HJ78" s="56"/>
      <c r="HK78" s="56"/>
      <c r="HL78" s="56"/>
      <c r="HM78" s="56"/>
      <c r="HN78" s="56"/>
      <c r="HO78" s="56"/>
      <c r="HP78" s="56"/>
      <c r="HQ78" s="56"/>
      <c r="HR78" s="56"/>
      <c r="HS78" s="56"/>
      <c r="HT78" s="56"/>
      <c r="HU78" s="56"/>
      <c r="HV78" s="56"/>
      <c r="HW78" s="56"/>
      <c r="HX78" s="56"/>
      <c r="HY78" s="56"/>
      <c r="HZ78" s="56"/>
      <c r="IA78" s="56"/>
      <c r="IB78" s="56"/>
      <c r="IC78" s="56"/>
      <c r="ID78" s="56"/>
      <c r="IE78" s="56"/>
      <c r="IF78" s="56"/>
      <c r="IG78" s="56"/>
      <c r="IH78" s="56"/>
      <c r="II78" s="56"/>
      <c r="IJ78" s="56"/>
      <c r="IK78" s="56"/>
      <c r="IL78" s="56"/>
      <c r="IM78" s="56"/>
      <c r="IN78" s="56"/>
      <c r="IO78" s="56"/>
      <c r="IP78" s="56"/>
      <c r="IQ78" s="56"/>
      <c r="IR78" s="56"/>
      <c r="IS78" s="56"/>
      <c r="IT78" s="56"/>
      <c r="IU78" s="56"/>
      <c r="IV78" s="56"/>
      <c r="IW78" s="56"/>
      <c r="IX78" s="56"/>
    </row>
    <row r="79" spans="1:258" ht="9.75" hidden="1" customHeight="1">
      <c r="A79" s="383"/>
      <c r="B79" s="386"/>
      <c r="C79" s="381"/>
      <c r="D79" s="221"/>
      <c r="E79" s="381"/>
      <c r="F79" s="381"/>
      <c r="G79" s="387"/>
      <c r="H79" s="381"/>
      <c r="I79" s="221"/>
      <c r="J79" s="222"/>
      <c r="K79" s="223" t="s">
        <v>223</v>
      </c>
      <c r="L79" s="224"/>
      <c r="M79" s="381"/>
      <c r="N79" s="381"/>
      <c r="O79" s="231"/>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c r="CB79" s="56"/>
      <c r="CC79" s="56"/>
      <c r="CD79" s="56"/>
      <c r="CE79" s="56"/>
      <c r="CF79" s="56"/>
      <c r="CG79" s="56"/>
      <c r="CH79" s="56"/>
      <c r="CI79" s="56"/>
      <c r="CJ79" s="56"/>
      <c r="CK79" s="56"/>
      <c r="CL79" s="56"/>
      <c r="CM79" s="56"/>
      <c r="CN79" s="56"/>
      <c r="CO79" s="56"/>
      <c r="CP79" s="56"/>
      <c r="CQ79" s="56"/>
      <c r="CR79" s="56"/>
      <c r="CS79" s="56"/>
      <c r="CT79" s="56"/>
      <c r="CU79" s="56"/>
      <c r="CV79" s="56"/>
      <c r="CW79" s="56"/>
      <c r="CX79" s="56"/>
      <c r="CY79" s="56"/>
      <c r="CZ79" s="56"/>
      <c r="DA79" s="56"/>
      <c r="DB79" s="56"/>
      <c r="DC79" s="56"/>
      <c r="DD79" s="56"/>
      <c r="DE79" s="56"/>
      <c r="DF79" s="56"/>
      <c r="DG79" s="56"/>
      <c r="DH79" s="56"/>
      <c r="DI79" s="56"/>
      <c r="DJ79" s="56"/>
      <c r="DK79" s="56"/>
      <c r="DL79" s="56"/>
      <c r="DM79" s="56"/>
      <c r="DN79" s="56"/>
      <c r="DO79" s="56"/>
      <c r="DP79" s="56"/>
      <c r="DQ79" s="56"/>
      <c r="DR79" s="56"/>
      <c r="DS79" s="56"/>
      <c r="DT79" s="56"/>
      <c r="DU79" s="56"/>
      <c r="DV79" s="56"/>
      <c r="DW79" s="56"/>
      <c r="DX79" s="56"/>
      <c r="DY79" s="56"/>
      <c r="DZ79" s="56"/>
      <c r="EA79" s="56"/>
      <c r="EB79" s="56"/>
      <c r="EC79" s="56"/>
      <c r="ED79" s="56"/>
      <c r="EE79" s="56"/>
      <c r="EF79" s="56"/>
      <c r="EG79" s="56"/>
      <c r="EH79" s="56"/>
      <c r="EI79" s="56"/>
      <c r="EJ79" s="56"/>
      <c r="EK79" s="56"/>
      <c r="EL79" s="56"/>
      <c r="EM79" s="56"/>
      <c r="EN79" s="56"/>
      <c r="EO79" s="56"/>
      <c r="EP79" s="56"/>
      <c r="EQ79" s="56"/>
      <c r="ER79" s="56"/>
      <c r="ES79" s="56"/>
      <c r="ET79" s="56"/>
      <c r="EU79" s="56"/>
      <c r="EV79" s="56"/>
      <c r="EW79" s="56"/>
      <c r="EX79" s="56"/>
      <c r="EY79" s="56"/>
      <c r="EZ79" s="56"/>
      <c r="FA79" s="56"/>
      <c r="FB79" s="56"/>
      <c r="FC79" s="56"/>
      <c r="FD79" s="56"/>
      <c r="FE79" s="56"/>
      <c r="FF79" s="56"/>
      <c r="FG79" s="56"/>
      <c r="FH79" s="56"/>
      <c r="FI79" s="56"/>
      <c r="FJ79" s="56"/>
      <c r="FK79" s="56"/>
      <c r="FL79" s="56"/>
      <c r="FM79" s="56"/>
      <c r="FN79" s="56"/>
      <c r="FO79" s="56"/>
      <c r="FP79" s="56"/>
      <c r="FQ79" s="56"/>
      <c r="FR79" s="56"/>
      <c r="FS79" s="56"/>
      <c r="FT79" s="56"/>
      <c r="FU79" s="56"/>
      <c r="FV79" s="56"/>
      <c r="FW79" s="56"/>
      <c r="FX79" s="56"/>
      <c r="FY79" s="56"/>
      <c r="FZ79" s="56"/>
      <c r="GA79" s="56"/>
      <c r="GB79" s="56"/>
      <c r="GC79" s="56"/>
      <c r="GD79" s="56"/>
      <c r="GE79" s="56"/>
      <c r="GF79" s="56"/>
      <c r="GG79" s="56"/>
      <c r="GH79" s="56"/>
      <c r="GI79" s="56"/>
      <c r="GJ79" s="56"/>
      <c r="GK79" s="56"/>
      <c r="GL79" s="56"/>
      <c r="GM79" s="56"/>
      <c r="GN79" s="56"/>
      <c r="GO79" s="56"/>
      <c r="GP79" s="56"/>
      <c r="GQ79" s="56"/>
      <c r="GR79" s="56"/>
      <c r="GS79" s="56"/>
      <c r="GT79" s="56"/>
      <c r="GU79" s="56"/>
      <c r="GV79" s="56"/>
      <c r="GW79" s="56"/>
      <c r="GX79" s="56"/>
      <c r="GY79" s="56"/>
      <c r="GZ79" s="56"/>
      <c r="HA79" s="56"/>
      <c r="HB79" s="56"/>
      <c r="HC79" s="56"/>
      <c r="HD79" s="56"/>
      <c r="HE79" s="56"/>
      <c r="HF79" s="56"/>
      <c r="HG79" s="56"/>
      <c r="HH79" s="56"/>
      <c r="HI79" s="56"/>
      <c r="HJ79" s="56"/>
      <c r="HK79" s="56"/>
      <c r="HL79" s="56"/>
      <c r="HM79" s="56"/>
      <c r="HN79" s="56"/>
      <c r="HO79" s="56"/>
      <c r="HP79" s="56"/>
      <c r="HQ79" s="56"/>
      <c r="HR79" s="56"/>
      <c r="HS79" s="56"/>
      <c r="HT79" s="56"/>
      <c r="HU79" s="56"/>
      <c r="HV79" s="56"/>
      <c r="HW79" s="56"/>
      <c r="HX79" s="56"/>
      <c r="HY79" s="56"/>
      <c r="HZ79" s="56"/>
      <c r="IA79" s="56"/>
      <c r="IB79" s="56"/>
      <c r="IC79" s="56"/>
      <c r="ID79" s="56"/>
      <c r="IE79" s="56"/>
      <c r="IF79" s="56"/>
      <c r="IG79" s="56"/>
      <c r="IH79" s="56"/>
      <c r="II79" s="56"/>
      <c r="IJ79" s="56"/>
      <c r="IK79" s="56"/>
      <c r="IL79" s="56"/>
      <c r="IM79" s="56"/>
      <c r="IN79" s="56"/>
      <c r="IO79" s="56"/>
      <c r="IP79" s="56"/>
      <c r="IQ79" s="56"/>
      <c r="IR79" s="56"/>
      <c r="IS79" s="56"/>
      <c r="IT79" s="56"/>
      <c r="IU79" s="56"/>
      <c r="IV79" s="56"/>
      <c r="IW79" s="56"/>
      <c r="IX79" s="56"/>
    </row>
    <row r="80" spans="1:258" ht="26.25" hidden="1" customHeight="1">
      <c r="A80" s="383">
        <v>8</v>
      </c>
      <c r="B80" s="384" t="s">
        <v>261</v>
      </c>
      <c r="C80" s="385" t="s">
        <v>262</v>
      </c>
      <c r="D80" s="225" t="s">
        <v>249</v>
      </c>
      <c r="E80" s="381"/>
      <c r="F80" s="381"/>
      <c r="G80" s="388" t="e">
        <f t="shared" ref="G80" si="4">F80/E80</f>
        <v>#DIV/0!</v>
      </c>
      <c r="H80" s="381" t="e">
        <f>CONCATENATE(IF(G80&lt;='[10]8- Politicas de admiistracion '!$D$6,'[10]8- Politicas de admiistracion '!$B$6,IF(G80&lt;='[10]8- Politicas de admiistracion '!$D$7,'[10]8- Politicas de admiistracion '!$B$7,IF(G80&lt;='[10]8- Politicas de admiistracion '!$D$8,'[10]8- Politicas de admiistracion '!$B$8,IF(G80&lt;='[10]8- Politicas de admiistracion '!$D$9,'[10]8- Politicas de admiistracion '!$B$9,IF(G80&lt;='[10]8- Politicas de admiistracion '!$D$10,'[10]8- Politicas de admiistracion '!$B$10,"Probabilidad no valida")))))," - ",VLOOKUP(IF(G80&lt;='[10]8- Politicas de admiistracion '!$D$6,'[10]8- Politicas de admiistracion '!$B$6,IF(G80&lt;='[10]8- Politicas de admiistracion '!$D$7,'[10]8- Politicas de admiistracion '!$B$7,IF(G80&lt;='[10]8- Politicas de admiistracion '!$D$8,'[10]8- Politicas de admiistracion '!$B$8,IF(G80&lt;='[10]8- Politicas de admiistracion '!$D$9,'[10]8- Politicas de admiistracion '!$B$9,IF(G80&lt;='[10]8- Politicas de admiistracion '!$D$10,'[10]8- Politicas de admiistracion '!$B$10,"Probabilidad no valida"))))),'[10]8- Politicas de admiistracion '!$B$6:$F$10,5,FALSE))</f>
        <v>#DIV/0!</v>
      </c>
      <c r="I80" s="221"/>
      <c r="J80" s="222"/>
      <c r="K80" s="223"/>
      <c r="L80" s="224"/>
      <c r="M80" s="381" t="s">
        <v>228</v>
      </c>
      <c r="N80" s="381" t="s">
        <v>263</v>
      </c>
      <c r="O80" s="382" t="e">
        <f>RIGHT(H80,1)*RIGHT(M80,1)</f>
        <v>#DIV/0!</v>
      </c>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c r="CA80" s="56"/>
      <c r="CB80" s="56"/>
      <c r="CC80" s="56"/>
      <c r="CD80" s="56"/>
      <c r="CE80" s="56"/>
      <c r="CF80" s="56"/>
      <c r="CG80" s="56"/>
      <c r="CH80" s="56"/>
      <c r="CI80" s="56"/>
      <c r="CJ80" s="56"/>
      <c r="CK80" s="56"/>
      <c r="CL80" s="56"/>
      <c r="CM80" s="56"/>
      <c r="CN80" s="56"/>
      <c r="CO80" s="56"/>
      <c r="CP80" s="56"/>
      <c r="CQ80" s="56"/>
      <c r="CR80" s="56"/>
      <c r="CS80" s="56"/>
      <c r="CT80" s="56"/>
      <c r="CU80" s="56"/>
      <c r="CV80" s="56"/>
      <c r="CW80" s="56"/>
      <c r="CX80" s="56"/>
      <c r="CY80" s="56"/>
      <c r="CZ80" s="56"/>
      <c r="DA80" s="56"/>
      <c r="DB80" s="56"/>
      <c r="DC80" s="56"/>
      <c r="DD80" s="56"/>
      <c r="DE80" s="56"/>
      <c r="DF80" s="56"/>
      <c r="DG80" s="56"/>
      <c r="DH80" s="56"/>
      <c r="DI80" s="56"/>
      <c r="DJ80" s="56"/>
      <c r="DK80" s="56"/>
      <c r="DL80" s="56"/>
      <c r="DM80" s="56"/>
      <c r="DN80" s="56"/>
      <c r="DO80" s="56"/>
      <c r="DP80" s="56"/>
      <c r="DQ80" s="56"/>
      <c r="DR80" s="56"/>
      <c r="DS80" s="56"/>
      <c r="DT80" s="56"/>
      <c r="DU80" s="56"/>
      <c r="DV80" s="56"/>
      <c r="DW80" s="56"/>
      <c r="DX80" s="56"/>
      <c r="DY80" s="56"/>
      <c r="DZ80" s="56"/>
      <c r="EA80" s="56"/>
      <c r="EB80" s="56"/>
      <c r="EC80" s="56"/>
      <c r="ED80" s="56"/>
      <c r="EE80" s="56"/>
      <c r="EF80" s="56"/>
      <c r="EG80" s="56"/>
      <c r="EH80" s="56"/>
      <c r="EI80" s="56"/>
      <c r="EJ80" s="56"/>
      <c r="EK80" s="56"/>
      <c r="EL80" s="56"/>
      <c r="EM80" s="56"/>
      <c r="EN80" s="56"/>
      <c r="EO80" s="56"/>
      <c r="EP80" s="56"/>
      <c r="EQ80" s="56"/>
      <c r="ER80" s="56"/>
      <c r="ES80" s="56"/>
      <c r="ET80" s="56"/>
      <c r="EU80" s="56"/>
      <c r="EV80" s="56"/>
      <c r="EW80" s="56"/>
      <c r="EX80" s="56"/>
      <c r="EY80" s="56"/>
      <c r="EZ80" s="56"/>
      <c r="FA80" s="56"/>
      <c r="FB80" s="56"/>
      <c r="FC80" s="56"/>
      <c r="FD80" s="56"/>
      <c r="FE80" s="56"/>
      <c r="FF80" s="56"/>
      <c r="FG80" s="56"/>
      <c r="FH80" s="56"/>
      <c r="FI80" s="56"/>
      <c r="FJ80" s="56"/>
      <c r="FK80" s="56"/>
      <c r="FL80" s="56"/>
      <c r="FM80" s="56"/>
      <c r="FN80" s="56"/>
      <c r="FO80" s="56"/>
      <c r="FP80" s="56"/>
      <c r="FQ80" s="56"/>
      <c r="FR80" s="56"/>
      <c r="FS80" s="56"/>
      <c r="FT80" s="56"/>
      <c r="FU80" s="56"/>
      <c r="FV80" s="56"/>
      <c r="FW80" s="56"/>
      <c r="FX80" s="56"/>
      <c r="FY80" s="56"/>
      <c r="FZ80" s="56"/>
      <c r="GA80" s="56"/>
      <c r="GB80" s="56"/>
      <c r="GC80" s="56"/>
      <c r="GD80" s="56"/>
      <c r="GE80" s="56"/>
      <c r="GF80" s="56"/>
      <c r="GG80" s="56"/>
      <c r="GH80" s="56"/>
      <c r="GI80" s="56"/>
      <c r="GJ80" s="56"/>
      <c r="GK80" s="56"/>
      <c r="GL80" s="56"/>
      <c r="GM80" s="56"/>
      <c r="GN80" s="56"/>
      <c r="GO80" s="56"/>
      <c r="GP80" s="56"/>
      <c r="GQ80" s="56"/>
      <c r="GR80" s="56"/>
      <c r="GS80" s="56"/>
      <c r="GT80" s="56"/>
      <c r="GU80" s="56"/>
      <c r="GV80" s="56"/>
      <c r="GW80" s="56"/>
      <c r="GX80" s="56"/>
      <c r="GY80" s="56"/>
      <c r="GZ80" s="56"/>
      <c r="HA80" s="56"/>
      <c r="HB80" s="56"/>
      <c r="HC80" s="56"/>
      <c r="HD80" s="56"/>
      <c r="HE80" s="56"/>
      <c r="HF80" s="56"/>
      <c r="HG80" s="56"/>
      <c r="HH80" s="56"/>
      <c r="HI80" s="56"/>
      <c r="HJ80" s="56"/>
      <c r="HK80" s="56"/>
      <c r="HL80" s="56"/>
      <c r="HM80" s="56"/>
      <c r="HN80" s="56"/>
      <c r="HO80" s="56"/>
      <c r="HP80" s="56"/>
      <c r="HQ80" s="56"/>
      <c r="HR80" s="56"/>
      <c r="HS80" s="56"/>
      <c r="HT80" s="56"/>
      <c r="HU80" s="56"/>
      <c r="HV80" s="56"/>
      <c r="HW80" s="56"/>
      <c r="HX80" s="56"/>
      <c r="HY80" s="56"/>
      <c r="HZ80" s="56"/>
      <c r="IA80" s="56"/>
      <c r="IB80" s="56"/>
      <c r="IC80" s="56"/>
      <c r="ID80" s="56"/>
      <c r="IE80" s="56"/>
      <c r="IF80" s="56"/>
      <c r="IG80" s="56"/>
      <c r="IH80" s="56"/>
      <c r="II80" s="56"/>
      <c r="IJ80" s="56"/>
      <c r="IK80" s="56"/>
      <c r="IL80" s="56"/>
      <c r="IM80" s="56"/>
      <c r="IN80" s="56"/>
      <c r="IO80" s="56"/>
      <c r="IP80" s="56"/>
      <c r="IQ80" s="56"/>
      <c r="IR80" s="56"/>
      <c r="IS80" s="56"/>
      <c r="IT80" s="56"/>
      <c r="IU80" s="56"/>
      <c r="IV80" s="56"/>
      <c r="IW80" s="56"/>
      <c r="IX80" s="56"/>
    </row>
    <row r="81" spans="1:258" ht="26.25" hidden="1" customHeight="1">
      <c r="A81" s="383"/>
      <c r="B81" s="384"/>
      <c r="C81" s="385"/>
      <c r="D81" s="225" t="s">
        <v>251</v>
      </c>
      <c r="E81" s="381"/>
      <c r="F81" s="381"/>
      <c r="G81" s="388"/>
      <c r="H81" s="381"/>
      <c r="I81" s="221"/>
      <c r="J81" s="222"/>
      <c r="K81" s="223"/>
      <c r="L81" s="224"/>
      <c r="M81" s="381"/>
      <c r="N81" s="381"/>
      <c r="O81" s="382"/>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c r="CB81" s="56"/>
      <c r="CC81" s="56"/>
      <c r="CD81" s="56"/>
      <c r="CE81" s="56"/>
      <c r="CF81" s="56"/>
      <c r="CG81" s="56"/>
      <c r="CH81" s="56"/>
      <c r="CI81" s="56"/>
      <c r="CJ81" s="56"/>
      <c r="CK81" s="56"/>
      <c r="CL81" s="56"/>
      <c r="CM81" s="56"/>
      <c r="CN81" s="56"/>
      <c r="CO81" s="56"/>
      <c r="CP81" s="56"/>
      <c r="CQ81" s="56"/>
      <c r="CR81" s="56"/>
      <c r="CS81" s="56"/>
      <c r="CT81" s="56"/>
      <c r="CU81" s="56"/>
      <c r="CV81" s="56"/>
      <c r="CW81" s="56"/>
      <c r="CX81" s="56"/>
      <c r="CY81" s="56"/>
      <c r="CZ81" s="56"/>
      <c r="DA81" s="56"/>
      <c r="DB81" s="56"/>
      <c r="DC81" s="56"/>
      <c r="DD81" s="56"/>
      <c r="DE81" s="56"/>
      <c r="DF81" s="56"/>
      <c r="DG81" s="56"/>
      <c r="DH81" s="56"/>
      <c r="DI81" s="56"/>
      <c r="DJ81" s="56"/>
      <c r="DK81" s="56"/>
      <c r="DL81" s="56"/>
      <c r="DM81" s="56"/>
      <c r="DN81" s="56"/>
      <c r="DO81" s="56"/>
      <c r="DP81" s="56"/>
      <c r="DQ81" s="56"/>
      <c r="DR81" s="56"/>
      <c r="DS81" s="56"/>
      <c r="DT81" s="56"/>
      <c r="DU81" s="56"/>
      <c r="DV81" s="56"/>
      <c r="DW81" s="56"/>
      <c r="DX81" s="56"/>
      <c r="DY81" s="56"/>
      <c r="DZ81" s="56"/>
      <c r="EA81" s="56"/>
      <c r="EB81" s="56"/>
      <c r="EC81" s="56"/>
      <c r="ED81" s="56"/>
      <c r="EE81" s="56"/>
      <c r="EF81" s="56"/>
      <c r="EG81" s="56"/>
      <c r="EH81" s="56"/>
      <c r="EI81" s="56"/>
      <c r="EJ81" s="56"/>
      <c r="EK81" s="56"/>
      <c r="EL81" s="56"/>
      <c r="EM81" s="56"/>
      <c r="EN81" s="56"/>
      <c r="EO81" s="56"/>
      <c r="EP81" s="56"/>
      <c r="EQ81" s="56"/>
      <c r="ER81" s="56"/>
      <c r="ES81" s="56"/>
      <c r="ET81" s="56"/>
      <c r="EU81" s="56"/>
      <c r="EV81" s="56"/>
      <c r="EW81" s="56"/>
      <c r="EX81" s="56"/>
      <c r="EY81" s="56"/>
      <c r="EZ81" s="56"/>
      <c r="FA81" s="56"/>
      <c r="FB81" s="56"/>
      <c r="FC81" s="56"/>
      <c r="FD81" s="56"/>
      <c r="FE81" s="56"/>
      <c r="FF81" s="56"/>
      <c r="FG81" s="56"/>
      <c r="FH81" s="56"/>
      <c r="FI81" s="56"/>
      <c r="FJ81" s="56"/>
      <c r="FK81" s="56"/>
      <c r="FL81" s="56"/>
      <c r="FM81" s="56"/>
      <c r="FN81" s="56"/>
      <c r="FO81" s="56"/>
      <c r="FP81" s="56"/>
      <c r="FQ81" s="56"/>
      <c r="FR81" s="56"/>
      <c r="FS81" s="56"/>
      <c r="FT81" s="56"/>
      <c r="FU81" s="56"/>
      <c r="FV81" s="56"/>
      <c r="FW81" s="56"/>
      <c r="FX81" s="56"/>
      <c r="FY81" s="56"/>
      <c r="FZ81" s="56"/>
      <c r="GA81" s="56"/>
      <c r="GB81" s="56"/>
      <c r="GC81" s="56"/>
      <c r="GD81" s="56"/>
      <c r="GE81" s="56"/>
      <c r="GF81" s="56"/>
      <c r="GG81" s="56"/>
      <c r="GH81" s="56"/>
      <c r="GI81" s="56"/>
      <c r="GJ81" s="56"/>
      <c r="GK81" s="56"/>
      <c r="GL81" s="56"/>
      <c r="GM81" s="56"/>
      <c r="GN81" s="56"/>
      <c r="GO81" s="56"/>
      <c r="GP81" s="56"/>
      <c r="GQ81" s="56"/>
      <c r="GR81" s="56"/>
      <c r="GS81" s="56"/>
      <c r="GT81" s="56"/>
      <c r="GU81" s="56"/>
      <c r="GV81" s="56"/>
      <c r="GW81" s="56"/>
      <c r="GX81" s="56"/>
      <c r="GY81" s="56"/>
      <c r="GZ81" s="56"/>
      <c r="HA81" s="56"/>
      <c r="HB81" s="56"/>
      <c r="HC81" s="56"/>
      <c r="HD81" s="56"/>
      <c r="HE81" s="56"/>
      <c r="HF81" s="56"/>
      <c r="HG81" s="56"/>
      <c r="HH81" s="56"/>
      <c r="HI81" s="56"/>
      <c r="HJ81" s="56"/>
      <c r="HK81" s="56"/>
      <c r="HL81" s="56"/>
      <c r="HM81" s="56"/>
      <c r="HN81" s="56"/>
      <c r="HO81" s="56"/>
      <c r="HP81" s="56"/>
      <c r="HQ81" s="56"/>
      <c r="HR81" s="56"/>
      <c r="HS81" s="56"/>
      <c r="HT81" s="56"/>
      <c r="HU81" s="56"/>
      <c r="HV81" s="56"/>
      <c r="HW81" s="56"/>
      <c r="HX81" s="56"/>
      <c r="HY81" s="56"/>
      <c r="HZ81" s="56"/>
      <c r="IA81" s="56"/>
      <c r="IB81" s="56"/>
      <c r="IC81" s="56"/>
      <c r="ID81" s="56"/>
      <c r="IE81" s="56"/>
      <c r="IF81" s="56"/>
      <c r="IG81" s="56"/>
      <c r="IH81" s="56"/>
      <c r="II81" s="56"/>
      <c r="IJ81" s="56"/>
      <c r="IK81" s="56"/>
      <c r="IL81" s="56"/>
      <c r="IM81" s="56"/>
      <c r="IN81" s="56"/>
      <c r="IO81" s="56"/>
      <c r="IP81" s="56"/>
      <c r="IQ81" s="56"/>
      <c r="IR81" s="56"/>
      <c r="IS81" s="56"/>
      <c r="IT81" s="56"/>
      <c r="IU81" s="56"/>
      <c r="IV81" s="56"/>
      <c r="IW81" s="56"/>
      <c r="IX81" s="56"/>
    </row>
    <row r="82" spans="1:258" ht="36.75" hidden="1" customHeight="1">
      <c r="A82" s="383"/>
      <c r="B82" s="384"/>
      <c r="C82" s="385"/>
      <c r="D82" s="221" t="s">
        <v>264</v>
      </c>
      <c r="E82" s="381"/>
      <c r="F82" s="381"/>
      <c r="G82" s="388"/>
      <c r="H82" s="381"/>
      <c r="I82" s="221"/>
      <c r="J82" s="222"/>
      <c r="K82" s="223"/>
      <c r="L82" s="224"/>
      <c r="M82" s="381"/>
      <c r="N82" s="381"/>
      <c r="O82" s="382"/>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c r="CB82" s="56"/>
      <c r="CC82" s="56"/>
      <c r="CD82" s="56"/>
      <c r="CE82" s="56"/>
      <c r="CF82" s="56"/>
      <c r="CG82" s="56"/>
      <c r="CH82" s="56"/>
      <c r="CI82" s="56"/>
      <c r="CJ82" s="56"/>
      <c r="CK82" s="56"/>
      <c r="CL82" s="56"/>
      <c r="CM82" s="56"/>
      <c r="CN82" s="56"/>
      <c r="CO82" s="56"/>
      <c r="CP82" s="56"/>
      <c r="CQ82" s="56"/>
      <c r="CR82" s="56"/>
      <c r="CS82" s="56"/>
      <c r="CT82" s="56"/>
      <c r="CU82" s="56"/>
      <c r="CV82" s="56"/>
      <c r="CW82" s="56"/>
      <c r="CX82" s="56"/>
      <c r="CY82" s="56"/>
      <c r="CZ82" s="56"/>
      <c r="DA82" s="56"/>
      <c r="DB82" s="56"/>
      <c r="DC82" s="56"/>
      <c r="DD82" s="56"/>
      <c r="DE82" s="56"/>
      <c r="DF82" s="56"/>
      <c r="DG82" s="56"/>
      <c r="DH82" s="56"/>
      <c r="DI82" s="56"/>
      <c r="DJ82" s="56"/>
      <c r="DK82" s="56"/>
      <c r="DL82" s="56"/>
      <c r="DM82" s="56"/>
      <c r="DN82" s="56"/>
      <c r="DO82" s="56"/>
      <c r="DP82" s="56"/>
      <c r="DQ82" s="56"/>
      <c r="DR82" s="56"/>
      <c r="DS82" s="56"/>
      <c r="DT82" s="56"/>
      <c r="DU82" s="56"/>
      <c r="DV82" s="56"/>
      <c r="DW82" s="56"/>
      <c r="DX82" s="56"/>
      <c r="DY82" s="56"/>
      <c r="DZ82" s="56"/>
      <c r="EA82" s="56"/>
      <c r="EB82" s="56"/>
      <c r="EC82" s="56"/>
      <c r="ED82" s="56"/>
      <c r="EE82" s="56"/>
      <c r="EF82" s="56"/>
      <c r="EG82" s="56"/>
      <c r="EH82" s="56"/>
      <c r="EI82" s="56"/>
      <c r="EJ82" s="56"/>
      <c r="EK82" s="56"/>
      <c r="EL82" s="56"/>
      <c r="EM82" s="56"/>
      <c r="EN82" s="56"/>
      <c r="EO82" s="56"/>
      <c r="EP82" s="56"/>
      <c r="EQ82" s="56"/>
      <c r="ER82" s="56"/>
      <c r="ES82" s="56"/>
      <c r="ET82" s="56"/>
      <c r="EU82" s="56"/>
      <c r="EV82" s="56"/>
      <c r="EW82" s="56"/>
      <c r="EX82" s="56"/>
      <c r="EY82" s="56"/>
      <c r="EZ82" s="56"/>
      <c r="FA82" s="56"/>
      <c r="FB82" s="56"/>
      <c r="FC82" s="56"/>
      <c r="FD82" s="56"/>
      <c r="FE82" s="56"/>
      <c r="FF82" s="56"/>
      <c r="FG82" s="56"/>
      <c r="FH82" s="56"/>
      <c r="FI82" s="56"/>
      <c r="FJ82" s="56"/>
      <c r="FK82" s="56"/>
      <c r="FL82" s="56"/>
      <c r="FM82" s="56"/>
      <c r="FN82" s="56"/>
      <c r="FO82" s="56"/>
      <c r="FP82" s="56"/>
      <c r="FQ82" s="56"/>
      <c r="FR82" s="56"/>
      <c r="FS82" s="56"/>
      <c r="FT82" s="56"/>
      <c r="FU82" s="56"/>
      <c r="FV82" s="56"/>
      <c r="FW82" s="56"/>
      <c r="FX82" s="56"/>
      <c r="FY82" s="56"/>
      <c r="FZ82" s="56"/>
      <c r="GA82" s="56"/>
      <c r="GB82" s="56"/>
      <c r="GC82" s="56"/>
      <c r="GD82" s="56"/>
      <c r="GE82" s="56"/>
      <c r="GF82" s="56"/>
      <c r="GG82" s="56"/>
      <c r="GH82" s="56"/>
      <c r="GI82" s="56"/>
      <c r="GJ82" s="56"/>
      <c r="GK82" s="56"/>
      <c r="GL82" s="56"/>
      <c r="GM82" s="56"/>
      <c r="GN82" s="56"/>
      <c r="GO82" s="56"/>
      <c r="GP82" s="56"/>
      <c r="GQ82" s="56"/>
      <c r="GR82" s="56"/>
      <c r="GS82" s="56"/>
      <c r="GT82" s="56"/>
      <c r="GU82" s="56"/>
      <c r="GV82" s="56"/>
      <c r="GW82" s="56"/>
      <c r="GX82" s="56"/>
      <c r="GY82" s="56"/>
      <c r="GZ82" s="56"/>
      <c r="HA82" s="56"/>
      <c r="HB82" s="56"/>
      <c r="HC82" s="56"/>
      <c r="HD82" s="56"/>
      <c r="HE82" s="56"/>
      <c r="HF82" s="56"/>
      <c r="HG82" s="56"/>
      <c r="HH82" s="56"/>
      <c r="HI82" s="56"/>
      <c r="HJ82" s="56"/>
      <c r="HK82" s="56"/>
      <c r="HL82" s="56"/>
      <c r="HM82" s="56"/>
      <c r="HN82" s="56"/>
      <c r="HO82" s="56"/>
      <c r="HP82" s="56"/>
      <c r="HQ82" s="56"/>
      <c r="HR82" s="56"/>
      <c r="HS82" s="56"/>
      <c r="HT82" s="56"/>
      <c r="HU82" s="56"/>
      <c r="HV82" s="56"/>
      <c r="HW82" s="56"/>
      <c r="HX82" s="56"/>
      <c r="HY82" s="56"/>
      <c r="HZ82" s="56"/>
      <c r="IA82" s="56"/>
      <c r="IB82" s="56"/>
      <c r="IC82" s="56"/>
      <c r="ID82" s="56"/>
      <c r="IE82" s="56"/>
      <c r="IF82" s="56"/>
      <c r="IG82" s="56"/>
      <c r="IH82" s="56"/>
      <c r="II82" s="56"/>
      <c r="IJ82" s="56"/>
      <c r="IK82" s="56"/>
      <c r="IL82" s="56"/>
      <c r="IM82" s="56"/>
      <c r="IN82" s="56"/>
      <c r="IO82" s="56"/>
      <c r="IP82" s="56"/>
      <c r="IQ82" s="56"/>
      <c r="IR82" s="56"/>
      <c r="IS82" s="56"/>
      <c r="IT82" s="56"/>
      <c r="IU82" s="56"/>
      <c r="IV82" s="56"/>
      <c r="IW82" s="56"/>
      <c r="IX82" s="56"/>
    </row>
    <row r="83" spans="1:258" ht="10.5" hidden="1" customHeight="1">
      <c r="A83" s="383"/>
      <c r="B83" s="384"/>
      <c r="C83" s="385"/>
      <c r="D83" s="222"/>
      <c r="E83" s="381"/>
      <c r="F83" s="381"/>
      <c r="G83" s="388"/>
      <c r="H83" s="381"/>
      <c r="I83" s="221"/>
      <c r="J83" s="222"/>
      <c r="K83" s="223"/>
      <c r="L83" s="224" t="s">
        <v>223</v>
      </c>
      <c r="M83" s="381"/>
      <c r="N83" s="381"/>
      <c r="O83" s="382"/>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56"/>
      <c r="BD83" s="56"/>
      <c r="BE83" s="56"/>
      <c r="BF83" s="56"/>
      <c r="BG83" s="56"/>
      <c r="BH83" s="56"/>
      <c r="BI83" s="56"/>
      <c r="BJ83" s="56"/>
      <c r="BK83" s="56"/>
      <c r="BL83" s="56"/>
      <c r="BM83" s="56"/>
      <c r="BN83" s="56"/>
      <c r="BO83" s="56"/>
      <c r="BP83" s="56"/>
      <c r="BQ83" s="56"/>
      <c r="BR83" s="56"/>
      <c r="BS83" s="56"/>
      <c r="BT83" s="56"/>
      <c r="BU83" s="56"/>
      <c r="BV83" s="56"/>
      <c r="BW83" s="56"/>
      <c r="BX83" s="56"/>
      <c r="BY83" s="56"/>
      <c r="BZ83" s="56"/>
      <c r="CA83" s="56"/>
      <c r="CB83" s="56"/>
      <c r="CC83" s="56"/>
      <c r="CD83" s="56"/>
      <c r="CE83" s="56"/>
      <c r="CF83" s="56"/>
      <c r="CG83" s="56"/>
      <c r="CH83" s="56"/>
      <c r="CI83" s="56"/>
      <c r="CJ83" s="56"/>
      <c r="CK83" s="56"/>
      <c r="CL83" s="56"/>
      <c r="CM83" s="56"/>
      <c r="CN83" s="56"/>
      <c r="CO83" s="56"/>
      <c r="CP83" s="56"/>
      <c r="CQ83" s="56"/>
      <c r="CR83" s="56"/>
      <c r="CS83" s="56"/>
      <c r="CT83" s="56"/>
      <c r="CU83" s="56"/>
      <c r="CV83" s="56"/>
      <c r="CW83" s="56"/>
      <c r="CX83" s="56"/>
      <c r="CY83" s="56"/>
      <c r="CZ83" s="56"/>
      <c r="DA83" s="56"/>
      <c r="DB83" s="56"/>
      <c r="DC83" s="56"/>
      <c r="DD83" s="56"/>
      <c r="DE83" s="56"/>
      <c r="DF83" s="56"/>
      <c r="DG83" s="56"/>
      <c r="DH83" s="56"/>
      <c r="DI83" s="56"/>
      <c r="DJ83" s="56"/>
      <c r="DK83" s="56"/>
      <c r="DL83" s="56"/>
      <c r="DM83" s="56"/>
      <c r="DN83" s="56"/>
      <c r="DO83" s="56"/>
      <c r="DP83" s="56"/>
      <c r="DQ83" s="56"/>
      <c r="DR83" s="56"/>
      <c r="DS83" s="56"/>
      <c r="DT83" s="56"/>
      <c r="DU83" s="56"/>
      <c r="DV83" s="56"/>
      <c r="DW83" s="56"/>
      <c r="DX83" s="56"/>
      <c r="DY83" s="56"/>
      <c r="DZ83" s="56"/>
      <c r="EA83" s="56"/>
      <c r="EB83" s="56"/>
      <c r="EC83" s="56"/>
      <c r="ED83" s="56"/>
      <c r="EE83" s="56"/>
      <c r="EF83" s="56"/>
      <c r="EG83" s="56"/>
      <c r="EH83" s="56"/>
      <c r="EI83" s="56"/>
      <c r="EJ83" s="56"/>
      <c r="EK83" s="56"/>
      <c r="EL83" s="56"/>
      <c r="EM83" s="56"/>
      <c r="EN83" s="56"/>
      <c r="EO83" s="56"/>
      <c r="EP83" s="56"/>
      <c r="EQ83" s="56"/>
      <c r="ER83" s="56"/>
      <c r="ES83" s="56"/>
      <c r="ET83" s="56"/>
      <c r="EU83" s="56"/>
      <c r="EV83" s="56"/>
      <c r="EW83" s="56"/>
      <c r="EX83" s="56"/>
      <c r="EY83" s="56"/>
      <c r="EZ83" s="56"/>
      <c r="FA83" s="56"/>
      <c r="FB83" s="56"/>
      <c r="FC83" s="56"/>
      <c r="FD83" s="56"/>
      <c r="FE83" s="56"/>
      <c r="FF83" s="56"/>
      <c r="FG83" s="56"/>
      <c r="FH83" s="56"/>
      <c r="FI83" s="56"/>
      <c r="FJ83" s="56"/>
      <c r="FK83" s="56"/>
      <c r="FL83" s="56"/>
      <c r="FM83" s="56"/>
      <c r="FN83" s="56"/>
      <c r="FO83" s="56"/>
      <c r="FP83" s="56"/>
      <c r="FQ83" s="56"/>
      <c r="FR83" s="56"/>
      <c r="FS83" s="56"/>
      <c r="FT83" s="56"/>
      <c r="FU83" s="56"/>
      <c r="FV83" s="56"/>
      <c r="FW83" s="56"/>
      <c r="FX83" s="56"/>
      <c r="FY83" s="56"/>
      <c r="FZ83" s="56"/>
      <c r="GA83" s="56"/>
      <c r="GB83" s="56"/>
      <c r="GC83" s="56"/>
      <c r="GD83" s="56"/>
      <c r="GE83" s="56"/>
      <c r="GF83" s="56"/>
      <c r="GG83" s="56"/>
      <c r="GH83" s="56"/>
      <c r="GI83" s="56"/>
      <c r="GJ83" s="56"/>
      <c r="GK83" s="56"/>
      <c r="GL83" s="56"/>
      <c r="GM83" s="56"/>
      <c r="GN83" s="56"/>
      <c r="GO83" s="56"/>
      <c r="GP83" s="56"/>
      <c r="GQ83" s="56"/>
      <c r="GR83" s="56"/>
      <c r="GS83" s="56"/>
      <c r="GT83" s="56"/>
      <c r="GU83" s="56"/>
      <c r="GV83" s="56"/>
      <c r="GW83" s="56"/>
      <c r="GX83" s="56"/>
      <c r="GY83" s="56"/>
      <c r="GZ83" s="56"/>
      <c r="HA83" s="56"/>
      <c r="HB83" s="56"/>
      <c r="HC83" s="56"/>
      <c r="HD83" s="56"/>
      <c r="HE83" s="56"/>
      <c r="HF83" s="56"/>
      <c r="HG83" s="56"/>
      <c r="HH83" s="56"/>
      <c r="HI83" s="56"/>
      <c r="HJ83" s="56"/>
      <c r="HK83" s="56"/>
      <c r="HL83" s="56"/>
      <c r="HM83" s="56"/>
      <c r="HN83" s="56"/>
      <c r="HO83" s="56"/>
      <c r="HP83" s="56"/>
      <c r="HQ83" s="56"/>
      <c r="HR83" s="56"/>
      <c r="HS83" s="56"/>
      <c r="HT83" s="56"/>
      <c r="HU83" s="56"/>
      <c r="HV83" s="56"/>
      <c r="HW83" s="56"/>
      <c r="HX83" s="56"/>
      <c r="HY83" s="56"/>
      <c r="HZ83" s="56"/>
      <c r="IA83" s="56"/>
      <c r="IB83" s="56"/>
      <c r="IC83" s="56"/>
      <c r="ID83" s="56"/>
      <c r="IE83" s="56"/>
      <c r="IF83" s="56"/>
      <c r="IG83" s="56"/>
      <c r="IH83" s="56"/>
      <c r="II83" s="56"/>
      <c r="IJ83" s="56"/>
      <c r="IK83" s="56"/>
      <c r="IL83" s="56"/>
      <c r="IM83" s="56"/>
      <c r="IN83" s="56"/>
      <c r="IO83" s="56"/>
      <c r="IP83" s="56"/>
      <c r="IQ83" s="56"/>
      <c r="IR83" s="56"/>
      <c r="IS83" s="56"/>
      <c r="IT83" s="56"/>
      <c r="IU83" s="56"/>
      <c r="IV83" s="56"/>
      <c r="IW83" s="56"/>
      <c r="IX83" s="56"/>
    </row>
    <row r="84" spans="1:258" ht="10.5" hidden="1" customHeight="1">
      <c r="A84" s="383"/>
      <c r="B84" s="384"/>
      <c r="C84" s="385"/>
      <c r="D84" s="221"/>
      <c r="E84" s="381"/>
      <c r="F84" s="381"/>
      <c r="G84" s="388"/>
      <c r="H84" s="381"/>
      <c r="I84" s="221"/>
      <c r="J84" s="222"/>
      <c r="K84" s="223" t="s">
        <v>223</v>
      </c>
      <c r="L84" s="224" t="s">
        <v>223</v>
      </c>
      <c r="M84" s="381"/>
      <c r="N84" s="381"/>
      <c r="O84" s="382"/>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56"/>
      <c r="BD84" s="56"/>
      <c r="BE84" s="56"/>
      <c r="BF84" s="56"/>
      <c r="BG84" s="56"/>
      <c r="BH84" s="56"/>
      <c r="BI84" s="56"/>
      <c r="BJ84" s="56"/>
      <c r="BK84" s="56"/>
      <c r="BL84" s="56"/>
      <c r="BM84" s="56"/>
      <c r="BN84" s="56"/>
      <c r="BO84" s="56"/>
      <c r="BP84" s="56"/>
      <c r="BQ84" s="56"/>
      <c r="BR84" s="56"/>
      <c r="BS84" s="56"/>
      <c r="BT84" s="56"/>
      <c r="BU84" s="56"/>
      <c r="BV84" s="56"/>
      <c r="BW84" s="56"/>
      <c r="BX84" s="56"/>
      <c r="BY84" s="56"/>
      <c r="BZ84" s="56"/>
      <c r="CA84" s="56"/>
      <c r="CB84" s="56"/>
      <c r="CC84" s="56"/>
      <c r="CD84" s="56"/>
      <c r="CE84" s="56"/>
      <c r="CF84" s="56"/>
      <c r="CG84" s="56"/>
      <c r="CH84" s="56"/>
      <c r="CI84" s="56"/>
      <c r="CJ84" s="56"/>
      <c r="CK84" s="56"/>
      <c r="CL84" s="56"/>
      <c r="CM84" s="56"/>
      <c r="CN84" s="56"/>
      <c r="CO84" s="56"/>
      <c r="CP84" s="56"/>
      <c r="CQ84" s="56"/>
      <c r="CR84" s="56"/>
      <c r="CS84" s="56"/>
      <c r="CT84" s="56"/>
      <c r="CU84" s="56"/>
      <c r="CV84" s="56"/>
      <c r="CW84" s="56"/>
      <c r="CX84" s="56"/>
      <c r="CY84" s="56"/>
      <c r="CZ84" s="56"/>
      <c r="DA84" s="56"/>
      <c r="DB84" s="56"/>
      <c r="DC84" s="56"/>
      <c r="DD84" s="56"/>
      <c r="DE84" s="56"/>
      <c r="DF84" s="56"/>
      <c r="DG84" s="56"/>
      <c r="DH84" s="56"/>
      <c r="DI84" s="56"/>
      <c r="DJ84" s="56"/>
      <c r="DK84" s="56"/>
      <c r="DL84" s="56"/>
      <c r="DM84" s="56"/>
      <c r="DN84" s="56"/>
      <c r="DO84" s="56"/>
      <c r="DP84" s="56"/>
      <c r="DQ84" s="56"/>
      <c r="DR84" s="56"/>
      <c r="DS84" s="56"/>
      <c r="DT84" s="56"/>
      <c r="DU84" s="56"/>
      <c r="DV84" s="56"/>
      <c r="DW84" s="56"/>
      <c r="DX84" s="56"/>
      <c r="DY84" s="56"/>
      <c r="DZ84" s="56"/>
      <c r="EA84" s="56"/>
      <c r="EB84" s="56"/>
      <c r="EC84" s="56"/>
      <c r="ED84" s="56"/>
      <c r="EE84" s="56"/>
      <c r="EF84" s="56"/>
      <c r="EG84" s="56"/>
      <c r="EH84" s="56"/>
      <c r="EI84" s="56"/>
      <c r="EJ84" s="56"/>
      <c r="EK84" s="56"/>
      <c r="EL84" s="56"/>
      <c r="EM84" s="56"/>
      <c r="EN84" s="56"/>
      <c r="EO84" s="56"/>
      <c r="EP84" s="56"/>
      <c r="EQ84" s="56"/>
      <c r="ER84" s="56"/>
      <c r="ES84" s="56"/>
      <c r="ET84" s="56"/>
      <c r="EU84" s="56"/>
      <c r="EV84" s="56"/>
      <c r="EW84" s="56"/>
      <c r="EX84" s="56"/>
      <c r="EY84" s="56"/>
      <c r="EZ84" s="56"/>
      <c r="FA84" s="56"/>
      <c r="FB84" s="56"/>
      <c r="FC84" s="56"/>
      <c r="FD84" s="56"/>
      <c r="FE84" s="56"/>
      <c r="FF84" s="56"/>
      <c r="FG84" s="56"/>
      <c r="FH84" s="56"/>
      <c r="FI84" s="56"/>
      <c r="FJ84" s="56"/>
      <c r="FK84" s="56"/>
      <c r="FL84" s="56"/>
      <c r="FM84" s="56"/>
      <c r="FN84" s="56"/>
      <c r="FO84" s="56"/>
      <c r="FP84" s="56"/>
      <c r="FQ84" s="56"/>
      <c r="FR84" s="56"/>
      <c r="FS84" s="56"/>
      <c r="FT84" s="56"/>
      <c r="FU84" s="56"/>
      <c r="FV84" s="56"/>
      <c r="FW84" s="56"/>
      <c r="FX84" s="56"/>
      <c r="FY84" s="56"/>
      <c r="FZ84" s="56"/>
      <c r="GA84" s="56"/>
      <c r="GB84" s="56"/>
      <c r="GC84" s="56"/>
      <c r="GD84" s="56"/>
      <c r="GE84" s="56"/>
      <c r="GF84" s="56"/>
      <c r="GG84" s="56"/>
      <c r="GH84" s="56"/>
      <c r="GI84" s="56"/>
      <c r="GJ84" s="56"/>
      <c r="GK84" s="56"/>
      <c r="GL84" s="56"/>
      <c r="GM84" s="56"/>
      <c r="GN84" s="56"/>
      <c r="GO84" s="56"/>
      <c r="GP84" s="56"/>
      <c r="GQ84" s="56"/>
      <c r="GR84" s="56"/>
      <c r="GS84" s="56"/>
      <c r="GT84" s="56"/>
      <c r="GU84" s="56"/>
      <c r="GV84" s="56"/>
      <c r="GW84" s="56"/>
      <c r="GX84" s="56"/>
      <c r="GY84" s="56"/>
      <c r="GZ84" s="56"/>
      <c r="HA84" s="56"/>
      <c r="HB84" s="56"/>
      <c r="HC84" s="56"/>
      <c r="HD84" s="56"/>
      <c r="HE84" s="56"/>
      <c r="HF84" s="56"/>
      <c r="HG84" s="56"/>
      <c r="HH84" s="56"/>
      <c r="HI84" s="56"/>
      <c r="HJ84" s="56"/>
      <c r="HK84" s="56"/>
      <c r="HL84" s="56"/>
      <c r="HM84" s="56"/>
      <c r="HN84" s="56"/>
      <c r="HO84" s="56"/>
      <c r="HP84" s="56"/>
      <c r="HQ84" s="56"/>
      <c r="HR84" s="56"/>
      <c r="HS84" s="56"/>
      <c r="HT84" s="56"/>
      <c r="HU84" s="56"/>
      <c r="HV84" s="56"/>
      <c r="HW84" s="56"/>
      <c r="HX84" s="56"/>
      <c r="HY84" s="56"/>
      <c r="HZ84" s="56"/>
      <c r="IA84" s="56"/>
      <c r="IB84" s="56"/>
      <c r="IC84" s="56"/>
      <c r="ID84" s="56"/>
      <c r="IE84" s="56"/>
      <c r="IF84" s="56"/>
      <c r="IG84" s="56"/>
      <c r="IH84" s="56"/>
      <c r="II84" s="56"/>
      <c r="IJ84" s="56"/>
      <c r="IK84" s="56"/>
      <c r="IL84" s="56"/>
      <c r="IM84" s="56"/>
      <c r="IN84" s="56"/>
      <c r="IO84" s="56"/>
      <c r="IP84" s="56"/>
      <c r="IQ84" s="56"/>
      <c r="IR84" s="56"/>
      <c r="IS84" s="56"/>
      <c r="IT84" s="56"/>
      <c r="IU84" s="56"/>
      <c r="IV84" s="56"/>
      <c r="IW84" s="56"/>
      <c r="IX84" s="56"/>
    </row>
    <row r="85" spans="1:258" ht="10.5" hidden="1" customHeight="1">
      <c r="A85" s="383"/>
      <c r="B85" s="384"/>
      <c r="C85" s="385"/>
      <c r="D85" s="221"/>
      <c r="E85" s="381"/>
      <c r="F85" s="381"/>
      <c r="G85" s="388"/>
      <c r="H85" s="381"/>
      <c r="I85" s="221"/>
      <c r="J85" s="222"/>
      <c r="K85" s="223" t="s">
        <v>223</v>
      </c>
      <c r="L85" s="224" t="s">
        <v>223</v>
      </c>
      <c r="M85" s="381"/>
      <c r="N85" s="381"/>
      <c r="O85" s="382"/>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56"/>
      <c r="BC85" s="56"/>
      <c r="BD85" s="56"/>
      <c r="BE85" s="56"/>
      <c r="BF85" s="56"/>
      <c r="BG85" s="56"/>
      <c r="BH85" s="56"/>
      <c r="BI85" s="56"/>
      <c r="BJ85" s="56"/>
      <c r="BK85" s="56"/>
      <c r="BL85" s="56"/>
      <c r="BM85" s="56"/>
      <c r="BN85" s="56"/>
      <c r="BO85" s="56"/>
      <c r="BP85" s="56"/>
      <c r="BQ85" s="56"/>
      <c r="BR85" s="56"/>
      <c r="BS85" s="56"/>
      <c r="BT85" s="56"/>
      <c r="BU85" s="56"/>
      <c r="BV85" s="56"/>
      <c r="BW85" s="56"/>
      <c r="BX85" s="56"/>
      <c r="BY85" s="56"/>
      <c r="BZ85" s="56"/>
      <c r="CA85" s="56"/>
      <c r="CB85" s="56"/>
      <c r="CC85" s="56"/>
      <c r="CD85" s="56"/>
      <c r="CE85" s="56"/>
      <c r="CF85" s="56"/>
      <c r="CG85" s="56"/>
      <c r="CH85" s="56"/>
      <c r="CI85" s="56"/>
      <c r="CJ85" s="56"/>
      <c r="CK85" s="56"/>
      <c r="CL85" s="56"/>
      <c r="CM85" s="56"/>
      <c r="CN85" s="56"/>
      <c r="CO85" s="56"/>
      <c r="CP85" s="56"/>
      <c r="CQ85" s="56"/>
      <c r="CR85" s="56"/>
      <c r="CS85" s="56"/>
      <c r="CT85" s="56"/>
      <c r="CU85" s="56"/>
      <c r="CV85" s="56"/>
      <c r="CW85" s="56"/>
      <c r="CX85" s="56"/>
      <c r="CY85" s="56"/>
      <c r="CZ85" s="56"/>
      <c r="DA85" s="56"/>
      <c r="DB85" s="56"/>
      <c r="DC85" s="56"/>
      <c r="DD85" s="56"/>
      <c r="DE85" s="56"/>
      <c r="DF85" s="56"/>
      <c r="DG85" s="56"/>
      <c r="DH85" s="56"/>
      <c r="DI85" s="56"/>
      <c r="DJ85" s="56"/>
      <c r="DK85" s="56"/>
      <c r="DL85" s="56"/>
      <c r="DM85" s="56"/>
      <c r="DN85" s="56"/>
      <c r="DO85" s="56"/>
      <c r="DP85" s="56"/>
      <c r="DQ85" s="56"/>
      <c r="DR85" s="56"/>
      <c r="DS85" s="56"/>
      <c r="DT85" s="56"/>
      <c r="DU85" s="56"/>
      <c r="DV85" s="56"/>
      <c r="DW85" s="56"/>
      <c r="DX85" s="56"/>
      <c r="DY85" s="56"/>
      <c r="DZ85" s="56"/>
      <c r="EA85" s="56"/>
      <c r="EB85" s="56"/>
      <c r="EC85" s="56"/>
      <c r="ED85" s="56"/>
      <c r="EE85" s="56"/>
      <c r="EF85" s="56"/>
      <c r="EG85" s="56"/>
      <c r="EH85" s="56"/>
      <c r="EI85" s="56"/>
      <c r="EJ85" s="56"/>
      <c r="EK85" s="56"/>
      <c r="EL85" s="56"/>
      <c r="EM85" s="56"/>
      <c r="EN85" s="56"/>
      <c r="EO85" s="56"/>
      <c r="EP85" s="56"/>
      <c r="EQ85" s="56"/>
      <c r="ER85" s="56"/>
      <c r="ES85" s="56"/>
      <c r="ET85" s="56"/>
      <c r="EU85" s="56"/>
      <c r="EV85" s="56"/>
      <c r="EW85" s="56"/>
      <c r="EX85" s="56"/>
      <c r="EY85" s="56"/>
      <c r="EZ85" s="56"/>
      <c r="FA85" s="56"/>
      <c r="FB85" s="56"/>
      <c r="FC85" s="56"/>
      <c r="FD85" s="56"/>
      <c r="FE85" s="56"/>
      <c r="FF85" s="56"/>
      <c r="FG85" s="56"/>
      <c r="FH85" s="56"/>
      <c r="FI85" s="56"/>
      <c r="FJ85" s="56"/>
      <c r="FK85" s="56"/>
      <c r="FL85" s="56"/>
      <c r="FM85" s="56"/>
      <c r="FN85" s="56"/>
      <c r="FO85" s="56"/>
      <c r="FP85" s="56"/>
      <c r="FQ85" s="56"/>
      <c r="FR85" s="56"/>
      <c r="FS85" s="56"/>
      <c r="FT85" s="56"/>
      <c r="FU85" s="56"/>
      <c r="FV85" s="56"/>
      <c r="FW85" s="56"/>
      <c r="FX85" s="56"/>
      <c r="FY85" s="56"/>
      <c r="FZ85" s="56"/>
      <c r="GA85" s="56"/>
      <c r="GB85" s="56"/>
      <c r="GC85" s="56"/>
      <c r="GD85" s="56"/>
      <c r="GE85" s="56"/>
      <c r="GF85" s="56"/>
      <c r="GG85" s="56"/>
      <c r="GH85" s="56"/>
      <c r="GI85" s="56"/>
      <c r="GJ85" s="56"/>
      <c r="GK85" s="56"/>
      <c r="GL85" s="56"/>
      <c r="GM85" s="56"/>
      <c r="GN85" s="56"/>
      <c r="GO85" s="56"/>
      <c r="GP85" s="56"/>
      <c r="GQ85" s="56"/>
      <c r="GR85" s="56"/>
      <c r="GS85" s="56"/>
      <c r="GT85" s="56"/>
      <c r="GU85" s="56"/>
      <c r="GV85" s="56"/>
      <c r="GW85" s="56"/>
      <c r="GX85" s="56"/>
      <c r="GY85" s="56"/>
      <c r="GZ85" s="56"/>
      <c r="HA85" s="56"/>
      <c r="HB85" s="56"/>
      <c r="HC85" s="56"/>
      <c r="HD85" s="56"/>
      <c r="HE85" s="56"/>
      <c r="HF85" s="56"/>
      <c r="HG85" s="56"/>
      <c r="HH85" s="56"/>
      <c r="HI85" s="56"/>
      <c r="HJ85" s="56"/>
      <c r="HK85" s="56"/>
      <c r="HL85" s="56"/>
      <c r="HM85" s="56"/>
      <c r="HN85" s="56"/>
      <c r="HO85" s="56"/>
      <c r="HP85" s="56"/>
      <c r="HQ85" s="56"/>
      <c r="HR85" s="56"/>
      <c r="HS85" s="56"/>
      <c r="HT85" s="56"/>
      <c r="HU85" s="56"/>
      <c r="HV85" s="56"/>
      <c r="HW85" s="56"/>
      <c r="HX85" s="56"/>
      <c r="HY85" s="56"/>
      <c r="HZ85" s="56"/>
      <c r="IA85" s="56"/>
      <c r="IB85" s="56"/>
      <c r="IC85" s="56"/>
      <c r="ID85" s="56"/>
      <c r="IE85" s="56"/>
      <c r="IF85" s="56"/>
      <c r="IG85" s="56"/>
      <c r="IH85" s="56"/>
      <c r="II85" s="56"/>
      <c r="IJ85" s="56"/>
      <c r="IK85" s="56"/>
      <c r="IL85" s="56"/>
      <c r="IM85" s="56"/>
      <c r="IN85" s="56"/>
      <c r="IO85" s="56"/>
      <c r="IP85" s="56"/>
      <c r="IQ85" s="56"/>
      <c r="IR85" s="56"/>
      <c r="IS85" s="56"/>
      <c r="IT85" s="56"/>
      <c r="IU85" s="56"/>
      <c r="IV85" s="56"/>
      <c r="IW85" s="56"/>
      <c r="IX85" s="56"/>
    </row>
    <row r="86" spans="1:258" ht="10.5" hidden="1" customHeight="1">
      <c r="A86" s="383"/>
      <c r="B86" s="384"/>
      <c r="C86" s="385"/>
      <c r="D86" s="221"/>
      <c r="E86" s="381"/>
      <c r="F86" s="381"/>
      <c r="G86" s="388"/>
      <c r="H86" s="381"/>
      <c r="I86" s="221"/>
      <c r="J86" s="222"/>
      <c r="K86" s="223" t="s">
        <v>223</v>
      </c>
      <c r="L86" s="224" t="s">
        <v>223</v>
      </c>
      <c r="M86" s="381"/>
      <c r="N86" s="381"/>
      <c r="O86" s="382"/>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c r="CA86" s="56"/>
      <c r="CB86" s="56"/>
      <c r="CC86" s="56"/>
      <c r="CD86" s="56"/>
      <c r="CE86" s="56"/>
      <c r="CF86" s="56"/>
      <c r="CG86" s="56"/>
      <c r="CH86" s="56"/>
      <c r="CI86" s="56"/>
      <c r="CJ86" s="56"/>
      <c r="CK86" s="56"/>
      <c r="CL86" s="56"/>
      <c r="CM86" s="56"/>
      <c r="CN86" s="56"/>
      <c r="CO86" s="56"/>
      <c r="CP86" s="56"/>
      <c r="CQ86" s="56"/>
      <c r="CR86" s="56"/>
      <c r="CS86" s="56"/>
      <c r="CT86" s="56"/>
      <c r="CU86" s="56"/>
      <c r="CV86" s="56"/>
      <c r="CW86" s="56"/>
      <c r="CX86" s="56"/>
      <c r="CY86" s="56"/>
      <c r="CZ86" s="56"/>
      <c r="DA86" s="56"/>
      <c r="DB86" s="56"/>
      <c r="DC86" s="56"/>
      <c r="DD86" s="56"/>
      <c r="DE86" s="56"/>
      <c r="DF86" s="56"/>
      <c r="DG86" s="56"/>
      <c r="DH86" s="56"/>
      <c r="DI86" s="56"/>
      <c r="DJ86" s="56"/>
      <c r="DK86" s="56"/>
      <c r="DL86" s="56"/>
      <c r="DM86" s="56"/>
      <c r="DN86" s="56"/>
      <c r="DO86" s="56"/>
      <c r="DP86" s="56"/>
      <c r="DQ86" s="56"/>
      <c r="DR86" s="56"/>
      <c r="DS86" s="56"/>
      <c r="DT86" s="56"/>
      <c r="DU86" s="56"/>
      <c r="DV86" s="56"/>
      <c r="DW86" s="56"/>
      <c r="DX86" s="56"/>
      <c r="DY86" s="56"/>
      <c r="DZ86" s="56"/>
      <c r="EA86" s="56"/>
      <c r="EB86" s="56"/>
      <c r="EC86" s="56"/>
      <c r="ED86" s="56"/>
      <c r="EE86" s="56"/>
      <c r="EF86" s="56"/>
      <c r="EG86" s="56"/>
      <c r="EH86" s="56"/>
      <c r="EI86" s="56"/>
      <c r="EJ86" s="56"/>
      <c r="EK86" s="56"/>
      <c r="EL86" s="56"/>
      <c r="EM86" s="56"/>
      <c r="EN86" s="56"/>
      <c r="EO86" s="56"/>
      <c r="EP86" s="56"/>
      <c r="EQ86" s="56"/>
      <c r="ER86" s="56"/>
      <c r="ES86" s="56"/>
      <c r="ET86" s="56"/>
      <c r="EU86" s="56"/>
      <c r="EV86" s="56"/>
      <c r="EW86" s="56"/>
      <c r="EX86" s="56"/>
      <c r="EY86" s="56"/>
      <c r="EZ86" s="56"/>
      <c r="FA86" s="56"/>
      <c r="FB86" s="56"/>
      <c r="FC86" s="56"/>
      <c r="FD86" s="56"/>
      <c r="FE86" s="56"/>
      <c r="FF86" s="56"/>
      <c r="FG86" s="56"/>
      <c r="FH86" s="56"/>
      <c r="FI86" s="56"/>
      <c r="FJ86" s="56"/>
      <c r="FK86" s="56"/>
      <c r="FL86" s="56"/>
      <c r="FM86" s="56"/>
      <c r="FN86" s="56"/>
      <c r="FO86" s="56"/>
      <c r="FP86" s="56"/>
      <c r="FQ86" s="56"/>
      <c r="FR86" s="56"/>
      <c r="FS86" s="56"/>
      <c r="FT86" s="56"/>
      <c r="FU86" s="56"/>
      <c r="FV86" s="56"/>
      <c r="FW86" s="56"/>
      <c r="FX86" s="56"/>
      <c r="FY86" s="56"/>
      <c r="FZ86" s="56"/>
      <c r="GA86" s="56"/>
      <c r="GB86" s="56"/>
      <c r="GC86" s="56"/>
      <c r="GD86" s="56"/>
      <c r="GE86" s="56"/>
      <c r="GF86" s="56"/>
      <c r="GG86" s="56"/>
      <c r="GH86" s="56"/>
      <c r="GI86" s="56"/>
      <c r="GJ86" s="56"/>
      <c r="GK86" s="56"/>
      <c r="GL86" s="56"/>
      <c r="GM86" s="56"/>
      <c r="GN86" s="56"/>
      <c r="GO86" s="56"/>
      <c r="GP86" s="56"/>
      <c r="GQ86" s="56"/>
      <c r="GR86" s="56"/>
      <c r="GS86" s="56"/>
      <c r="GT86" s="56"/>
      <c r="GU86" s="56"/>
      <c r="GV86" s="56"/>
      <c r="GW86" s="56"/>
      <c r="GX86" s="56"/>
      <c r="GY86" s="56"/>
      <c r="GZ86" s="56"/>
      <c r="HA86" s="56"/>
      <c r="HB86" s="56"/>
      <c r="HC86" s="56"/>
      <c r="HD86" s="56"/>
      <c r="HE86" s="56"/>
      <c r="HF86" s="56"/>
      <c r="HG86" s="56"/>
      <c r="HH86" s="56"/>
      <c r="HI86" s="56"/>
      <c r="HJ86" s="56"/>
      <c r="HK86" s="56"/>
      <c r="HL86" s="56"/>
      <c r="HM86" s="56"/>
      <c r="HN86" s="56"/>
      <c r="HO86" s="56"/>
      <c r="HP86" s="56"/>
      <c r="HQ86" s="56"/>
      <c r="HR86" s="56"/>
      <c r="HS86" s="56"/>
      <c r="HT86" s="56"/>
      <c r="HU86" s="56"/>
      <c r="HV86" s="56"/>
      <c r="HW86" s="56"/>
      <c r="HX86" s="56"/>
      <c r="HY86" s="56"/>
      <c r="HZ86" s="56"/>
      <c r="IA86" s="56"/>
      <c r="IB86" s="56"/>
      <c r="IC86" s="56"/>
      <c r="ID86" s="56"/>
      <c r="IE86" s="56"/>
      <c r="IF86" s="56"/>
      <c r="IG86" s="56"/>
      <c r="IH86" s="56"/>
      <c r="II86" s="56"/>
      <c r="IJ86" s="56"/>
      <c r="IK86" s="56"/>
      <c r="IL86" s="56"/>
      <c r="IM86" s="56"/>
      <c r="IN86" s="56"/>
      <c r="IO86" s="56"/>
      <c r="IP86" s="56"/>
      <c r="IQ86" s="56"/>
      <c r="IR86" s="56"/>
      <c r="IS86" s="56"/>
      <c r="IT86" s="56"/>
      <c r="IU86" s="56"/>
      <c r="IV86" s="56"/>
      <c r="IW86" s="56"/>
      <c r="IX86" s="56"/>
    </row>
    <row r="87" spans="1:258" ht="10.5" hidden="1" customHeight="1">
      <c r="A87" s="383"/>
      <c r="B87" s="384"/>
      <c r="C87" s="385"/>
      <c r="D87" s="221"/>
      <c r="E87" s="381"/>
      <c r="F87" s="381"/>
      <c r="G87" s="388"/>
      <c r="H87" s="381"/>
      <c r="I87" s="221"/>
      <c r="J87" s="222"/>
      <c r="K87" s="223" t="s">
        <v>223</v>
      </c>
      <c r="L87" s="224" t="s">
        <v>223</v>
      </c>
      <c r="M87" s="381"/>
      <c r="N87" s="381"/>
      <c r="O87" s="382"/>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56"/>
      <c r="BD87" s="56"/>
      <c r="BE87" s="56"/>
      <c r="BF87" s="56"/>
      <c r="BG87" s="56"/>
      <c r="BH87" s="56"/>
      <c r="BI87" s="56"/>
      <c r="BJ87" s="56"/>
      <c r="BK87" s="56"/>
      <c r="BL87" s="56"/>
      <c r="BM87" s="56"/>
      <c r="BN87" s="56"/>
      <c r="BO87" s="56"/>
      <c r="BP87" s="56"/>
      <c r="BQ87" s="56"/>
      <c r="BR87" s="56"/>
      <c r="BS87" s="56"/>
      <c r="BT87" s="56"/>
      <c r="BU87" s="56"/>
      <c r="BV87" s="56"/>
      <c r="BW87" s="56"/>
      <c r="BX87" s="56"/>
      <c r="BY87" s="56"/>
      <c r="BZ87" s="56"/>
      <c r="CA87" s="56"/>
      <c r="CB87" s="56"/>
      <c r="CC87" s="56"/>
      <c r="CD87" s="56"/>
      <c r="CE87" s="56"/>
      <c r="CF87" s="56"/>
      <c r="CG87" s="56"/>
      <c r="CH87" s="56"/>
      <c r="CI87" s="56"/>
      <c r="CJ87" s="56"/>
      <c r="CK87" s="56"/>
      <c r="CL87" s="56"/>
      <c r="CM87" s="56"/>
      <c r="CN87" s="56"/>
      <c r="CO87" s="56"/>
      <c r="CP87" s="56"/>
      <c r="CQ87" s="56"/>
      <c r="CR87" s="56"/>
      <c r="CS87" s="56"/>
      <c r="CT87" s="56"/>
      <c r="CU87" s="56"/>
      <c r="CV87" s="56"/>
      <c r="CW87" s="56"/>
      <c r="CX87" s="56"/>
      <c r="CY87" s="56"/>
      <c r="CZ87" s="56"/>
      <c r="DA87" s="56"/>
      <c r="DB87" s="56"/>
      <c r="DC87" s="56"/>
      <c r="DD87" s="56"/>
      <c r="DE87" s="56"/>
      <c r="DF87" s="56"/>
      <c r="DG87" s="56"/>
      <c r="DH87" s="56"/>
      <c r="DI87" s="56"/>
      <c r="DJ87" s="56"/>
      <c r="DK87" s="56"/>
      <c r="DL87" s="56"/>
      <c r="DM87" s="56"/>
      <c r="DN87" s="56"/>
      <c r="DO87" s="56"/>
      <c r="DP87" s="56"/>
      <c r="DQ87" s="56"/>
      <c r="DR87" s="56"/>
      <c r="DS87" s="56"/>
      <c r="DT87" s="56"/>
      <c r="DU87" s="56"/>
      <c r="DV87" s="56"/>
      <c r="DW87" s="56"/>
      <c r="DX87" s="56"/>
      <c r="DY87" s="56"/>
      <c r="DZ87" s="56"/>
      <c r="EA87" s="56"/>
      <c r="EB87" s="56"/>
      <c r="EC87" s="56"/>
      <c r="ED87" s="56"/>
      <c r="EE87" s="56"/>
      <c r="EF87" s="56"/>
      <c r="EG87" s="56"/>
      <c r="EH87" s="56"/>
      <c r="EI87" s="56"/>
      <c r="EJ87" s="56"/>
      <c r="EK87" s="56"/>
      <c r="EL87" s="56"/>
      <c r="EM87" s="56"/>
      <c r="EN87" s="56"/>
      <c r="EO87" s="56"/>
      <c r="EP87" s="56"/>
      <c r="EQ87" s="56"/>
      <c r="ER87" s="56"/>
      <c r="ES87" s="56"/>
      <c r="ET87" s="56"/>
      <c r="EU87" s="56"/>
      <c r="EV87" s="56"/>
      <c r="EW87" s="56"/>
      <c r="EX87" s="56"/>
      <c r="EY87" s="56"/>
      <c r="EZ87" s="56"/>
      <c r="FA87" s="56"/>
      <c r="FB87" s="56"/>
      <c r="FC87" s="56"/>
      <c r="FD87" s="56"/>
      <c r="FE87" s="56"/>
      <c r="FF87" s="56"/>
      <c r="FG87" s="56"/>
      <c r="FH87" s="56"/>
      <c r="FI87" s="56"/>
      <c r="FJ87" s="56"/>
      <c r="FK87" s="56"/>
      <c r="FL87" s="56"/>
      <c r="FM87" s="56"/>
      <c r="FN87" s="56"/>
      <c r="FO87" s="56"/>
      <c r="FP87" s="56"/>
      <c r="FQ87" s="56"/>
      <c r="FR87" s="56"/>
      <c r="FS87" s="56"/>
      <c r="FT87" s="56"/>
      <c r="FU87" s="56"/>
      <c r="FV87" s="56"/>
      <c r="FW87" s="56"/>
      <c r="FX87" s="56"/>
      <c r="FY87" s="56"/>
      <c r="FZ87" s="56"/>
      <c r="GA87" s="56"/>
      <c r="GB87" s="56"/>
      <c r="GC87" s="56"/>
      <c r="GD87" s="56"/>
      <c r="GE87" s="56"/>
      <c r="GF87" s="56"/>
      <c r="GG87" s="56"/>
      <c r="GH87" s="56"/>
      <c r="GI87" s="56"/>
      <c r="GJ87" s="56"/>
      <c r="GK87" s="56"/>
      <c r="GL87" s="56"/>
      <c r="GM87" s="56"/>
      <c r="GN87" s="56"/>
      <c r="GO87" s="56"/>
      <c r="GP87" s="56"/>
      <c r="GQ87" s="56"/>
      <c r="GR87" s="56"/>
      <c r="GS87" s="56"/>
      <c r="GT87" s="56"/>
      <c r="GU87" s="56"/>
      <c r="GV87" s="56"/>
      <c r="GW87" s="56"/>
      <c r="GX87" s="56"/>
      <c r="GY87" s="56"/>
      <c r="GZ87" s="56"/>
      <c r="HA87" s="56"/>
      <c r="HB87" s="56"/>
      <c r="HC87" s="56"/>
      <c r="HD87" s="56"/>
      <c r="HE87" s="56"/>
      <c r="HF87" s="56"/>
      <c r="HG87" s="56"/>
      <c r="HH87" s="56"/>
      <c r="HI87" s="56"/>
      <c r="HJ87" s="56"/>
      <c r="HK87" s="56"/>
      <c r="HL87" s="56"/>
      <c r="HM87" s="56"/>
      <c r="HN87" s="56"/>
      <c r="HO87" s="56"/>
      <c r="HP87" s="56"/>
      <c r="HQ87" s="56"/>
      <c r="HR87" s="56"/>
      <c r="HS87" s="56"/>
      <c r="HT87" s="56"/>
      <c r="HU87" s="56"/>
      <c r="HV87" s="56"/>
      <c r="HW87" s="56"/>
      <c r="HX87" s="56"/>
      <c r="HY87" s="56"/>
      <c r="HZ87" s="56"/>
      <c r="IA87" s="56"/>
      <c r="IB87" s="56"/>
      <c r="IC87" s="56"/>
      <c r="ID87" s="56"/>
      <c r="IE87" s="56"/>
      <c r="IF87" s="56"/>
      <c r="IG87" s="56"/>
      <c r="IH87" s="56"/>
      <c r="II87" s="56"/>
      <c r="IJ87" s="56"/>
      <c r="IK87" s="56"/>
      <c r="IL87" s="56"/>
      <c r="IM87" s="56"/>
      <c r="IN87" s="56"/>
      <c r="IO87" s="56"/>
      <c r="IP87" s="56"/>
      <c r="IQ87" s="56"/>
      <c r="IR87" s="56"/>
      <c r="IS87" s="56"/>
      <c r="IT87" s="56"/>
      <c r="IU87" s="56"/>
      <c r="IV87" s="56"/>
      <c r="IW87" s="56"/>
      <c r="IX87" s="56"/>
    </row>
    <row r="88" spans="1:258" ht="10.5" hidden="1" customHeight="1">
      <c r="A88" s="383"/>
      <c r="B88" s="384"/>
      <c r="C88" s="385"/>
      <c r="D88" s="221"/>
      <c r="E88" s="381"/>
      <c r="F88" s="381"/>
      <c r="G88" s="388"/>
      <c r="H88" s="381"/>
      <c r="I88" s="221"/>
      <c r="J88" s="222"/>
      <c r="K88" s="223" t="s">
        <v>223</v>
      </c>
      <c r="L88" s="224" t="s">
        <v>223</v>
      </c>
      <c r="M88" s="381"/>
      <c r="N88" s="381"/>
      <c r="O88" s="382"/>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56"/>
      <c r="BD88" s="56"/>
      <c r="BE88" s="56"/>
      <c r="BF88" s="56"/>
      <c r="BG88" s="56"/>
      <c r="BH88" s="56"/>
      <c r="BI88" s="56"/>
      <c r="BJ88" s="56"/>
      <c r="BK88" s="56"/>
      <c r="BL88" s="56"/>
      <c r="BM88" s="56"/>
      <c r="BN88" s="56"/>
      <c r="BO88" s="56"/>
      <c r="BP88" s="56"/>
      <c r="BQ88" s="56"/>
      <c r="BR88" s="56"/>
      <c r="BS88" s="56"/>
      <c r="BT88" s="56"/>
      <c r="BU88" s="56"/>
      <c r="BV88" s="56"/>
      <c r="BW88" s="56"/>
      <c r="BX88" s="56"/>
      <c r="BY88" s="56"/>
      <c r="BZ88" s="56"/>
      <c r="CA88" s="56"/>
      <c r="CB88" s="56"/>
      <c r="CC88" s="56"/>
      <c r="CD88" s="56"/>
      <c r="CE88" s="56"/>
      <c r="CF88" s="56"/>
      <c r="CG88" s="56"/>
      <c r="CH88" s="56"/>
      <c r="CI88" s="56"/>
      <c r="CJ88" s="56"/>
      <c r="CK88" s="56"/>
      <c r="CL88" s="56"/>
      <c r="CM88" s="56"/>
      <c r="CN88" s="56"/>
      <c r="CO88" s="56"/>
      <c r="CP88" s="56"/>
      <c r="CQ88" s="56"/>
      <c r="CR88" s="56"/>
      <c r="CS88" s="56"/>
      <c r="CT88" s="56"/>
      <c r="CU88" s="56"/>
      <c r="CV88" s="56"/>
      <c r="CW88" s="56"/>
      <c r="CX88" s="56"/>
      <c r="CY88" s="56"/>
      <c r="CZ88" s="56"/>
      <c r="DA88" s="56"/>
      <c r="DB88" s="56"/>
      <c r="DC88" s="56"/>
      <c r="DD88" s="56"/>
      <c r="DE88" s="56"/>
      <c r="DF88" s="56"/>
      <c r="DG88" s="56"/>
      <c r="DH88" s="56"/>
      <c r="DI88" s="56"/>
      <c r="DJ88" s="56"/>
      <c r="DK88" s="56"/>
      <c r="DL88" s="56"/>
      <c r="DM88" s="56"/>
      <c r="DN88" s="56"/>
      <c r="DO88" s="56"/>
      <c r="DP88" s="56"/>
      <c r="DQ88" s="56"/>
      <c r="DR88" s="56"/>
      <c r="DS88" s="56"/>
      <c r="DT88" s="56"/>
      <c r="DU88" s="56"/>
      <c r="DV88" s="56"/>
      <c r="DW88" s="56"/>
      <c r="DX88" s="56"/>
      <c r="DY88" s="56"/>
      <c r="DZ88" s="56"/>
      <c r="EA88" s="56"/>
      <c r="EB88" s="56"/>
      <c r="EC88" s="56"/>
      <c r="ED88" s="56"/>
      <c r="EE88" s="56"/>
      <c r="EF88" s="56"/>
      <c r="EG88" s="56"/>
      <c r="EH88" s="56"/>
      <c r="EI88" s="56"/>
      <c r="EJ88" s="56"/>
      <c r="EK88" s="56"/>
      <c r="EL88" s="56"/>
      <c r="EM88" s="56"/>
      <c r="EN88" s="56"/>
      <c r="EO88" s="56"/>
      <c r="EP88" s="56"/>
      <c r="EQ88" s="56"/>
      <c r="ER88" s="56"/>
      <c r="ES88" s="56"/>
      <c r="ET88" s="56"/>
      <c r="EU88" s="56"/>
      <c r="EV88" s="56"/>
      <c r="EW88" s="56"/>
      <c r="EX88" s="56"/>
      <c r="EY88" s="56"/>
      <c r="EZ88" s="56"/>
      <c r="FA88" s="56"/>
      <c r="FB88" s="56"/>
      <c r="FC88" s="56"/>
      <c r="FD88" s="56"/>
      <c r="FE88" s="56"/>
      <c r="FF88" s="56"/>
      <c r="FG88" s="56"/>
      <c r="FH88" s="56"/>
      <c r="FI88" s="56"/>
      <c r="FJ88" s="56"/>
      <c r="FK88" s="56"/>
      <c r="FL88" s="56"/>
      <c r="FM88" s="56"/>
      <c r="FN88" s="56"/>
      <c r="FO88" s="56"/>
      <c r="FP88" s="56"/>
      <c r="FQ88" s="56"/>
      <c r="FR88" s="56"/>
      <c r="FS88" s="56"/>
      <c r="FT88" s="56"/>
      <c r="FU88" s="56"/>
      <c r="FV88" s="56"/>
      <c r="FW88" s="56"/>
      <c r="FX88" s="56"/>
      <c r="FY88" s="56"/>
      <c r="FZ88" s="56"/>
      <c r="GA88" s="56"/>
      <c r="GB88" s="56"/>
      <c r="GC88" s="56"/>
      <c r="GD88" s="56"/>
      <c r="GE88" s="56"/>
      <c r="GF88" s="56"/>
      <c r="GG88" s="56"/>
      <c r="GH88" s="56"/>
      <c r="GI88" s="56"/>
      <c r="GJ88" s="56"/>
      <c r="GK88" s="56"/>
      <c r="GL88" s="56"/>
      <c r="GM88" s="56"/>
      <c r="GN88" s="56"/>
      <c r="GO88" s="56"/>
      <c r="GP88" s="56"/>
      <c r="GQ88" s="56"/>
      <c r="GR88" s="56"/>
      <c r="GS88" s="56"/>
      <c r="GT88" s="56"/>
      <c r="GU88" s="56"/>
      <c r="GV88" s="56"/>
      <c r="GW88" s="56"/>
      <c r="GX88" s="56"/>
      <c r="GY88" s="56"/>
      <c r="GZ88" s="56"/>
      <c r="HA88" s="56"/>
      <c r="HB88" s="56"/>
      <c r="HC88" s="56"/>
      <c r="HD88" s="56"/>
      <c r="HE88" s="56"/>
      <c r="HF88" s="56"/>
      <c r="HG88" s="56"/>
      <c r="HH88" s="56"/>
      <c r="HI88" s="56"/>
      <c r="HJ88" s="56"/>
      <c r="HK88" s="56"/>
      <c r="HL88" s="56"/>
      <c r="HM88" s="56"/>
      <c r="HN88" s="56"/>
      <c r="HO88" s="56"/>
      <c r="HP88" s="56"/>
      <c r="HQ88" s="56"/>
      <c r="HR88" s="56"/>
      <c r="HS88" s="56"/>
      <c r="HT88" s="56"/>
      <c r="HU88" s="56"/>
      <c r="HV88" s="56"/>
      <c r="HW88" s="56"/>
      <c r="HX88" s="56"/>
      <c r="HY88" s="56"/>
      <c r="HZ88" s="56"/>
      <c r="IA88" s="56"/>
      <c r="IB88" s="56"/>
      <c r="IC88" s="56"/>
      <c r="ID88" s="56"/>
      <c r="IE88" s="56"/>
      <c r="IF88" s="56"/>
      <c r="IG88" s="56"/>
      <c r="IH88" s="56"/>
      <c r="II88" s="56"/>
      <c r="IJ88" s="56"/>
      <c r="IK88" s="56"/>
      <c r="IL88" s="56"/>
      <c r="IM88" s="56"/>
      <c r="IN88" s="56"/>
      <c r="IO88" s="56"/>
      <c r="IP88" s="56"/>
      <c r="IQ88" s="56"/>
      <c r="IR88" s="56"/>
      <c r="IS88" s="56"/>
      <c r="IT88" s="56"/>
      <c r="IU88" s="56"/>
      <c r="IV88" s="56"/>
      <c r="IW88" s="56"/>
      <c r="IX88" s="56"/>
    </row>
    <row r="89" spans="1:258" ht="10.5" hidden="1" customHeight="1">
      <c r="A89" s="383"/>
      <c r="B89" s="384"/>
      <c r="C89" s="385"/>
      <c r="D89" s="221"/>
      <c r="E89" s="381"/>
      <c r="F89" s="381"/>
      <c r="G89" s="388"/>
      <c r="H89" s="381"/>
      <c r="I89" s="221"/>
      <c r="J89" s="222"/>
      <c r="K89" s="223" t="s">
        <v>223</v>
      </c>
      <c r="L89" s="224" t="s">
        <v>223</v>
      </c>
      <c r="M89" s="381"/>
      <c r="N89" s="381"/>
      <c r="O89" s="382"/>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56"/>
      <c r="BC89" s="56"/>
      <c r="BD89" s="56"/>
      <c r="BE89" s="56"/>
      <c r="BF89" s="56"/>
      <c r="BG89" s="56"/>
      <c r="BH89" s="56"/>
      <c r="BI89" s="56"/>
      <c r="BJ89" s="56"/>
      <c r="BK89" s="56"/>
      <c r="BL89" s="56"/>
      <c r="BM89" s="56"/>
      <c r="BN89" s="56"/>
      <c r="BO89" s="56"/>
      <c r="BP89" s="56"/>
      <c r="BQ89" s="56"/>
      <c r="BR89" s="56"/>
      <c r="BS89" s="56"/>
      <c r="BT89" s="56"/>
      <c r="BU89" s="56"/>
      <c r="BV89" s="56"/>
      <c r="BW89" s="56"/>
      <c r="BX89" s="56"/>
      <c r="BY89" s="56"/>
      <c r="BZ89" s="56"/>
      <c r="CA89" s="56"/>
      <c r="CB89" s="56"/>
      <c r="CC89" s="56"/>
      <c r="CD89" s="56"/>
      <c r="CE89" s="56"/>
      <c r="CF89" s="56"/>
      <c r="CG89" s="56"/>
      <c r="CH89" s="56"/>
      <c r="CI89" s="56"/>
      <c r="CJ89" s="56"/>
      <c r="CK89" s="56"/>
      <c r="CL89" s="56"/>
      <c r="CM89" s="56"/>
      <c r="CN89" s="56"/>
      <c r="CO89" s="56"/>
      <c r="CP89" s="56"/>
      <c r="CQ89" s="56"/>
      <c r="CR89" s="56"/>
      <c r="CS89" s="56"/>
      <c r="CT89" s="56"/>
      <c r="CU89" s="56"/>
      <c r="CV89" s="56"/>
      <c r="CW89" s="56"/>
      <c r="CX89" s="56"/>
      <c r="CY89" s="56"/>
      <c r="CZ89" s="56"/>
      <c r="DA89" s="56"/>
      <c r="DB89" s="56"/>
      <c r="DC89" s="56"/>
      <c r="DD89" s="56"/>
      <c r="DE89" s="56"/>
      <c r="DF89" s="56"/>
      <c r="DG89" s="56"/>
      <c r="DH89" s="56"/>
      <c r="DI89" s="56"/>
      <c r="DJ89" s="56"/>
      <c r="DK89" s="56"/>
      <c r="DL89" s="56"/>
      <c r="DM89" s="56"/>
      <c r="DN89" s="56"/>
      <c r="DO89" s="56"/>
      <c r="DP89" s="56"/>
      <c r="DQ89" s="56"/>
      <c r="DR89" s="56"/>
      <c r="DS89" s="56"/>
      <c r="DT89" s="56"/>
      <c r="DU89" s="56"/>
      <c r="DV89" s="56"/>
      <c r="DW89" s="56"/>
      <c r="DX89" s="56"/>
      <c r="DY89" s="56"/>
      <c r="DZ89" s="56"/>
      <c r="EA89" s="56"/>
      <c r="EB89" s="56"/>
      <c r="EC89" s="56"/>
      <c r="ED89" s="56"/>
      <c r="EE89" s="56"/>
      <c r="EF89" s="56"/>
      <c r="EG89" s="56"/>
      <c r="EH89" s="56"/>
      <c r="EI89" s="56"/>
      <c r="EJ89" s="56"/>
      <c r="EK89" s="56"/>
      <c r="EL89" s="56"/>
      <c r="EM89" s="56"/>
      <c r="EN89" s="56"/>
      <c r="EO89" s="56"/>
      <c r="EP89" s="56"/>
      <c r="EQ89" s="56"/>
      <c r="ER89" s="56"/>
      <c r="ES89" s="56"/>
      <c r="ET89" s="56"/>
      <c r="EU89" s="56"/>
      <c r="EV89" s="56"/>
      <c r="EW89" s="56"/>
      <c r="EX89" s="56"/>
      <c r="EY89" s="56"/>
      <c r="EZ89" s="56"/>
      <c r="FA89" s="56"/>
      <c r="FB89" s="56"/>
      <c r="FC89" s="56"/>
      <c r="FD89" s="56"/>
      <c r="FE89" s="56"/>
      <c r="FF89" s="56"/>
      <c r="FG89" s="56"/>
      <c r="FH89" s="56"/>
      <c r="FI89" s="56"/>
      <c r="FJ89" s="56"/>
      <c r="FK89" s="56"/>
      <c r="FL89" s="56"/>
      <c r="FM89" s="56"/>
      <c r="FN89" s="56"/>
      <c r="FO89" s="56"/>
      <c r="FP89" s="56"/>
      <c r="FQ89" s="56"/>
      <c r="FR89" s="56"/>
      <c r="FS89" s="56"/>
      <c r="FT89" s="56"/>
      <c r="FU89" s="56"/>
      <c r="FV89" s="56"/>
      <c r="FW89" s="56"/>
      <c r="FX89" s="56"/>
      <c r="FY89" s="56"/>
      <c r="FZ89" s="56"/>
      <c r="GA89" s="56"/>
      <c r="GB89" s="56"/>
      <c r="GC89" s="56"/>
      <c r="GD89" s="56"/>
      <c r="GE89" s="56"/>
      <c r="GF89" s="56"/>
      <c r="GG89" s="56"/>
      <c r="GH89" s="56"/>
      <c r="GI89" s="56"/>
      <c r="GJ89" s="56"/>
      <c r="GK89" s="56"/>
      <c r="GL89" s="56"/>
      <c r="GM89" s="56"/>
      <c r="GN89" s="56"/>
      <c r="GO89" s="56"/>
      <c r="GP89" s="56"/>
      <c r="GQ89" s="56"/>
      <c r="GR89" s="56"/>
      <c r="GS89" s="56"/>
      <c r="GT89" s="56"/>
      <c r="GU89" s="56"/>
      <c r="GV89" s="56"/>
      <c r="GW89" s="56"/>
      <c r="GX89" s="56"/>
      <c r="GY89" s="56"/>
      <c r="GZ89" s="56"/>
      <c r="HA89" s="56"/>
      <c r="HB89" s="56"/>
      <c r="HC89" s="56"/>
      <c r="HD89" s="56"/>
      <c r="HE89" s="56"/>
      <c r="HF89" s="56"/>
      <c r="HG89" s="56"/>
      <c r="HH89" s="56"/>
      <c r="HI89" s="56"/>
      <c r="HJ89" s="56"/>
      <c r="HK89" s="56"/>
      <c r="HL89" s="56"/>
      <c r="HM89" s="56"/>
      <c r="HN89" s="56"/>
      <c r="HO89" s="56"/>
      <c r="HP89" s="56"/>
      <c r="HQ89" s="56"/>
      <c r="HR89" s="56"/>
      <c r="HS89" s="56"/>
      <c r="HT89" s="56"/>
      <c r="HU89" s="56"/>
      <c r="HV89" s="56"/>
      <c r="HW89" s="56"/>
      <c r="HX89" s="56"/>
      <c r="HY89" s="56"/>
      <c r="HZ89" s="56"/>
      <c r="IA89" s="56"/>
      <c r="IB89" s="56"/>
      <c r="IC89" s="56"/>
      <c r="ID89" s="56"/>
      <c r="IE89" s="56"/>
      <c r="IF89" s="56"/>
      <c r="IG89" s="56"/>
      <c r="IH89" s="56"/>
      <c r="II89" s="56"/>
      <c r="IJ89" s="56"/>
      <c r="IK89" s="56"/>
      <c r="IL89" s="56"/>
      <c r="IM89" s="56"/>
      <c r="IN89" s="56"/>
      <c r="IO89" s="56"/>
      <c r="IP89" s="56"/>
      <c r="IQ89" s="56"/>
      <c r="IR89" s="56"/>
      <c r="IS89" s="56"/>
      <c r="IT89" s="56"/>
      <c r="IU89" s="56"/>
      <c r="IV89" s="56"/>
      <c r="IW89" s="56"/>
      <c r="IX89" s="56"/>
    </row>
    <row r="90" spans="1:258">
      <c r="A90" s="56"/>
      <c r="B90" s="59"/>
      <c r="C90" s="59"/>
      <c r="D90" s="59"/>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56"/>
      <c r="BC90" s="56"/>
      <c r="BD90" s="56"/>
      <c r="BE90" s="56"/>
      <c r="BF90" s="56"/>
      <c r="BG90" s="56"/>
      <c r="BH90" s="56"/>
      <c r="BI90" s="56"/>
      <c r="BJ90" s="56"/>
      <c r="BK90" s="56"/>
      <c r="BL90" s="56"/>
      <c r="BM90" s="56"/>
      <c r="BN90" s="56"/>
      <c r="BO90" s="56"/>
      <c r="BP90" s="56"/>
      <c r="BQ90" s="56"/>
      <c r="BR90" s="56"/>
      <c r="BS90" s="56"/>
      <c r="BT90" s="56"/>
      <c r="BU90" s="56"/>
      <c r="BV90" s="56"/>
      <c r="BW90" s="56"/>
      <c r="BX90" s="56"/>
      <c r="BY90" s="56"/>
      <c r="BZ90" s="56"/>
      <c r="CA90" s="56"/>
      <c r="CB90" s="56"/>
      <c r="CC90" s="56"/>
      <c r="CD90" s="56"/>
      <c r="CE90" s="56"/>
      <c r="CF90" s="56"/>
      <c r="CG90" s="56"/>
      <c r="CH90" s="56"/>
      <c r="CI90" s="56"/>
      <c r="CJ90" s="56"/>
      <c r="CK90" s="56"/>
      <c r="CL90" s="56"/>
      <c r="CM90" s="56"/>
      <c r="CN90" s="56"/>
      <c r="CO90" s="56"/>
      <c r="CP90" s="56"/>
      <c r="CQ90" s="56"/>
      <c r="CR90" s="56"/>
      <c r="CS90" s="56"/>
      <c r="CT90" s="56"/>
      <c r="CU90" s="56"/>
      <c r="CV90" s="56"/>
      <c r="CW90" s="56"/>
      <c r="CX90" s="56"/>
      <c r="CY90" s="56"/>
      <c r="CZ90" s="56"/>
      <c r="DA90" s="56"/>
      <c r="DB90" s="56"/>
      <c r="DC90" s="56"/>
      <c r="DD90" s="56"/>
      <c r="DE90" s="56"/>
      <c r="DF90" s="56"/>
      <c r="DG90" s="56"/>
      <c r="DH90" s="56"/>
      <c r="DI90" s="56"/>
      <c r="DJ90" s="56"/>
      <c r="DK90" s="56"/>
      <c r="DL90" s="56"/>
      <c r="DM90" s="56"/>
      <c r="DN90" s="56"/>
      <c r="DO90" s="56"/>
      <c r="DP90" s="56"/>
      <c r="DQ90" s="56"/>
      <c r="DR90" s="56"/>
      <c r="DS90" s="56"/>
      <c r="DT90" s="56"/>
      <c r="DU90" s="56"/>
      <c r="DV90" s="56"/>
      <c r="DW90" s="56"/>
      <c r="DX90" s="56"/>
      <c r="DY90" s="56"/>
      <c r="DZ90" s="56"/>
      <c r="EA90" s="56"/>
      <c r="EB90" s="56"/>
      <c r="EC90" s="56"/>
      <c r="ED90" s="56"/>
      <c r="EE90" s="56"/>
      <c r="EF90" s="56"/>
      <c r="EG90" s="56"/>
      <c r="EH90" s="56"/>
      <c r="EI90" s="56"/>
      <c r="EJ90" s="56"/>
      <c r="EK90" s="56"/>
      <c r="EL90" s="56"/>
      <c r="EM90" s="56"/>
      <c r="EN90" s="56"/>
      <c r="EO90" s="56"/>
      <c r="EP90" s="56"/>
      <c r="EQ90" s="56"/>
      <c r="ER90" s="56"/>
      <c r="ES90" s="56"/>
      <c r="ET90" s="56"/>
      <c r="EU90" s="56"/>
      <c r="EV90" s="56"/>
      <c r="EW90" s="56"/>
      <c r="EX90" s="56"/>
      <c r="EY90" s="56"/>
      <c r="EZ90" s="56"/>
      <c r="FA90" s="56"/>
      <c r="FB90" s="56"/>
      <c r="FC90" s="56"/>
      <c r="FD90" s="56"/>
      <c r="FE90" s="56"/>
      <c r="FF90" s="56"/>
      <c r="FG90" s="56"/>
      <c r="FH90" s="56"/>
      <c r="FI90" s="56"/>
      <c r="FJ90" s="56"/>
      <c r="FK90" s="56"/>
      <c r="FL90" s="56"/>
      <c r="FM90" s="56"/>
      <c r="FN90" s="56"/>
      <c r="FO90" s="56"/>
      <c r="FP90" s="56"/>
      <c r="FQ90" s="56"/>
      <c r="FR90" s="56"/>
      <c r="FS90" s="56"/>
      <c r="FT90" s="56"/>
      <c r="FU90" s="56"/>
      <c r="FV90" s="56"/>
      <c r="FW90" s="56"/>
      <c r="FX90" s="56"/>
      <c r="FY90" s="56"/>
      <c r="FZ90" s="56"/>
      <c r="GA90" s="56"/>
      <c r="GB90" s="56"/>
      <c r="GC90" s="56"/>
      <c r="GD90" s="56"/>
      <c r="GE90" s="56"/>
      <c r="GF90" s="56"/>
      <c r="GG90" s="56"/>
      <c r="GH90" s="56"/>
      <c r="GI90" s="56"/>
      <c r="GJ90" s="56"/>
      <c r="GK90" s="56"/>
      <c r="GL90" s="56"/>
      <c r="GM90" s="56"/>
      <c r="GN90" s="56"/>
      <c r="GO90" s="56"/>
      <c r="GP90" s="56"/>
      <c r="GQ90" s="56"/>
      <c r="GR90" s="56"/>
      <c r="GS90" s="56"/>
      <c r="GT90" s="56"/>
      <c r="GU90" s="56"/>
      <c r="GV90" s="56"/>
      <c r="GW90" s="56"/>
      <c r="GX90" s="56"/>
      <c r="GY90" s="56"/>
      <c r="GZ90" s="56"/>
      <c r="HA90" s="56"/>
      <c r="HB90" s="56"/>
      <c r="HC90" s="56"/>
      <c r="HD90" s="56"/>
      <c r="HE90" s="56"/>
      <c r="HF90" s="56"/>
      <c r="HG90" s="56"/>
      <c r="HH90" s="56"/>
      <c r="HI90" s="56"/>
      <c r="HJ90" s="56"/>
      <c r="HK90" s="56"/>
      <c r="HL90" s="56"/>
      <c r="HM90" s="56"/>
      <c r="HN90" s="56"/>
      <c r="HO90" s="56"/>
      <c r="HP90" s="56"/>
      <c r="HQ90" s="56"/>
      <c r="HR90" s="56"/>
      <c r="HS90" s="56"/>
      <c r="HT90" s="56"/>
      <c r="HU90" s="56"/>
      <c r="HV90" s="56"/>
      <c r="HW90" s="56"/>
      <c r="HX90" s="56"/>
      <c r="HY90" s="56"/>
      <c r="HZ90" s="56"/>
      <c r="IA90" s="56"/>
      <c r="IB90" s="56"/>
      <c r="IC90" s="56"/>
      <c r="ID90" s="56"/>
      <c r="IE90" s="56"/>
      <c r="IF90" s="56"/>
      <c r="IG90" s="56"/>
      <c r="IH90" s="56"/>
      <c r="II90" s="56"/>
      <c r="IJ90" s="56"/>
      <c r="IK90" s="56"/>
      <c r="IL90" s="56"/>
      <c r="IM90" s="56"/>
      <c r="IN90" s="56"/>
      <c r="IO90" s="56"/>
      <c r="IP90" s="56"/>
      <c r="IQ90" s="56"/>
      <c r="IR90" s="56"/>
      <c r="IS90" s="56"/>
      <c r="IT90" s="56"/>
      <c r="IU90" s="56"/>
      <c r="IV90" s="56"/>
      <c r="IW90" s="56"/>
      <c r="IX90" s="56"/>
    </row>
    <row r="91" spans="1:258">
      <c r="A91" s="56"/>
      <c r="B91" s="59"/>
      <c r="C91" s="59"/>
      <c r="D91" s="59"/>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56"/>
      <c r="BC91" s="56"/>
      <c r="BD91" s="56"/>
      <c r="BE91" s="56"/>
      <c r="BF91" s="56"/>
      <c r="BG91" s="56"/>
      <c r="BH91" s="56"/>
      <c r="BI91" s="56"/>
      <c r="BJ91" s="56"/>
      <c r="BK91" s="56"/>
      <c r="BL91" s="56"/>
      <c r="BM91" s="56"/>
      <c r="BN91" s="56"/>
      <c r="BO91" s="56"/>
      <c r="BP91" s="56"/>
      <c r="BQ91" s="56"/>
      <c r="BR91" s="56"/>
      <c r="BS91" s="56"/>
      <c r="BT91" s="56"/>
      <c r="BU91" s="56"/>
      <c r="BV91" s="56"/>
      <c r="BW91" s="56"/>
      <c r="BX91" s="56"/>
      <c r="BY91" s="56"/>
      <c r="BZ91" s="56"/>
      <c r="CA91" s="56"/>
      <c r="CB91" s="56"/>
      <c r="CC91" s="56"/>
      <c r="CD91" s="56"/>
      <c r="CE91" s="56"/>
      <c r="CF91" s="56"/>
      <c r="CG91" s="56"/>
      <c r="CH91" s="56"/>
      <c r="CI91" s="56"/>
      <c r="CJ91" s="56"/>
      <c r="CK91" s="56"/>
      <c r="CL91" s="56"/>
      <c r="CM91" s="56"/>
      <c r="CN91" s="56"/>
      <c r="CO91" s="56"/>
      <c r="CP91" s="56"/>
      <c r="CQ91" s="56"/>
      <c r="CR91" s="56"/>
      <c r="CS91" s="56"/>
      <c r="CT91" s="56"/>
      <c r="CU91" s="56"/>
      <c r="CV91" s="56"/>
      <c r="CW91" s="56"/>
      <c r="CX91" s="56"/>
      <c r="CY91" s="56"/>
      <c r="CZ91" s="56"/>
      <c r="DA91" s="56"/>
      <c r="DB91" s="56"/>
      <c r="DC91" s="56"/>
      <c r="DD91" s="56"/>
      <c r="DE91" s="56"/>
      <c r="DF91" s="56"/>
      <c r="DG91" s="56"/>
      <c r="DH91" s="56"/>
      <c r="DI91" s="56"/>
      <c r="DJ91" s="56"/>
      <c r="DK91" s="56"/>
      <c r="DL91" s="56"/>
      <c r="DM91" s="56"/>
      <c r="DN91" s="56"/>
      <c r="DO91" s="56"/>
      <c r="DP91" s="56"/>
      <c r="DQ91" s="56"/>
      <c r="DR91" s="56"/>
      <c r="DS91" s="56"/>
      <c r="DT91" s="56"/>
      <c r="DU91" s="56"/>
      <c r="DV91" s="56"/>
      <c r="DW91" s="56"/>
      <c r="DX91" s="56"/>
      <c r="DY91" s="56"/>
      <c r="DZ91" s="56"/>
      <c r="EA91" s="56"/>
      <c r="EB91" s="56"/>
      <c r="EC91" s="56"/>
      <c r="ED91" s="56"/>
      <c r="EE91" s="56"/>
      <c r="EF91" s="56"/>
      <c r="EG91" s="56"/>
      <c r="EH91" s="56"/>
      <c r="EI91" s="56"/>
      <c r="EJ91" s="56"/>
      <c r="EK91" s="56"/>
      <c r="EL91" s="56"/>
      <c r="EM91" s="56"/>
      <c r="EN91" s="56"/>
      <c r="EO91" s="56"/>
      <c r="EP91" s="56"/>
      <c r="EQ91" s="56"/>
      <c r="ER91" s="56"/>
      <c r="ES91" s="56"/>
      <c r="ET91" s="56"/>
      <c r="EU91" s="56"/>
      <c r="EV91" s="56"/>
      <c r="EW91" s="56"/>
      <c r="EX91" s="56"/>
      <c r="EY91" s="56"/>
      <c r="EZ91" s="56"/>
      <c r="FA91" s="56"/>
      <c r="FB91" s="56"/>
      <c r="FC91" s="56"/>
      <c r="FD91" s="56"/>
      <c r="FE91" s="56"/>
      <c r="FF91" s="56"/>
      <c r="FG91" s="56"/>
      <c r="FH91" s="56"/>
      <c r="FI91" s="56"/>
      <c r="FJ91" s="56"/>
      <c r="FK91" s="56"/>
      <c r="FL91" s="56"/>
      <c r="FM91" s="56"/>
      <c r="FN91" s="56"/>
      <c r="FO91" s="56"/>
      <c r="FP91" s="56"/>
      <c r="FQ91" s="56"/>
      <c r="FR91" s="56"/>
      <c r="FS91" s="56"/>
      <c r="FT91" s="56"/>
      <c r="FU91" s="56"/>
      <c r="FV91" s="56"/>
      <c r="FW91" s="56"/>
      <c r="FX91" s="56"/>
      <c r="FY91" s="56"/>
      <c r="FZ91" s="56"/>
      <c r="GA91" s="56"/>
      <c r="GB91" s="56"/>
      <c r="GC91" s="56"/>
      <c r="GD91" s="56"/>
      <c r="GE91" s="56"/>
      <c r="GF91" s="56"/>
      <c r="GG91" s="56"/>
      <c r="GH91" s="56"/>
      <c r="GI91" s="56"/>
      <c r="GJ91" s="56"/>
      <c r="GK91" s="56"/>
      <c r="GL91" s="56"/>
      <c r="GM91" s="56"/>
      <c r="GN91" s="56"/>
      <c r="GO91" s="56"/>
      <c r="GP91" s="56"/>
      <c r="GQ91" s="56"/>
      <c r="GR91" s="56"/>
      <c r="GS91" s="56"/>
      <c r="GT91" s="56"/>
      <c r="GU91" s="56"/>
      <c r="GV91" s="56"/>
      <c r="GW91" s="56"/>
      <c r="GX91" s="56"/>
      <c r="GY91" s="56"/>
      <c r="GZ91" s="56"/>
      <c r="HA91" s="56"/>
      <c r="HB91" s="56"/>
      <c r="HC91" s="56"/>
      <c r="HD91" s="56"/>
      <c r="HE91" s="56"/>
      <c r="HF91" s="56"/>
      <c r="HG91" s="56"/>
      <c r="HH91" s="56"/>
      <c r="HI91" s="56"/>
      <c r="HJ91" s="56"/>
      <c r="HK91" s="56"/>
      <c r="HL91" s="56"/>
      <c r="HM91" s="56"/>
      <c r="HN91" s="56"/>
      <c r="HO91" s="56"/>
      <c r="HP91" s="56"/>
      <c r="HQ91" s="56"/>
      <c r="HR91" s="56"/>
      <c r="HS91" s="56"/>
      <c r="HT91" s="56"/>
      <c r="HU91" s="56"/>
      <c r="HV91" s="56"/>
      <c r="HW91" s="56"/>
      <c r="HX91" s="56"/>
      <c r="HY91" s="56"/>
      <c r="HZ91" s="56"/>
      <c r="IA91" s="56"/>
      <c r="IB91" s="56"/>
      <c r="IC91" s="56"/>
      <c r="ID91" s="56"/>
      <c r="IE91" s="56"/>
      <c r="IF91" s="56"/>
      <c r="IG91" s="56"/>
      <c r="IH91" s="56"/>
      <c r="II91" s="56"/>
      <c r="IJ91" s="56"/>
      <c r="IK91" s="56"/>
      <c r="IL91" s="56"/>
      <c r="IM91" s="56"/>
      <c r="IN91" s="56"/>
      <c r="IO91" s="56"/>
      <c r="IP91" s="56"/>
      <c r="IQ91" s="56"/>
      <c r="IR91" s="56"/>
      <c r="IS91" s="56"/>
      <c r="IT91" s="56"/>
      <c r="IU91" s="56"/>
      <c r="IV91" s="56"/>
      <c r="IW91" s="56"/>
      <c r="IX91" s="56"/>
    </row>
    <row r="92" spans="1:258">
      <c r="A92" s="56"/>
      <c r="B92" s="59"/>
      <c r="C92" s="59"/>
      <c r="D92" s="59"/>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56"/>
      <c r="BU92" s="56"/>
      <c r="BV92" s="56"/>
      <c r="BW92" s="56"/>
      <c r="BX92" s="56"/>
      <c r="BY92" s="56"/>
      <c r="BZ92" s="56"/>
      <c r="CA92" s="56"/>
      <c r="CB92" s="56"/>
      <c r="CC92" s="56"/>
      <c r="CD92" s="56"/>
      <c r="CE92" s="56"/>
      <c r="CF92" s="56"/>
      <c r="CG92" s="56"/>
      <c r="CH92" s="56"/>
      <c r="CI92" s="56"/>
      <c r="CJ92" s="56"/>
      <c r="CK92" s="56"/>
      <c r="CL92" s="56"/>
      <c r="CM92" s="56"/>
      <c r="CN92" s="56"/>
      <c r="CO92" s="56"/>
      <c r="CP92" s="56"/>
      <c r="CQ92" s="56"/>
      <c r="CR92" s="56"/>
      <c r="CS92" s="56"/>
      <c r="CT92" s="56"/>
      <c r="CU92" s="56"/>
      <c r="CV92" s="56"/>
      <c r="CW92" s="56"/>
      <c r="CX92" s="56"/>
      <c r="CY92" s="56"/>
      <c r="CZ92" s="56"/>
      <c r="DA92" s="56"/>
      <c r="DB92" s="56"/>
      <c r="DC92" s="56"/>
      <c r="DD92" s="56"/>
      <c r="DE92" s="56"/>
      <c r="DF92" s="56"/>
      <c r="DG92" s="56"/>
      <c r="DH92" s="56"/>
      <c r="DI92" s="56"/>
      <c r="DJ92" s="56"/>
      <c r="DK92" s="56"/>
      <c r="DL92" s="56"/>
      <c r="DM92" s="56"/>
      <c r="DN92" s="56"/>
      <c r="DO92" s="56"/>
      <c r="DP92" s="56"/>
      <c r="DQ92" s="56"/>
      <c r="DR92" s="56"/>
      <c r="DS92" s="56"/>
      <c r="DT92" s="56"/>
      <c r="DU92" s="56"/>
      <c r="DV92" s="56"/>
      <c r="DW92" s="56"/>
      <c r="DX92" s="56"/>
      <c r="DY92" s="56"/>
      <c r="DZ92" s="56"/>
      <c r="EA92" s="56"/>
      <c r="EB92" s="56"/>
      <c r="EC92" s="56"/>
      <c r="ED92" s="56"/>
      <c r="EE92" s="56"/>
      <c r="EF92" s="56"/>
      <c r="EG92" s="56"/>
      <c r="EH92" s="56"/>
      <c r="EI92" s="56"/>
      <c r="EJ92" s="56"/>
      <c r="EK92" s="56"/>
      <c r="EL92" s="56"/>
      <c r="EM92" s="56"/>
      <c r="EN92" s="56"/>
      <c r="EO92" s="56"/>
      <c r="EP92" s="56"/>
      <c r="EQ92" s="56"/>
      <c r="ER92" s="56"/>
      <c r="ES92" s="56"/>
      <c r="ET92" s="56"/>
      <c r="EU92" s="56"/>
      <c r="EV92" s="56"/>
      <c r="EW92" s="56"/>
      <c r="EX92" s="56"/>
      <c r="EY92" s="56"/>
      <c r="EZ92" s="56"/>
      <c r="FA92" s="56"/>
      <c r="FB92" s="56"/>
      <c r="FC92" s="56"/>
      <c r="FD92" s="56"/>
      <c r="FE92" s="56"/>
      <c r="FF92" s="56"/>
      <c r="FG92" s="56"/>
      <c r="FH92" s="56"/>
      <c r="FI92" s="56"/>
      <c r="FJ92" s="56"/>
      <c r="FK92" s="56"/>
      <c r="FL92" s="56"/>
      <c r="FM92" s="56"/>
      <c r="FN92" s="56"/>
      <c r="FO92" s="56"/>
      <c r="FP92" s="56"/>
      <c r="FQ92" s="56"/>
      <c r="FR92" s="56"/>
      <c r="FS92" s="56"/>
      <c r="FT92" s="56"/>
      <c r="FU92" s="56"/>
      <c r="FV92" s="56"/>
      <c r="FW92" s="56"/>
      <c r="FX92" s="56"/>
      <c r="FY92" s="56"/>
      <c r="FZ92" s="56"/>
      <c r="GA92" s="56"/>
      <c r="GB92" s="56"/>
      <c r="GC92" s="56"/>
      <c r="GD92" s="56"/>
      <c r="GE92" s="56"/>
      <c r="GF92" s="56"/>
      <c r="GG92" s="56"/>
      <c r="GH92" s="56"/>
      <c r="GI92" s="56"/>
      <c r="GJ92" s="56"/>
      <c r="GK92" s="56"/>
      <c r="GL92" s="56"/>
      <c r="GM92" s="56"/>
      <c r="GN92" s="56"/>
      <c r="GO92" s="56"/>
      <c r="GP92" s="56"/>
      <c r="GQ92" s="56"/>
      <c r="GR92" s="56"/>
      <c r="GS92" s="56"/>
      <c r="GT92" s="56"/>
      <c r="GU92" s="56"/>
      <c r="GV92" s="56"/>
      <c r="GW92" s="56"/>
      <c r="GX92" s="56"/>
      <c r="GY92" s="56"/>
      <c r="GZ92" s="56"/>
      <c r="HA92" s="56"/>
      <c r="HB92" s="56"/>
      <c r="HC92" s="56"/>
      <c r="HD92" s="56"/>
      <c r="HE92" s="56"/>
      <c r="HF92" s="56"/>
      <c r="HG92" s="56"/>
      <c r="HH92" s="56"/>
      <c r="HI92" s="56"/>
      <c r="HJ92" s="56"/>
      <c r="HK92" s="56"/>
      <c r="HL92" s="56"/>
      <c r="HM92" s="56"/>
      <c r="HN92" s="56"/>
      <c r="HO92" s="56"/>
      <c r="HP92" s="56"/>
      <c r="HQ92" s="56"/>
      <c r="HR92" s="56"/>
      <c r="HS92" s="56"/>
      <c r="HT92" s="56"/>
      <c r="HU92" s="56"/>
      <c r="HV92" s="56"/>
      <c r="HW92" s="56"/>
      <c r="HX92" s="56"/>
      <c r="HY92" s="56"/>
      <c r="HZ92" s="56"/>
      <c r="IA92" s="56"/>
      <c r="IB92" s="56"/>
      <c r="IC92" s="56"/>
      <c r="ID92" s="56"/>
      <c r="IE92" s="56"/>
      <c r="IF92" s="56"/>
      <c r="IG92" s="56"/>
      <c r="IH92" s="56"/>
      <c r="II92" s="56"/>
      <c r="IJ92" s="56"/>
      <c r="IK92" s="56"/>
      <c r="IL92" s="56"/>
      <c r="IM92" s="56"/>
      <c r="IN92" s="56"/>
      <c r="IO92" s="56"/>
      <c r="IP92" s="56"/>
      <c r="IQ92" s="56"/>
      <c r="IR92" s="56"/>
      <c r="IS92" s="56"/>
      <c r="IT92" s="56"/>
      <c r="IU92" s="56"/>
      <c r="IV92" s="56"/>
      <c r="IW92" s="56"/>
      <c r="IX92" s="56"/>
    </row>
    <row r="93" spans="1:258">
      <c r="A93" s="56"/>
      <c r="B93" s="59"/>
      <c r="C93" s="59"/>
      <c r="D93" s="59"/>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56"/>
      <c r="BU93" s="56"/>
      <c r="BV93" s="56"/>
      <c r="BW93" s="56"/>
      <c r="BX93" s="56"/>
      <c r="BY93" s="56"/>
      <c r="BZ93" s="56"/>
      <c r="CA93" s="56"/>
      <c r="CB93" s="56"/>
      <c r="CC93" s="56"/>
      <c r="CD93" s="56"/>
      <c r="CE93" s="56"/>
      <c r="CF93" s="56"/>
      <c r="CG93" s="56"/>
      <c r="CH93" s="56"/>
      <c r="CI93" s="56"/>
      <c r="CJ93" s="56"/>
      <c r="CK93" s="56"/>
      <c r="CL93" s="56"/>
      <c r="CM93" s="56"/>
      <c r="CN93" s="56"/>
      <c r="CO93" s="56"/>
      <c r="CP93" s="56"/>
      <c r="CQ93" s="56"/>
      <c r="CR93" s="56"/>
      <c r="CS93" s="56"/>
      <c r="CT93" s="56"/>
      <c r="CU93" s="56"/>
      <c r="CV93" s="56"/>
      <c r="CW93" s="56"/>
      <c r="CX93" s="56"/>
      <c r="CY93" s="56"/>
      <c r="CZ93" s="56"/>
      <c r="DA93" s="56"/>
      <c r="DB93" s="56"/>
      <c r="DC93" s="56"/>
      <c r="DD93" s="56"/>
      <c r="DE93" s="56"/>
      <c r="DF93" s="56"/>
      <c r="DG93" s="56"/>
      <c r="DH93" s="56"/>
      <c r="DI93" s="56"/>
      <c r="DJ93" s="56"/>
      <c r="DK93" s="56"/>
      <c r="DL93" s="56"/>
      <c r="DM93" s="56"/>
      <c r="DN93" s="56"/>
      <c r="DO93" s="56"/>
      <c r="DP93" s="56"/>
      <c r="DQ93" s="56"/>
      <c r="DR93" s="56"/>
      <c r="DS93" s="56"/>
      <c r="DT93" s="56"/>
      <c r="DU93" s="56"/>
      <c r="DV93" s="56"/>
      <c r="DW93" s="56"/>
      <c r="DX93" s="56"/>
      <c r="DY93" s="56"/>
      <c r="DZ93" s="56"/>
      <c r="EA93" s="56"/>
      <c r="EB93" s="56"/>
      <c r="EC93" s="56"/>
      <c r="ED93" s="56"/>
      <c r="EE93" s="56"/>
      <c r="EF93" s="56"/>
      <c r="EG93" s="56"/>
      <c r="EH93" s="56"/>
      <c r="EI93" s="56"/>
      <c r="EJ93" s="56"/>
      <c r="EK93" s="56"/>
      <c r="EL93" s="56"/>
      <c r="EM93" s="56"/>
      <c r="EN93" s="56"/>
      <c r="EO93" s="56"/>
      <c r="EP93" s="56"/>
      <c r="EQ93" s="56"/>
      <c r="ER93" s="56"/>
      <c r="ES93" s="56"/>
      <c r="ET93" s="56"/>
      <c r="EU93" s="56"/>
      <c r="EV93" s="56"/>
      <c r="EW93" s="56"/>
      <c r="EX93" s="56"/>
      <c r="EY93" s="56"/>
      <c r="EZ93" s="56"/>
      <c r="FA93" s="56"/>
      <c r="FB93" s="56"/>
      <c r="FC93" s="56"/>
      <c r="FD93" s="56"/>
      <c r="FE93" s="56"/>
      <c r="FF93" s="56"/>
      <c r="FG93" s="56"/>
      <c r="FH93" s="56"/>
      <c r="FI93" s="56"/>
      <c r="FJ93" s="56"/>
      <c r="FK93" s="56"/>
      <c r="FL93" s="56"/>
      <c r="FM93" s="56"/>
      <c r="FN93" s="56"/>
      <c r="FO93" s="56"/>
      <c r="FP93" s="56"/>
      <c r="FQ93" s="56"/>
      <c r="FR93" s="56"/>
      <c r="FS93" s="56"/>
      <c r="FT93" s="56"/>
      <c r="FU93" s="56"/>
      <c r="FV93" s="56"/>
      <c r="FW93" s="56"/>
      <c r="FX93" s="56"/>
      <c r="FY93" s="56"/>
      <c r="FZ93" s="56"/>
      <c r="GA93" s="56"/>
      <c r="GB93" s="56"/>
      <c r="GC93" s="56"/>
      <c r="GD93" s="56"/>
      <c r="GE93" s="56"/>
      <c r="GF93" s="56"/>
      <c r="GG93" s="56"/>
      <c r="GH93" s="56"/>
      <c r="GI93" s="56"/>
      <c r="GJ93" s="56"/>
      <c r="GK93" s="56"/>
      <c r="GL93" s="56"/>
      <c r="GM93" s="56"/>
      <c r="GN93" s="56"/>
      <c r="GO93" s="56"/>
      <c r="GP93" s="56"/>
      <c r="GQ93" s="56"/>
      <c r="GR93" s="56"/>
      <c r="GS93" s="56"/>
      <c r="GT93" s="56"/>
      <c r="GU93" s="56"/>
      <c r="GV93" s="56"/>
      <c r="GW93" s="56"/>
      <c r="GX93" s="56"/>
      <c r="GY93" s="56"/>
      <c r="GZ93" s="56"/>
      <c r="HA93" s="56"/>
      <c r="HB93" s="56"/>
      <c r="HC93" s="56"/>
      <c r="HD93" s="56"/>
      <c r="HE93" s="56"/>
      <c r="HF93" s="56"/>
      <c r="HG93" s="56"/>
      <c r="HH93" s="56"/>
      <c r="HI93" s="56"/>
      <c r="HJ93" s="56"/>
      <c r="HK93" s="56"/>
      <c r="HL93" s="56"/>
      <c r="HM93" s="56"/>
      <c r="HN93" s="56"/>
      <c r="HO93" s="56"/>
      <c r="HP93" s="56"/>
      <c r="HQ93" s="56"/>
      <c r="HR93" s="56"/>
      <c r="HS93" s="56"/>
      <c r="HT93" s="56"/>
      <c r="HU93" s="56"/>
      <c r="HV93" s="56"/>
      <c r="HW93" s="56"/>
      <c r="HX93" s="56"/>
      <c r="HY93" s="56"/>
      <c r="HZ93" s="56"/>
      <c r="IA93" s="56"/>
      <c r="IB93" s="56"/>
      <c r="IC93" s="56"/>
      <c r="ID93" s="56"/>
      <c r="IE93" s="56"/>
      <c r="IF93" s="56"/>
      <c r="IG93" s="56"/>
      <c r="IH93" s="56"/>
      <c r="II93" s="56"/>
      <c r="IJ93" s="56"/>
      <c r="IK93" s="56"/>
      <c r="IL93" s="56"/>
      <c r="IM93" s="56"/>
      <c r="IN93" s="56"/>
      <c r="IO93" s="56"/>
      <c r="IP93" s="56"/>
      <c r="IQ93" s="56"/>
      <c r="IR93" s="56"/>
      <c r="IS93" s="56"/>
      <c r="IT93" s="56"/>
      <c r="IU93" s="56"/>
      <c r="IV93" s="56"/>
      <c r="IW93" s="56"/>
      <c r="IX93" s="56"/>
    </row>
    <row r="94" spans="1:258">
      <c r="A94" s="56"/>
      <c r="B94" s="59"/>
      <c r="C94" s="59"/>
      <c r="D94" s="59"/>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56"/>
      <c r="BD94" s="56"/>
      <c r="BE94" s="56"/>
      <c r="BF94" s="56"/>
      <c r="BG94" s="56"/>
      <c r="BH94" s="56"/>
      <c r="BI94" s="56"/>
      <c r="BJ94" s="56"/>
      <c r="BK94" s="56"/>
      <c r="BL94" s="56"/>
      <c r="BM94" s="56"/>
      <c r="BN94" s="56"/>
      <c r="BO94" s="56"/>
      <c r="BP94" s="56"/>
      <c r="BQ94" s="56"/>
      <c r="BR94" s="56"/>
      <c r="BS94" s="56"/>
      <c r="BT94" s="56"/>
      <c r="BU94" s="56"/>
      <c r="BV94" s="56"/>
      <c r="BW94" s="56"/>
      <c r="BX94" s="56"/>
      <c r="BY94" s="56"/>
      <c r="BZ94" s="56"/>
      <c r="CA94" s="56"/>
      <c r="CB94" s="56"/>
      <c r="CC94" s="56"/>
      <c r="CD94" s="56"/>
      <c r="CE94" s="56"/>
      <c r="CF94" s="56"/>
      <c r="CG94" s="56"/>
      <c r="CH94" s="56"/>
      <c r="CI94" s="56"/>
      <c r="CJ94" s="56"/>
      <c r="CK94" s="56"/>
      <c r="CL94" s="56"/>
      <c r="CM94" s="56"/>
      <c r="CN94" s="56"/>
      <c r="CO94" s="56"/>
      <c r="CP94" s="56"/>
      <c r="CQ94" s="56"/>
      <c r="CR94" s="56"/>
      <c r="CS94" s="56"/>
      <c r="CT94" s="56"/>
      <c r="CU94" s="56"/>
      <c r="CV94" s="56"/>
      <c r="CW94" s="56"/>
      <c r="CX94" s="56"/>
      <c r="CY94" s="56"/>
      <c r="CZ94" s="56"/>
      <c r="DA94" s="56"/>
      <c r="DB94" s="56"/>
      <c r="DC94" s="56"/>
      <c r="DD94" s="56"/>
      <c r="DE94" s="56"/>
      <c r="DF94" s="56"/>
      <c r="DG94" s="56"/>
      <c r="DH94" s="56"/>
      <c r="DI94" s="56"/>
      <c r="DJ94" s="56"/>
      <c r="DK94" s="56"/>
      <c r="DL94" s="56"/>
      <c r="DM94" s="56"/>
      <c r="DN94" s="56"/>
      <c r="DO94" s="56"/>
      <c r="DP94" s="56"/>
      <c r="DQ94" s="56"/>
      <c r="DR94" s="56"/>
      <c r="DS94" s="56"/>
      <c r="DT94" s="56"/>
      <c r="DU94" s="56"/>
      <c r="DV94" s="56"/>
      <c r="DW94" s="56"/>
      <c r="DX94" s="56"/>
      <c r="DY94" s="56"/>
      <c r="DZ94" s="56"/>
      <c r="EA94" s="56"/>
      <c r="EB94" s="56"/>
      <c r="EC94" s="56"/>
      <c r="ED94" s="56"/>
      <c r="EE94" s="56"/>
      <c r="EF94" s="56"/>
      <c r="EG94" s="56"/>
      <c r="EH94" s="56"/>
      <c r="EI94" s="56"/>
      <c r="EJ94" s="56"/>
      <c r="EK94" s="56"/>
      <c r="EL94" s="56"/>
      <c r="EM94" s="56"/>
      <c r="EN94" s="56"/>
      <c r="EO94" s="56"/>
      <c r="EP94" s="56"/>
      <c r="EQ94" s="56"/>
      <c r="ER94" s="56"/>
      <c r="ES94" s="56"/>
      <c r="ET94" s="56"/>
      <c r="EU94" s="56"/>
      <c r="EV94" s="56"/>
      <c r="EW94" s="56"/>
      <c r="EX94" s="56"/>
      <c r="EY94" s="56"/>
      <c r="EZ94" s="56"/>
      <c r="FA94" s="56"/>
      <c r="FB94" s="56"/>
      <c r="FC94" s="56"/>
      <c r="FD94" s="56"/>
      <c r="FE94" s="56"/>
      <c r="FF94" s="56"/>
      <c r="FG94" s="56"/>
      <c r="FH94" s="56"/>
      <c r="FI94" s="56"/>
      <c r="FJ94" s="56"/>
      <c r="FK94" s="56"/>
      <c r="FL94" s="56"/>
      <c r="FM94" s="56"/>
      <c r="FN94" s="56"/>
      <c r="FO94" s="56"/>
      <c r="FP94" s="56"/>
      <c r="FQ94" s="56"/>
      <c r="FR94" s="56"/>
      <c r="FS94" s="56"/>
      <c r="FT94" s="56"/>
      <c r="FU94" s="56"/>
      <c r="FV94" s="56"/>
      <c r="FW94" s="56"/>
      <c r="FX94" s="56"/>
      <c r="FY94" s="56"/>
      <c r="FZ94" s="56"/>
      <c r="GA94" s="56"/>
      <c r="GB94" s="56"/>
      <c r="GC94" s="56"/>
      <c r="GD94" s="56"/>
      <c r="GE94" s="56"/>
      <c r="GF94" s="56"/>
      <c r="GG94" s="56"/>
      <c r="GH94" s="56"/>
      <c r="GI94" s="56"/>
      <c r="GJ94" s="56"/>
      <c r="GK94" s="56"/>
      <c r="GL94" s="56"/>
      <c r="GM94" s="56"/>
      <c r="GN94" s="56"/>
      <c r="GO94" s="56"/>
      <c r="GP94" s="56"/>
      <c r="GQ94" s="56"/>
      <c r="GR94" s="56"/>
      <c r="GS94" s="56"/>
      <c r="GT94" s="56"/>
      <c r="GU94" s="56"/>
      <c r="GV94" s="56"/>
      <c r="GW94" s="56"/>
      <c r="GX94" s="56"/>
      <c r="GY94" s="56"/>
      <c r="GZ94" s="56"/>
      <c r="HA94" s="56"/>
      <c r="HB94" s="56"/>
      <c r="HC94" s="56"/>
      <c r="HD94" s="56"/>
      <c r="HE94" s="56"/>
      <c r="HF94" s="56"/>
      <c r="HG94" s="56"/>
      <c r="HH94" s="56"/>
      <c r="HI94" s="56"/>
      <c r="HJ94" s="56"/>
      <c r="HK94" s="56"/>
      <c r="HL94" s="56"/>
      <c r="HM94" s="56"/>
      <c r="HN94" s="56"/>
      <c r="HO94" s="56"/>
      <c r="HP94" s="56"/>
      <c r="HQ94" s="56"/>
      <c r="HR94" s="56"/>
      <c r="HS94" s="56"/>
      <c r="HT94" s="56"/>
      <c r="HU94" s="56"/>
      <c r="HV94" s="56"/>
      <c r="HW94" s="56"/>
      <c r="HX94" s="56"/>
      <c r="HY94" s="56"/>
      <c r="HZ94" s="56"/>
      <c r="IA94" s="56"/>
      <c r="IB94" s="56"/>
      <c r="IC94" s="56"/>
      <c r="ID94" s="56"/>
      <c r="IE94" s="56"/>
      <c r="IF94" s="56"/>
      <c r="IG94" s="56"/>
      <c r="IH94" s="56"/>
      <c r="II94" s="56"/>
      <c r="IJ94" s="56"/>
      <c r="IK94" s="56"/>
      <c r="IL94" s="56"/>
      <c r="IM94" s="56"/>
      <c r="IN94" s="56"/>
      <c r="IO94" s="56"/>
      <c r="IP94" s="56"/>
      <c r="IQ94" s="56"/>
      <c r="IR94" s="56"/>
      <c r="IS94" s="56"/>
      <c r="IT94" s="56"/>
      <c r="IU94" s="56"/>
      <c r="IV94" s="56"/>
      <c r="IW94" s="56"/>
      <c r="IX94" s="56"/>
    </row>
    <row r="95" spans="1:258">
      <c r="A95" s="56"/>
      <c r="B95" s="59"/>
      <c r="C95" s="59"/>
      <c r="D95" s="59"/>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56"/>
      <c r="BD95" s="56"/>
      <c r="BE95" s="56"/>
      <c r="BF95" s="56"/>
      <c r="BG95" s="56"/>
      <c r="BH95" s="56"/>
      <c r="BI95" s="56"/>
      <c r="BJ95" s="56"/>
      <c r="BK95" s="56"/>
      <c r="BL95" s="56"/>
      <c r="BM95" s="56"/>
      <c r="BN95" s="56"/>
      <c r="BO95" s="56"/>
      <c r="BP95" s="56"/>
      <c r="BQ95" s="56"/>
      <c r="BR95" s="56"/>
      <c r="BS95" s="56"/>
      <c r="BT95" s="56"/>
      <c r="BU95" s="56"/>
      <c r="BV95" s="56"/>
      <c r="BW95" s="56"/>
      <c r="BX95" s="56"/>
      <c r="BY95" s="56"/>
      <c r="BZ95" s="56"/>
      <c r="CA95" s="56"/>
      <c r="CB95" s="56"/>
      <c r="CC95" s="56"/>
      <c r="CD95" s="56"/>
      <c r="CE95" s="56"/>
      <c r="CF95" s="56"/>
      <c r="CG95" s="56"/>
      <c r="CH95" s="56"/>
      <c r="CI95" s="56"/>
      <c r="CJ95" s="56"/>
      <c r="CK95" s="56"/>
      <c r="CL95" s="56"/>
      <c r="CM95" s="56"/>
      <c r="CN95" s="56"/>
      <c r="CO95" s="56"/>
      <c r="CP95" s="56"/>
      <c r="CQ95" s="56"/>
      <c r="CR95" s="56"/>
      <c r="CS95" s="56"/>
      <c r="CT95" s="56"/>
      <c r="CU95" s="56"/>
      <c r="CV95" s="56"/>
      <c r="CW95" s="56"/>
      <c r="CX95" s="56"/>
      <c r="CY95" s="56"/>
      <c r="CZ95" s="56"/>
      <c r="DA95" s="56"/>
      <c r="DB95" s="56"/>
      <c r="DC95" s="56"/>
      <c r="DD95" s="56"/>
      <c r="DE95" s="56"/>
      <c r="DF95" s="56"/>
      <c r="DG95" s="56"/>
      <c r="DH95" s="56"/>
      <c r="DI95" s="56"/>
      <c r="DJ95" s="56"/>
      <c r="DK95" s="56"/>
      <c r="DL95" s="56"/>
      <c r="DM95" s="56"/>
      <c r="DN95" s="56"/>
      <c r="DO95" s="56"/>
      <c r="DP95" s="56"/>
      <c r="DQ95" s="56"/>
      <c r="DR95" s="56"/>
      <c r="DS95" s="56"/>
      <c r="DT95" s="56"/>
      <c r="DU95" s="56"/>
      <c r="DV95" s="56"/>
      <c r="DW95" s="56"/>
      <c r="DX95" s="56"/>
      <c r="DY95" s="56"/>
      <c r="DZ95" s="56"/>
      <c r="EA95" s="56"/>
      <c r="EB95" s="56"/>
      <c r="EC95" s="56"/>
      <c r="ED95" s="56"/>
      <c r="EE95" s="56"/>
      <c r="EF95" s="56"/>
      <c r="EG95" s="56"/>
      <c r="EH95" s="56"/>
      <c r="EI95" s="56"/>
      <c r="EJ95" s="56"/>
      <c r="EK95" s="56"/>
      <c r="EL95" s="56"/>
      <c r="EM95" s="56"/>
      <c r="EN95" s="56"/>
      <c r="EO95" s="56"/>
      <c r="EP95" s="56"/>
      <c r="EQ95" s="56"/>
      <c r="ER95" s="56"/>
      <c r="ES95" s="56"/>
      <c r="ET95" s="56"/>
      <c r="EU95" s="56"/>
      <c r="EV95" s="56"/>
      <c r="EW95" s="56"/>
      <c r="EX95" s="56"/>
      <c r="EY95" s="56"/>
      <c r="EZ95" s="56"/>
      <c r="FA95" s="56"/>
      <c r="FB95" s="56"/>
      <c r="FC95" s="56"/>
      <c r="FD95" s="56"/>
      <c r="FE95" s="56"/>
      <c r="FF95" s="56"/>
      <c r="FG95" s="56"/>
      <c r="FH95" s="56"/>
      <c r="FI95" s="56"/>
      <c r="FJ95" s="56"/>
      <c r="FK95" s="56"/>
      <c r="FL95" s="56"/>
      <c r="FM95" s="56"/>
      <c r="FN95" s="56"/>
      <c r="FO95" s="56"/>
      <c r="FP95" s="56"/>
      <c r="FQ95" s="56"/>
      <c r="FR95" s="56"/>
      <c r="FS95" s="56"/>
      <c r="FT95" s="56"/>
      <c r="FU95" s="56"/>
      <c r="FV95" s="56"/>
      <c r="FW95" s="56"/>
      <c r="FX95" s="56"/>
      <c r="FY95" s="56"/>
      <c r="FZ95" s="56"/>
      <c r="GA95" s="56"/>
      <c r="GB95" s="56"/>
      <c r="GC95" s="56"/>
      <c r="GD95" s="56"/>
      <c r="GE95" s="56"/>
      <c r="GF95" s="56"/>
      <c r="GG95" s="56"/>
      <c r="GH95" s="56"/>
      <c r="GI95" s="56"/>
      <c r="GJ95" s="56"/>
      <c r="GK95" s="56"/>
      <c r="GL95" s="56"/>
      <c r="GM95" s="56"/>
      <c r="GN95" s="56"/>
      <c r="GO95" s="56"/>
      <c r="GP95" s="56"/>
      <c r="GQ95" s="56"/>
      <c r="GR95" s="56"/>
      <c r="GS95" s="56"/>
      <c r="GT95" s="56"/>
      <c r="GU95" s="56"/>
      <c r="GV95" s="56"/>
      <c r="GW95" s="56"/>
      <c r="GX95" s="56"/>
      <c r="GY95" s="56"/>
      <c r="GZ95" s="56"/>
      <c r="HA95" s="56"/>
      <c r="HB95" s="56"/>
      <c r="HC95" s="56"/>
      <c r="HD95" s="56"/>
      <c r="HE95" s="56"/>
      <c r="HF95" s="56"/>
      <c r="HG95" s="56"/>
      <c r="HH95" s="56"/>
      <c r="HI95" s="56"/>
      <c r="HJ95" s="56"/>
      <c r="HK95" s="56"/>
      <c r="HL95" s="56"/>
      <c r="HM95" s="56"/>
      <c r="HN95" s="56"/>
      <c r="HO95" s="56"/>
      <c r="HP95" s="56"/>
      <c r="HQ95" s="56"/>
      <c r="HR95" s="56"/>
      <c r="HS95" s="56"/>
      <c r="HT95" s="56"/>
      <c r="HU95" s="56"/>
      <c r="HV95" s="56"/>
      <c r="HW95" s="56"/>
      <c r="HX95" s="56"/>
      <c r="HY95" s="56"/>
      <c r="HZ95" s="56"/>
      <c r="IA95" s="56"/>
      <c r="IB95" s="56"/>
      <c r="IC95" s="56"/>
      <c r="ID95" s="56"/>
      <c r="IE95" s="56"/>
      <c r="IF95" s="56"/>
      <c r="IG95" s="56"/>
      <c r="IH95" s="56"/>
      <c r="II95" s="56"/>
      <c r="IJ95" s="56"/>
      <c r="IK95" s="56"/>
      <c r="IL95" s="56"/>
      <c r="IM95" s="56"/>
      <c r="IN95" s="56"/>
      <c r="IO95" s="56"/>
      <c r="IP95" s="56"/>
      <c r="IQ95" s="56"/>
      <c r="IR95" s="56"/>
      <c r="IS95" s="56"/>
      <c r="IT95" s="56"/>
      <c r="IU95" s="56"/>
      <c r="IV95" s="56"/>
      <c r="IW95" s="56"/>
      <c r="IX95" s="56"/>
    </row>
    <row r="96" spans="1:258">
      <c r="A96" s="56"/>
      <c r="B96" s="59"/>
      <c r="C96" s="59"/>
      <c r="D96" s="59"/>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c r="BT96" s="56"/>
      <c r="BU96" s="56"/>
      <c r="BV96" s="56"/>
      <c r="BW96" s="56"/>
      <c r="BX96" s="56"/>
      <c r="BY96" s="56"/>
      <c r="BZ96" s="56"/>
      <c r="CA96" s="56"/>
      <c r="CB96" s="56"/>
      <c r="CC96" s="56"/>
      <c r="CD96" s="56"/>
      <c r="CE96" s="56"/>
      <c r="CF96" s="56"/>
      <c r="CG96" s="56"/>
      <c r="CH96" s="56"/>
      <c r="CI96" s="56"/>
      <c r="CJ96" s="56"/>
      <c r="CK96" s="56"/>
      <c r="CL96" s="56"/>
      <c r="CM96" s="56"/>
      <c r="CN96" s="56"/>
      <c r="CO96" s="56"/>
      <c r="CP96" s="56"/>
      <c r="CQ96" s="56"/>
      <c r="CR96" s="56"/>
      <c r="CS96" s="56"/>
      <c r="CT96" s="56"/>
      <c r="CU96" s="56"/>
      <c r="CV96" s="56"/>
      <c r="CW96" s="56"/>
      <c r="CX96" s="56"/>
      <c r="CY96" s="56"/>
      <c r="CZ96" s="56"/>
      <c r="DA96" s="56"/>
      <c r="DB96" s="56"/>
      <c r="DC96" s="56"/>
      <c r="DD96" s="56"/>
      <c r="DE96" s="56"/>
      <c r="DF96" s="56"/>
      <c r="DG96" s="56"/>
      <c r="DH96" s="56"/>
      <c r="DI96" s="56"/>
      <c r="DJ96" s="56"/>
      <c r="DK96" s="56"/>
      <c r="DL96" s="56"/>
      <c r="DM96" s="56"/>
      <c r="DN96" s="56"/>
      <c r="DO96" s="56"/>
      <c r="DP96" s="56"/>
      <c r="DQ96" s="56"/>
      <c r="DR96" s="56"/>
      <c r="DS96" s="56"/>
      <c r="DT96" s="56"/>
      <c r="DU96" s="56"/>
      <c r="DV96" s="56"/>
      <c r="DW96" s="56"/>
      <c r="DX96" s="56"/>
      <c r="DY96" s="56"/>
      <c r="DZ96" s="56"/>
      <c r="EA96" s="56"/>
      <c r="EB96" s="56"/>
      <c r="EC96" s="56"/>
      <c r="ED96" s="56"/>
      <c r="EE96" s="56"/>
      <c r="EF96" s="56"/>
      <c r="EG96" s="56"/>
      <c r="EH96" s="56"/>
      <c r="EI96" s="56"/>
      <c r="EJ96" s="56"/>
      <c r="EK96" s="56"/>
      <c r="EL96" s="56"/>
      <c r="EM96" s="56"/>
      <c r="EN96" s="56"/>
      <c r="EO96" s="56"/>
      <c r="EP96" s="56"/>
      <c r="EQ96" s="56"/>
      <c r="ER96" s="56"/>
      <c r="ES96" s="56"/>
      <c r="ET96" s="56"/>
      <c r="EU96" s="56"/>
      <c r="EV96" s="56"/>
      <c r="EW96" s="56"/>
      <c r="EX96" s="56"/>
      <c r="EY96" s="56"/>
      <c r="EZ96" s="56"/>
      <c r="FA96" s="56"/>
      <c r="FB96" s="56"/>
      <c r="FC96" s="56"/>
      <c r="FD96" s="56"/>
      <c r="FE96" s="56"/>
      <c r="FF96" s="56"/>
      <c r="FG96" s="56"/>
      <c r="FH96" s="56"/>
      <c r="FI96" s="56"/>
      <c r="FJ96" s="56"/>
      <c r="FK96" s="56"/>
      <c r="FL96" s="56"/>
      <c r="FM96" s="56"/>
      <c r="FN96" s="56"/>
      <c r="FO96" s="56"/>
      <c r="FP96" s="56"/>
      <c r="FQ96" s="56"/>
      <c r="FR96" s="56"/>
      <c r="FS96" s="56"/>
      <c r="FT96" s="56"/>
      <c r="FU96" s="56"/>
      <c r="FV96" s="56"/>
      <c r="FW96" s="56"/>
      <c r="FX96" s="56"/>
      <c r="FY96" s="56"/>
      <c r="FZ96" s="56"/>
      <c r="GA96" s="56"/>
      <c r="GB96" s="56"/>
      <c r="GC96" s="56"/>
      <c r="GD96" s="56"/>
      <c r="GE96" s="56"/>
      <c r="GF96" s="56"/>
      <c r="GG96" s="56"/>
      <c r="GH96" s="56"/>
      <c r="GI96" s="56"/>
      <c r="GJ96" s="56"/>
      <c r="GK96" s="56"/>
      <c r="GL96" s="56"/>
      <c r="GM96" s="56"/>
      <c r="GN96" s="56"/>
      <c r="GO96" s="56"/>
      <c r="GP96" s="56"/>
      <c r="GQ96" s="56"/>
      <c r="GR96" s="56"/>
      <c r="GS96" s="56"/>
      <c r="GT96" s="56"/>
      <c r="GU96" s="56"/>
      <c r="GV96" s="56"/>
      <c r="GW96" s="56"/>
      <c r="GX96" s="56"/>
      <c r="GY96" s="56"/>
      <c r="GZ96" s="56"/>
      <c r="HA96" s="56"/>
      <c r="HB96" s="56"/>
      <c r="HC96" s="56"/>
      <c r="HD96" s="56"/>
      <c r="HE96" s="56"/>
      <c r="HF96" s="56"/>
      <c r="HG96" s="56"/>
      <c r="HH96" s="56"/>
      <c r="HI96" s="56"/>
      <c r="HJ96" s="56"/>
      <c r="HK96" s="56"/>
      <c r="HL96" s="56"/>
      <c r="HM96" s="56"/>
      <c r="HN96" s="56"/>
      <c r="HO96" s="56"/>
      <c r="HP96" s="56"/>
      <c r="HQ96" s="56"/>
      <c r="HR96" s="56"/>
      <c r="HS96" s="56"/>
      <c r="HT96" s="56"/>
      <c r="HU96" s="56"/>
      <c r="HV96" s="56"/>
      <c r="HW96" s="56"/>
      <c r="HX96" s="56"/>
      <c r="HY96" s="56"/>
      <c r="HZ96" s="56"/>
      <c r="IA96" s="56"/>
      <c r="IB96" s="56"/>
      <c r="IC96" s="56"/>
      <c r="ID96" s="56"/>
      <c r="IE96" s="56"/>
      <c r="IF96" s="56"/>
      <c r="IG96" s="56"/>
      <c r="IH96" s="56"/>
      <c r="II96" s="56"/>
      <c r="IJ96" s="56"/>
      <c r="IK96" s="56"/>
      <c r="IL96" s="56"/>
      <c r="IM96" s="56"/>
      <c r="IN96" s="56"/>
      <c r="IO96" s="56"/>
      <c r="IP96" s="56"/>
      <c r="IQ96" s="56"/>
      <c r="IR96" s="56"/>
      <c r="IS96" s="56"/>
      <c r="IT96" s="56"/>
      <c r="IU96" s="56"/>
      <c r="IV96" s="56"/>
      <c r="IW96" s="56"/>
      <c r="IX96" s="56"/>
    </row>
    <row r="97" spans="2:4" s="56" customFormat="1">
      <c r="B97" s="59"/>
      <c r="C97" s="59"/>
      <c r="D97" s="59"/>
    </row>
    <row r="98" spans="2:4" s="56" customFormat="1">
      <c r="B98" s="59"/>
      <c r="C98" s="59"/>
      <c r="D98" s="59"/>
    </row>
    <row r="99" spans="2:4" s="56" customFormat="1">
      <c r="B99" s="59"/>
      <c r="C99" s="59"/>
      <c r="D99" s="59"/>
    </row>
    <row r="100" spans="2:4" s="56" customFormat="1">
      <c r="B100" s="59"/>
      <c r="C100" s="59"/>
      <c r="D100" s="59"/>
    </row>
  </sheetData>
  <mergeCells count="102">
    <mergeCell ref="A1:B3"/>
    <mergeCell ref="A4:B4"/>
    <mergeCell ref="C4:N4"/>
    <mergeCell ref="A5:B5"/>
    <mergeCell ref="C5:N5"/>
    <mergeCell ref="A6:B6"/>
    <mergeCell ref="C6:N6"/>
    <mergeCell ref="I8:I9"/>
    <mergeCell ref="K8:K9"/>
    <mergeCell ref="L8:L9"/>
    <mergeCell ref="M8:M9"/>
    <mergeCell ref="N8:N9"/>
    <mergeCell ref="C1:N3"/>
    <mergeCell ref="A10:A19"/>
    <mergeCell ref="B10:B19"/>
    <mergeCell ref="C10:C19"/>
    <mergeCell ref="E10:E19"/>
    <mergeCell ref="F10:F19"/>
    <mergeCell ref="G10:G19"/>
    <mergeCell ref="O8:O9"/>
    <mergeCell ref="D7:D9"/>
    <mergeCell ref="E7:H7"/>
    <mergeCell ref="I7:M7"/>
    <mergeCell ref="N7:O7"/>
    <mergeCell ref="H10:H19"/>
    <mergeCell ref="M10:M19"/>
    <mergeCell ref="N10:N19"/>
    <mergeCell ref="O10:O19"/>
    <mergeCell ref="A8:A9"/>
    <mergeCell ref="B8:B9"/>
    <mergeCell ref="E8:E9"/>
    <mergeCell ref="F8:F9"/>
    <mergeCell ref="G8:G9"/>
    <mergeCell ref="H8:H9"/>
    <mergeCell ref="H20:H29"/>
    <mergeCell ref="M20:M29"/>
    <mergeCell ref="N20:N29"/>
    <mergeCell ref="O20:O29"/>
    <mergeCell ref="A30:A39"/>
    <mergeCell ref="B30:B39"/>
    <mergeCell ref="C30:C39"/>
    <mergeCell ref="E30:E39"/>
    <mergeCell ref="F30:F39"/>
    <mergeCell ref="G30:G39"/>
    <mergeCell ref="H30:H39"/>
    <mergeCell ref="M30:M39"/>
    <mergeCell ref="N30:N39"/>
    <mergeCell ref="O30:O39"/>
    <mergeCell ref="A20:A29"/>
    <mergeCell ref="B20:B29"/>
    <mergeCell ref="C20:C29"/>
    <mergeCell ref="E20:E29"/>
    <mergeCell ref="F20:F29"/>
    <mergeCell ref="G20:G29"/>
    <mergeCell ref="G60:G69"/>
    <mergeCell ref="F80:F89"/>
    <mergeCell ref="G80:G89"/>
    <mergeCell ref="H80:H89"/>
    <mergeCell ref="O40:O49"/>
    <mergeCell ref="A50:A59"/>
    <mergeCell ref="B50:B59"/>
    <mergeCell ref="C50:C59"/>
    <mergeCell ref="E50:E59"/>
    <mergeCell ref="F50:F59"/>
    <mergeCell ref="G50:G59"/>
    <mergeCell ref="H50:H59"/>
    <mergeCell ref="M50:M59"/>
    <mergeCell ref="N50:N59"/>
    <mergeCell ref="O50:O59"/>
    <mergeCell ref="A40:A49"/>
    <mergeCell ref="B40:B49"/>
    <mergeCell ref="C40:C49"/>
    <mergeCell ref="E40:E49"/>
    <mergeCell ref="F40:F49"/>
    <mergeCell ref="G40:G49"/>
    <mergeCell ref="H40:H49"/>
    <mergeCell ref="M40:M49"/>
    <mergeCell ref="N40:N49"/>
    <mergeCell ref="N60:N69"/>
    <mergeCell ref="N80:N89"/>
    <mergeCell ref="O80:O89"/>
    <mergeCell ref="N70:N79"/>
    <mergeCell ref="H60:H69"/>
    <mergeCell ref="M70:M79"/>
    <mergeCell ref="A80:A89"/>
    <mergeCell ref="B80:B89"/>
    <mergeCell ref="C80:C89"/>
    <mergeCell ref="E80:E89"/>
    <mergeCell ref="M80:M89"/>
    <mergeCell ref="A70:A79"/>
    <mergeCell ref="B70:B79"/>
    <mergeCell ref="C70:C79"/>
    <mergeCell ref="E70:E79"/>
    <mergeCell ref="F70:F79"/>
    <mergeCell ref="G70:G79"/>
    <mergeCell ref="H70:H79"/>
    <mergeCell ref="M60:M69"/>
    <mergeCell ref="A60:A69"/>
    <mergeCell ref="B60:B69"/>
    <mergeCell ref="C60:C69"/>
    <mergeCell ref="E60:E69"/>
    <mergeCell ref="F60:F69"/>
  </mergeCells>
  <conditionalFormatting sqref="D20:D33">
    <cfRule type="containsText" dxfId="805" priority="216" operator="containsText" text="3- Moderado">
      <formula>NOT(ISERROR(SEARCH("3- Moderado",D20)))</formula>
    </cfRule>
    <cfRule type="containsText" dxfId="804" priority="217" operator="containsText" text="6- Moderado">
      <formula>NOT(ISERROR(SEARCH("6- Moderado",D20)))</formula>
    </cfRule>
    <cfRule type="containsText" dxfId="803" priority="218" operator="containsText" text="4- Moderado">
      <formula>NOT(ISERROR(SEARCH("4- Moderado",D20)))</formula>
    </cfRule>
    <cfRule type="containsText" dxfId="802" priority="219" operator="containsText" text="3- Bajo">
      <formula>NOT(ISERROR(SEARCH("3- Bajo",D20)))</formula>
    </cfRule>
    <cfRule type="containsText" dxfId="801" priority="220" operator="containsText" text="4- Bajo">
      <formula>NOT(ISERROR(SEARCH("4- Bajo",D20)))</formula>
    </cfRule>
    <cfRule type="containsText" dxfId="800" priority="221" operator="containsText" text="1- Bajo">
      <formula>NOT(ISERROR(SEARCH("1- Bajo",D20)))</formula>
    </cfRule>
  </conditionalFormatting>
  <conditionalFormatting sqref="D40:D43">
    <cfRule type="containsText" dxfId="799" priority="526" operator="containsText" text="3- Moderado">
      <formula>NOT(ISERROR(SEARCH("3- Moderado",D40)))</formula>
    </cfRule>
    <cfRule type="containsText" dxfId="798" priority="527" operator="containsText" text="6- Moderado">
      <formula>NOT(ISERROR(SEARCH("6- Moderado",D40)))</formula>
    </cfRule>
    <cfRule type="containsText" dxfId="797" priority="528" operator="containsText" text="4- Moderado">
      <formula>NOT(ISERROR(SEARCH("4- Moderado",D40)))</formula>
    </cfRule>
    <cfRule type="containsText" dxfId="796" priority="529" operator="containsText" text="3- Bajo">
      <formula>NOT(ISERROR(SEARCH("3- Bajo",D40)))</formula>
    </cfRule>
    <cfRule type="containsText" dxfId="795" priority="530" operator="containsText" text="4- Bajo">
      <formula>NOT(ISERROR(SEARCH("4- Bajo",D40)))</formula>
    </cfRule>
    <cfRule type="containsText" dxfId="794" priority="531" operator="containsText" text="1- Bajo">
      <formula>NOT(ISERROR(SEARCH("1- Bajo",D40)))</formula>
    </cfRule>
  </conditionalFormatting>
  <conditionalFormatting sqref="D50:D53">
    <cfRule type="containsText" dxfId="793" priority="482" operator="containsText" text="3- Moderado">
      <formula>NOT(ISERROR(SEARCH("3- Moderado",D50)))</formula>
    </cfRule>
    <cfRule type="containsText" dxfId="792" priority="483" operator="containsText" text="6- Moderado">
      <formula>NOT(ISERROR(SEARCH("6- Moderado",D50)))</formula>
    </cfRule>
    <cfRule type="containsText" dxfId="791" priority="484" operator="containsText" text="4- Moderado">
      <formula>NOT(ISERROR(SEARCH("4- Moderado",D50)))</formula>
    </cfRule>
    <cfRule type="containsText" dxfId="790" priority="485" operator="containsText" text="3- Bajo">
      <formula>NOT(ISERROR(SEARCH("3- Bajo",D50)))</formula>
    </cfRule>
    <cfRule type="containsText" dxfId="789" priority="486" operator="containsText" text="4- Bajo">
      <formula>NOT(ISERROR(SEARCH("4- Bajo",D50)))</formula>
    </cfRule>
    <cfRule type="containsText" dxfId="788" priority="487" operator="containsText" text="1- Bajo">
      <formula>NOT(ISERROR(SEARCH("1- Bajo",D50)))</formula>
    </cfRule>
  </conditionalFormatting>
  <conditionalFormatting sqref="D60:D63">
    <cfRule type="containsText" dxfId="787" priority="438" operator="containsText" text="3- Moderado">
      <formula>NOT(ISERROR(SEARCH("3- Moderado",D60)))</formula>
    </cfRule>
    <cfRule type="containsText" dxfId="786" priority="439" operator="containsText" text="6- Moderado">
      <formula>NOT(ISERROR(SEARCH("6- Moderado",D60)))</formula>
    </cfRule>
    <cfRule type="containsText" dxfId="785" priority="440" operator="containsText" text="4- Moderado">
      <formula>NOT(ISERROR(SEARCH("4- Moderado",D60)))</formula>
    </cfRule>
    <cfRule type="containsText" dxfId="784" priority="441" operator="containsText" text="3- Bajo">
      <formula>NOT(ISERROR(SEARCH("3- Bajo",D60)))</formula>
    </cfRule>
    <cfRule type="containsText" dxfId="783" priority="442" operator="containsText" text="4- Bajo">
      <formula>NOT(ISERROR(SEARCH("4- Bajo",D60)))</formula>
    </cfRule>
    <cfRule type="containsText" dxfId="782" priority="443" operator="containsText" text="1- Bajo">
      <formula>NOT(ISERROR(SEARCH("1- Bajo",D60)))</formula>
    </cfRule>
  </conditionalFormatting>
  <conditionalFormatting sqref="D70:D78">
    <cfRule type="containsText" dxfId="781" priority="394" operator="containsText" text="3- Moderado">
      <formula>NOT(ISERROR(SEARCH("3- Moderado",D70)))</formula>
    </cfRule>
    <cfRule type="containsText" dxfId="780" priority="395" operator="containsText" text="6- Moderado">
      <formula>NOT(ISERROR(SEARCH("6- Moderado",D70)))</formula>
    </cfRule>
    <cfRule type="containsText" dxfId="779" priority="396" operator="containsText" text="4- Moderado">
      <formula>NOT(ISERROR(SEARCH("4- Moderado",D70)))</formula>
    </cfRule>
    <cfRule type="containsText" dxfId="778" priority="397" operator="containsText" text="3- Bajo">
      <formula>NOT(ISERROR(SEARCH("3- Bajo",D70)))</formula>
    </cfRule>
    <cfRule type="containsText" dxfId="777" priority="398" operator="containsText" text="4- Bajo">
      <formula>NOT(ISERROR(SEARCH("4- Bajo",D70)))</formula>
    </cfRule>
    <cfRule type="containsText" dxfId="776" priority="399" operator="containsText" text="1- Bajo">
      <formula>NOT(ISERROR(SEARCH("1- Bajo",D70)))</formula>
    </cfRule>
  </conditionalFormatting>
  <conditionalFormatting sqref="D80:D81">
    <cfRule type="containsText" dxfId="775" priority="618" operator="containsText" text="3- Moderado">
      <formula>NOT(ISERROR(SEARCH("3- Moderado",D80)))</formula>
    </cfRule>
    <cfRule type="containsText" dxfId="774" priority="619" operator="containsText" text="6- Moderado">
      <formula>NOT(ISERROR(SEARCH("6- Moderado",D80)))</formula>
    </cfRule>
    <cfRule type="containsText" dxfId="773" priority="620" operator="containsText" text="4- Moderado">
      <formula>NOT(ISERROR(SEARCH("4- Moderado",D80)))</formula>
    </cfRule>
    <cfRule type="containsText" dxfId="772" priority="621" operator="containsText" text="3- Bajo">
      <formula>NOT(ISERROR(SEARCH("3- Bajo",D80)))</formula>
    </cfRule>
    <cfRule type="containsText" dxfId="771" priority="622" operator="containsText" text="4- Bajo">
      <formula>NOT(ISERROR(SEARCH("4- Bajo",D80)))</formula>
    </cfRule>
    <cfRule type="containsText" dxfId="770" priority="623" operator="containsText" text="1- Bajo">
      <formula>NOT(ISERROR(SEARCH("1- Bajo",D80)))</formula>
    </cfRule>
  </conditionalFormatting>
  <conditionalFormatting sqref="H10 H20 H30">
    <cfRule type="containsText" dxfId="769" priority="674" operator="containsText" text="Muy Baja">
      <formula>NOT(ISERROR(SEARCH("Muy Baja",H10)))</formula>
    </cfRule>
    <cfRule type="containsText" dxfId="768" priority="675" operator="containsText" text="Baja">
      <formula>NOT(ISERROR(SEARCH("Baja",H10)))</formula>
    </cfRule>
    <cfRule type="containsText" dxfId="767" priority="676" operator="containsText" text="Muy Alta">
      <formula>NOT(ISERROR(SEARCH("Muy Alta",H10)))</formula>
    </cfRule>
    <cfRule type="containsText" dxfId="766" priority="677" operator="containsText" text="Alta">
      <formula>NOT(ISERROR(SEARCH("Alta",H10)))</formula>
    </cfRule>
    <cfRule type="containsText" dxfId="765" priority="678" operator="containsText" text="Media">
      <formula>NOT(ISERROR(SEARCH("Media",H10)))</formula>
    </cfRule>
    <cfRule type="containsText" dxfId="764" priority="679" operator="containsText" text="Media">
      <formula>NOT(ISERROR(SEARCH("Media",H10)))</formula>
    </cfRule>
    <cfRule type="containsText" dxfId="763" priority="680" operator="containsText" text="Media">
      <formula>NOT(ISERROR(SEARCH("Media",H10)))</formula>
    </cfRule>
    <cfRule type="containsText" dxfId="762" priority="681" operator="containsText" text="Muy Baja">
      <formula>NOT(ISERROR(SEARCH("Muy Baja",H10)))</formula>
    </cfRule>
    <cfRule type="containsText" dxfId="761" priority="682" operator="containsText" text="Baja">
      <formula>NOT(ISERROR(SEARCH("Baja",H10)))</formula>
    </cfRule>
    <cfRule type="containsText" dxfId="760" priority="683" operator="containsText" text="Muy Baja">
      <formula>NOT(ISERROR(SEARCH("Muy Baja",H10)))</formula>
    </cfRule>
    <cfRule type="containsText" dxfId="759" priority="684" operator="containsText" text="Muy Baja">
      <formula>NOT(ISERROR(SEARCH("Muy Baja",H10)))</formula>
    </cfRule>
    <cfRule type="containsText" dxfId="758" priority="685" operator="containsText" text="Muy Baja">
      <formula>NOT(ISERROR(SEARCH("Muy Baja",H10)))</formula>
    </cfRule>
    <cfRule type="containsText" dxfId="757" priority="686" operator="containsText" text="Muy Baja'Tabla probabilidad'!">
      <formula>NOT(ISERROR(SEARCH("Muy Baja'Tabla probabilidad'!",H10)))</formula>
    </cfRule>
    <cfRule type="containsText" dxfId="756" priority="687" operator="containsText" text="Muy bajo">
      <formula>NOT(ISERROR(SEARCH("Muy bajo",H10)))</formula>
    </cfRule>
    <cfRule type="containsText" dxfId="755" priority="688" operator="containsText" text="Alta">
      <formula>NOT(ISERROR(SEARCH("Alta",H10)))</formula>
    </cfRule>
    <cfRule type="containsText" dxfId="754" priority="689" operator="containsText" text="Media">
      <formula>NOT(ISERROR(SEARCH("Media",H10)))</formula>
    </cfRule>
    <cfRule type="containsText" dxfId="753" priority="690" operator="containsText" text="Baja">
      <formula>NOT(ISERROR(SEARCH("Baja",H10)))</formula>
    </cfRule>
    <cfRule type="containsText" dxfId="752" priority="691" operator="containsText" text="Muy baja">
      <formula>NOT(ISERROR(SEARCH("Muy baja",H10)))</formula>
    </cfRule>
    <cfRule type="cellIs" dxfId="751" priority="694" operator="between">
      <formula>1</formula>
      <formula>2</formula>
    </cfRule>
    <cfRule type="cellIs" dxfId="750" priority="695" operator="between">
      <formula>0</formula>
      <formula>2</formula>
    </cfRule>
  </conditionalFormatting>
  <conditionalFormatting sqref="K10:K21 K70:K89 K23:K39">
    <cfRule type="containsText" dxfId="749" priority="210" operator="containsText" text="Catastrófico">
      <formula>NOT(ISERROR(SEARCH("Catastrófico",K10)))</formula>
    </cfRule>
    <cfRule type="containsText" dxfId="748" priority="211" operator="containsText" text="Mayor">
      <formula>NOT(ISERROR(SEARCH("Mayor",K10)))</formula>
    </cfRule>
    <cfRule type="containsText" dxfId="747" priority="212" operator="containsText" text="Alta">
      <formula>NOT(ISERROR(SEARCH("Alta",K10)))</formula>
    </cfRule>
    <cfRule type="containsText" dxfId="746" priority="213" operator="containsText" text="Moderado">
      <formula>NOT(ISERROR(SEARCH("Moderado",K10)))</formula>
    </cfRule>
    <cfRule type="containsText" dxfId="745" priority="214" operator="containsText" text="Menor">
      <formula>NOT(ISERROR(SEARCH("Menor",K10)))</formula>
    </cfRule>
    <cfRule type="containsText" dxfId="744" priority="215" operator="containsText" text="Leve">
      <formula>NOT(ISERROR(SEARCH("Leve",K10)))</formula>
    </cfRule>
  </conditionalFormatting>
  <conditionalFormatting sqref="M10 M20 M30 M40">
    <cfRule type="containsText" dxfId="743" priority="668" operator="containsText" text="Catastrófico">
      <formula>NOT(ISERROR(SEARCH("Catastrófico",M10)))</formula>
    </cfRule>
    <cfRule type="containsText" dxfId="742" priority="669" operator="containsText" text="Mayor">
      <formula>NOT(ISERROR(SEARCH("Mayor",M10)))</formula>
    </cfRule>
    <cfRule type="containsText" dxfId="741" priority="670" operator="containsText" text="Alta">
      <formula>NOT(ISERROR(SEARCH("Alta",M10)))</formula>
    </cfRule>
    <cfRule type="containsText" dxfId="740" priority="672" operator="containsText" text="Menor">
      <formula>NOT(ISERROR(SEARCH("Menor",M10)))</formula>
    </cfRule>
    <cfRule type="containsText" dxfId="739" priority="673" operator="containsText" text="Leve">
      <formula>NOT(ISERROR(SEARCH("Leve",M10)))</formula>
    </cfRule>
  </conditionalFormatting>
  <conditionalFormatting sqref="M10 M20 M30:N30 M40:N40">
    <cfRule type="containsText" dxfId="738" priority="671" operator="containsText" text="Moderado">
      <formula>NOT(ISERROR(SEARCH("Moderado",M10)))</formula>
    </cfRule>
  </conditionalFormatting>
  <conditionalFormatting sqref="M80">
    <cfRule type="containsText" dxfId="737" priority="400" operator="containsText" text="Catastrófico">
      <formula>NOT(ISERROR(SEARCH("Catastrófico",M80)))</formula>
    </cfRule>
    <cfRule type="containsText" dxfId="736" priority="401" operator="containsText" text="Mayor">
      <formula>NOT(ISERROR(SEARCH("Mayor",M80)))</formula>
    </cfRule>
    <cfRule type="containsText" dxfId="735" priority="402" operator="containsText" text="Alta">
      <formula>NOT(ISERROR(SEARCH("Alta",M80)))</formula>
    </cfRule>
    <cfRule type="containsText" dxfId="734" priority="403" operator="containsText" text="Moderado">
      <formula>NOT(ISERROR(SEARCH("Moderado",M80)))</formula>
    </cfRule>
    <cfRule type="containsText" dxfId="733" priority="404" operator="containsText" text="Menor">
      <formula>NOT(ISERROR(SEARCH("Menor",M80)))</formula>
    </cfRule>
    <cfRule type="containsText" dxfId="732" priority="405" operator="containsText" text="Leve">
      <formula>NOT(ISERROR(SEARCH("Leve",M80)))</formula>
    </cfRule>
  </conditionalFormatting>
  <conditionalFormatting sqref="N8:O8">
    <cfRule type="containsText" dxfId="731" priority="612" operator="containsText" text="3- Moderado">
      <formula>NOT(ISERROR(SEARCH("3- Moderado",N8)))</formula>
    </cfRule>
    <cfRule type="containsText" dxfId="730" priority="613" operator="containsText" text="6- Moderado">
      <formula>NOT(ISERROR(SEARCH("6- Moderado",N8)))</formula>
    </cfRule>
    <cfRule type="containsText" dxfId="729" priority="614" operator="containsText" text="4- Moderado">
      <formula>NOT(ISERROR(SEARCH("4- Moderado",N8)))</formula>
    </cfRule>
    <cfRule type="containsText" dxfId="728" priority="615" operator="containsText" text="3- Bajo">
      <formula>NOT(ISERROR(SEARCH("3- Bajo",N8)))</formula>
    </cfRule>
    <cfRule type="containsText" dxfId="727" priority="616" operator="containsText" text="4- Bajo">
      <formula>NOT(ISERROR(SEARCH("4- Bajo",N8)))</formula>
    </cfRule>
    <cfRule type="containsText" dxfId="726" priority="617" operator="containsText" text="1- Bajo">
      <formula>NOT(ISERROR(SEARCH("1- Bajo",N8)))</formula>
    </cfRule>
  </conditionalFormatting>
  <conditionalFormatting sqref="N10:O10 N20:O20">
    <cfRule type="containsText" dxfId="725" priority="696" operator="containsText" text="Extremo">
      <formula>NOT(ISERROR(SEARCH("Extremo",N10)))</formula>
    </cfRule>
    <cfRule type="containsText" dxfId="724" priority="697" operator="containsText" text="Alto">
      <formula>NOT(ISERROR(SEARCH("Alto",N10)))</formula>
    </cfRule>
    <cfRule type="containsText" dxfId="723" priority="698" operator="containsText" text="Bajo">
      <formula>NOT(ISERROR(SEARCH("Bajo",N10)))</formula>
    </cfRule>
    <cfRule type="containsText" dxfId="722" priority="699" operator="containsText" text="Moderado">
      <formula>NOT(ISERROR(SEARCH("Moderado",N10)))</formula>
    </cfRule>
  </conditionalFormatting>
  <conditionalFormatting sqref="N30:O30">
    <cfRule type="containsText" dxfId="721" priority="664" operator="containsText" text="Extremo">
      <formula>NOT(ISERROR(SEARCH("Extremo",N30)))</formula>
    </cfRule>
    <cfRule type="containsText" dxfId="720" priority="665" operator="containsText" text="Alto">
      <formula>NOT(ISERROR(SEARCH("Alto",N30)))</formula>
    </cfRule>
    <cfRule type="containsText" dxfId="719" priority="666" operator="containsText" text="Bajo">
      <formula>NOT(ISERROR(SEARCH("Bajo",N30)))</formula>
    </cfRule>
  </conditionalFormatting>
  <conditionalFormatting sqref="N40:O40">
    <cfRule type="containsText" dxfId="718" priority="560" operator="containsText" text="Extremo">
      <formula>NOT(ISERROR(SEARCH("Extremo",N40)))</formula>
    </cfRule>
    <cfRule type="containsText" dxfId="717" priority="561" operator="containsText" text="Alto">
      <formula>NOT(ISERROR(SEARCH("Alto",N40)))</formula>
    </cfRule>
    <cfRule type="containsText" dxfId="716" priority="562" operator="containsText" text="Bajo">
      <formula>NOT(ISERROR(SEARCH("Bajo",N40)))</formula>
    </cfRule>
  </conditionalFormatting>
  <conditionalFormatting sqref="O50">
    <cfRule type="containsText" dxfId="715" priority="516" operator="containsText" text="Extremo">
      <formula>NOT(ISERROR(SEARCH("Extremo",O50)))</formula>
    </cfRule>
    <cfRule type="containsText" dxfId="714" priority="517" operator="containsText" text="Alto">
      <formula>NOT(ISERROR(SEARCH("Alto",O50)))</formula>
    </cfRule>
    <cfRule type="containsText" dxfId="713" priority="518" operator="containsText" text="Bajo">
      <formula>NOT(ISERROR(SEARCH("Bajo",O50)))</formula>
    </cfRule>
  </conditionalFormatting>
  <conditionalFormatting sqref="O60">
    <cfRule type="containsText" dxfId="712" priority="472" operator="containsText" text="Extremo">
      <formula>NOT(ISERROR(SEARCH("Extremo",O60)))</formula>
    </cfRule>
    <cfRule type="containsText" dxfId="711" priority="473" operator="containsText" text="Alto">
      <formula>NOT(ISERROR(SEARCH("Alto",O60)))</formula>
    </cfRule>
    <cfRule type="containsText" dxfId="710" priority="474" operator="containsText" text="Bajo">
      <formula>NOT(ISERROR(SEARCH("Bajo",O60)))</formula>
    </cfRule>
  </conditionalFormatting>
  <conditionalFormatting sqref="O70 N80">
    <cfRule type="containsText" dxfId="709" priority="428" operator="containsText" text="Extremo">
      <formula>NOT(ISERROR(SEARCH("Extremo",N70)))</formula>
    </cfRule>
    <cfRule type="containsText" dxfId="708" priority="429" operator="containsText" text="Alto">
      <formula>NOT(ISERROR(SEARCH("Alto",N70)))</formula>
    </cfRule>
    <cfRule type="containsText" dxfId="707" priority="430" operator="containsText" text="Bajo">
      <formula>NOT(ISERROR(SEARCH("Bajo",N70)))</formula>
    </cfRule>
    <cfRule type="containsText" dxfId="706" priority="431" operator="containsText" text="Moderado">
      <formula>NOT(ISERROR(SEARCH("Moderado",N70)))</formula>
    </cfRule>
  </conditionalFormatting>
  <conditionalFormatting sqref="O30">
    <cfRule type="containsText" dxfId="705" priority="667" operator="containsText" text="Moderado">
      <formula>NOT(ISERROR(SEARCH("Moderado",O30)))</formula>
    </cfRule>
  </conditionalFormatting>
  <conditionalFormatting sqref="O40">
    <cfRule type="containsText" dxfId="704" priority="563" operator="containsText" text="Moderado">
      <formula>NOT(ISERROR(SEARCH("Moderado",O40)))</formula>
    </cfRule>
  </conditionalFormatting>
  <conditionalFormatting sqref="O50">
    <cfRule type="containsText" dxfId="703" priority="519" operator="containsText" text="Moderado">
      <formula>NOT(ISERROR(SEARCH("Moderado",O50)))</formula>
    </cfRule>
  </conditionalFormatting>
  <conditionalFormatting sqref="O60">
    <cfRule type="containsText" dxfId="702" priority="475" operator="containsText" text="Moderado">
      <formula>NOT(ISERROR(SEARCH("Moderado",O60)))</formula>
    </cfRule>
  </conditionalFormatting>
  <conditionalFormatting sqref="H40">
    <cfRule type="containsText" dxfId="701" priority="164" operator="containsText" text="Muy Baja">
      <formula>NOT(ISERROR(SEARCH("Muy Baja",H40)))</formula>
    </cfRule>
    <cfRule type="containsText" dxfId="700" priority="165" operator="containsText" text="Baja">
      <formula>NOT(ISERROR(SEARCH("Baja",H40)))</formula>
    </cfRule>
    <cfRule type="containsText" dxfId="699" priority="166" operator="containsText" text="Muy Alta">
      <formula>NOT(ISERROR(SEARCH("Muy Alta",H40)))</formula>
    </cfRule>
    <cfRule type="containsText" dxfId="698" priority="167" operator="containsText" text="Alta">
      <formula>NOT(ISERROR(SEARCH("Alta",H40)))</formula>
    </cfRule>
    <cfRule type="containsText" dxfId="697" priority="168" operator="containsText" text="Media">
      <formula>NOT(ISERROR(SEARCH("Media",H40)))</formula>
    </cfRule>
    <cfRule type="containsText" dxfId="696" priority="169" operator="containsText" text="Media">
      <formula>NOT(ISERROR(SEARCH("Media",H40)))</formula>
    </cfRule>
    <cfRule type="containsText" dxfId="695" priority="170" operator="containsText" text="Media">
      <formula>NOT(ISERROR(SEARCH("Media",H40)))</formula>
    </cfRule>
    <cfRule type="containsText" dxfId="694" priority="171" operator="containsText" text="Muy Baja">
      <formula>NOT(ISERROR(SEARCH("Muy Baja",H40)))</formula>
    </cfRule>
    <cfRule type="containsText" dxfId="693" priority="172" operator="containsText" text="Baja">
      <formula>NOT(ISERROR(SEARCH("Baja",H40)))</formula>
    </cfRule>
    <cfRule type="containsText" dxfId="692" priority="173" operator="containsText" text="Muy Baja">
      <formula>NOT(ISERROR(SEARCH("Muy Baja",H40)))</formula>
    </cfRule>
    <cfRule type="containsText" dxfId="691" priority="174" operator="containsText" text="Muy Baja">
      <formula>NOT(ISERROR(SEARCH("Muy Baja",H40)))</formula>
    </cfRule>
    <cfRule type="containsText" dxfId="690" priority="175" operator="containsText" text="Muy Baja">
      <formula>NOT(ISERROR(SEARCH("Muy Baja",H40)))</formula>
    </cfRule>
    <cfRule type="containsText" dxfId="689" priority="176" operator="containsText" text="Muy Baja'Tabla probabilidad'!">
      <formula>NOT(ISERROR(SEARCH("Muy Baja'Tabla probabilidad'!",H40)))</formula>
    </cfRule>
    <cfRule type="containsText" dxfId="688" priority="177" operator="containsText" text="Muy bajo">
      <formula>NOT(ISERROR(SEARCH("Muy bajo",H40)))</formula>
    </cfRule>
    <cfRule type="containsText" dxfId="687" priority="178" operator="containsText" text="Alta">
      <formula>NOT(ISERROR(SEARCH("Alta",H40)))</formula>
    </cfRule>
    <cfRule type="containsText" dxfId="686" priority="179" operator="containsText" text="Media">
      <formula>NOT(ISERROR(SEARCH("Media",H40)))</formula>
    </cfRule>
    <cfRule type="containsText" dxfId="685" priority="180" operator="containsText" text="Baja">
      <formula>NOT(ISERROR(SEARCH("Baja",H40)))</formula>
    </cfRule>
    <cfRule type="containsText" dxfId="684" priority="181" operator="containsText" text="Muy baja">
      <formula>NOT(ISERROR(SEARCH("Muy baja",H40)))</formula>
    </cfRule>
    <cfRule type="cellIs" dxfId="683" priority="184" operator="between">
      <formula>1</formula>
      <formula>2</formula>
    </cfRule>
    <cfRule type="cellIs" dxfId="682" priority="185" operator="between">
      <formula>0</formula>
      <formula>2</formula>
    </cfRule>
  </conditionalFormatting>
  <conditionalFormatting sqref="H50">
    <cfRule type="containsText" dxfId="681" priority="142" operator="containsText" text="Muy Baja">
      <formula>NOT(ISERROR(SEARCH("Muy Baja",H50)))</formula>
    </cfRule>
    <cfRule type="containsText" dxfId="680" priority="143" operator="containsText" text="Baja">
      <formula>NOT(ISERROR(SEARCH("Baja",H50)))</formula>
    </cfRule>
    <cfRule type="containsText" dxfId="679" priority="144" operator="containsText" text="Muy Alta">
      <formula>NOT(ISERROR(SEARCH("Muy Alta",H50)))</formula>
    </cfRule>
    <cfRule type="containsText" dxfId="678" priority="145" operator="containsText" text="Alta">
      <formula>NOT(ISERROR(SEARCH("Alta",H50)))</formula>
    </cfRule>
    <cfRule type="containsText" dxfId="677" priority="146" operator="containsText" text="Media">
      <formula>NOT(ISERROR(SEARCH("Media",H50)))</formula>
    </cfRule>
    <cfRule type="containsText" dxfId="676" priority="147" operator="containsText" text="Media">
      <formula>NOT(ISERROR(SEARCH("Media",H50)))</formula>
    </cfRule>
    <cfRule type="containsText" dxfId="675" priority="148" operator="containsText" text="Media">
      <formula>NOT(ISERROR(SEARCH("Media",H50)))</formula>
    </cfRule>
    <cfRule type="containsText" dxfId="674" priority="149" operator="containsText" text="Muy Baja">
      <formula>NOT(ISERROR(SEARCH("Muy Baja",H50)))</formula>
    </cfRule>
    <cfRule type="containsText" dxfId="673" priority="150" operator="containsText" text="Baja">
      <formula>NOT(ISERROR(SEARCH("Baja",H50)))</formula>
    </cfRule>
    <cfRule type="containsText" dxfId="672" priority="151" operator="containsText" text="Muy Baja">
      <formula>NOT(ISERROR(SEARCH("Muy Baja",H50)))</formula>
    </cfRule>
    <cfRule type="containsText" dxfId="671" priority="152" operator="containsText" text="Muy Baja">
      <formula>NOT(ISERROR(SEARCH("Muy Baja",H50)))</formula>
    </cfRule>
    <cfRule type="containsText" dxfId="670" priority="153" operator="containsText" text="Muy Baja">
      <formula>NOT(ISERROR(SEARCH("Muy Baja",H50)))</formula>
    </cfRule>
    <cfRule type="containsText" dxfId="669" priority="154" operator="containsText" text="Muy Baja'Tabla probabilidad'!">
      <formula>NOT(ISERROR(SEARCH("Muy Baja'Tabla probabilidad'!",H50)))</formula>
    </cfRule>
    <cfRule type="containsText" dxfId="668" priority="155" operator="containsText" text="Muy bajo">
      <formula>NOT(ISERROR(SEARCH("Muy bajo",H50)))</formula>
    </cfRule>
    <cfRule type="containsText" dxfId="667" priority="156" operator="containsText" text="Alta">
      <formula>NOT(ISERROR(SEARCH("Alta",H50)))</formula>
    </cfRule>
    <cfRule type="containsText" dxfId="666" priority="157" operator="containsText" text="Media">
      <formula>NOT(ISERROR(SEARCH("Media",H50)))</formula>
    </cfRule>
    <cfRule type="containsText" dxfId="665" priority="158" operator="containsText" text="Baja">
      <formula>NOT(ISERROR(SEARCH("Baja",H50)))</formula>
    </cfRule>
    <cfRule type="containsText" dxfId="664" priority="159" operator="containsText" text="Muy baja">
      <formula>NOT(ISERROR(SEARCH("Muy baja",H50)))</formula>
    </cfRule>
    <cfRule type="cellIs" dxfId="663" priority="162" operator="between">
      <formula>1</formula>
      <formula>2</formula>
    </cfRule>
    <cfRule type="cellIs" dxfId="662" priority="163" operator="between">
      <formula>0</formula>
      <formula>2</formula>
    </cfRule>
  </conditionalFormatting>
  <conditionalFormatting sqref="H60">
    <cfRule type="containsText" dxfId="661" priority="120" operator="containsText" text="Muy Baja">
      <formula>NOT(ISERROR(SEARCH("Muy Baja",H60)))</formula>
    </cfRule>
    <cfRule type="containsText" dxfId="660" priority="121" operator="containsText" text="Baja">
      <formula>NOT(ISERROR(SEARCH("Baja",H60)))</formula>
    </cfRule>
    <cfRule type="containsText" dxfId="659" priority="122" operator="containsText" text="Muy Alta">
      <formula>NOT(ISERROR(SEARCH("Muy Alta",H60)))</formula>
    </cfRule>
    <cfRule type="containsText" dxfId="658" priority="123" operator="containsText" text="Alta">
      <formula>NOT(ISERROR(SEARCH("Alta",H60)))</formula>
    </cfRule>
    <cfRule type="containsText" dxfId="657" priority="124" operator="containsText" text="Media">
      <formula>NOT(ISERROR(SEARCH("Media",H60)))</formula>
    </cfRule>
    <cfRule type="containsText" dxfId="656" priority="125" operator="containsText" text="Media">
      <formula>NOT(ISERROR(SEARCH("Media",H60)))</formula>
    </cfRule>
    <cfRule type="containsText" dxfId="655" priority="126" operator="containsText" text="Media">
      <formula>NOT(ISERROR(SEARCH("Media",H60)))</formula>
    </cfRule>
    <cfRule type="containsText" dxfId="654" priority="127" operator="containsText" text="Muy Baja">
      <formula>NOT(ISERROR(SEARCH("Muy Baja",H60)))</formula>
    </cfRule>
    <cfRule type="containsText" dxfId="653" priority="128" operator="containsText" text="Baja">
      <formula>NOT(ISERROR(SEARCH("Baja",H60)))</formula>
    </cfRule>
    <cfRule type="containsText" dxfId="652" priority="129" operator="containsText" text="Muy Baja">
      <formula>NOT(ISERROR(SEARCH("Muy Baja",H60)))</formula>
    </cfRule>
    <cfRule type="containsText" dxfId="651" priority="130" operator="containsText" text="Muy Baja">
      <formula>NOT(ISERROR(SEARCH("Muy Baja",H60)))</formula>
    </cfRule>
    <cfRule type="containsText" dxfId="650" priority="131" operator="containsText" text="Muy Baja">
      <formula>NOT(ISERROR(SEARCH("Muy Baja",H60)))</formula>
    </cfRule>
    <cfRule type="containsText" dxfId="649" priority="132" operator="containsText" text="Muy Baja'Tabla probabilidad'!">
      <formula>NOT(ISERROR(SEARCH("Muy Baja'Tabla probabilidad'!",H60)))</formula>
    </cfRule>
    <cfRule type="containsText" dxfId="648" priority="133" operator="containsText" text="Muy bajo">
      <formula>NOT(ISERROR(SEARCH("Muy bajo",H60)))</formula>
    </cfRule>
    <cfRule type="containsText" dxfId="647" priority="134" operator="containsText" text="Alta">
      <formula>NOT(ISERROR(SEARCH("Alta",H60)))</formula>
    </cfRule>
    <cfRule type="containsText" dxfId="646" priority="135" operator="containsText" text="Media">
      <formula>NOT(ISERROR(SEARCH("Media",H60)))</formula>
    </cfRule>
    <cfRule type="containsText" dxfId="645" priority="136" operator="containsText" text="Baja">
      <formula>NOT(ISERROR(SEARCH("Baja",H60)))</formula>
    </cfRule>
    <cfRule type="containsText" dxfId="644" priority="137" operator="containsText" text="Muy baja">
      <formula>NOT(ISERROR(SEARCH("Muy baja",H60)))</formula>
    </cfRule>
    <cfRule type="cellIs" dxfId="643" priority="140" operator="between">
      <formula>1</formula>
      <formula>2</formula>
    </cfRule>
    <cfRule type="cellIs" dxfId="642" priority="141" operator="between">
      <formula>0</formula>
      <formula>2</formula>
    </cfRule>
  </conditionalFormatting>
  <conditionalFormatting sqref="H70">
    <cfRule type="containsText" dxfId="641" priority="98" operator="containsText" text="Muy Baja">
      <formula>NOT(ISERROR(SEARCH("Muy Baja",H70)))</formula>
    </cfRule>
    <cfRule type="containsText" dxfId="640" priority="99" operator="containsText" text="Baja">
      <formula>NOT(ISERROR(SEARCH("Baja",H70)))</formula>
    </cfRule>
    <cfRule type="containsText" dxfId="639" priority="100" operator="containsText" text="Muy Alta">
      <formula>NOT(ISERROR(SEARCH("Muy Alta",H70)))</formula>
    </cfRule>
    <cfRule type="containsText" dxfId="638" priority="101" operator="containsText" text="Alta">
      <formula>NOT(ISERROR(SEARCH("Alta",H70)))</formula>
    </cfRule>
    <cfRule type="containsText" dxfId="637" priority="102" operator="containsText" text="Media">
      <formula>NOT(ISERROR(SEARCH("Media",H70)))</formula>
    </cfRule>
    <cfRule type="containsText" dxfId="636" priority="103" operator="containsText" text="Media">
      <formula>NOT(ISERROR(SEARCH("Media",H70)))</formula>
    </cfRule>
    <cfRule type="containsText" dxfId="635" priority="104" operator="containsText" text="Media">
      <formula>NOT(ISERROR(SEARCH("Media",H70)))</formula>
    </cfRule>
    <cfRule type="containsText" dxfId="634" priority="105" operator="containsText" text="Muy Baja">
      <formula>NOT(ISERROR(SEARCH("Muy Baja",H70)))</formula>
    </cfRule>
    <cfRule type="containsText" dxfId="633" priority="106" operator="containsText" text="Baja">
      <formula>NOT(ISERROR(SEARCH("Baja",H70)))</formula>
    </cfRule>
    <cfRule type="containsText" dxfId="632" priority="107" operator="containsText" text="Muy Baja">
      <formula>NOT(ISERROR(SEARCH("Muy Baja",H70)))</formula>
    </cfRule>
    <cfRule type="containsText" dxfId="631" priority="108" operator="containsText" text="Muy Baja">
      <formula>NOT(ISERROR(SEARCH("Muy Baja",H70)))</formula>
    </cfRule>
    <cfRule type="containsText" dxfId="630" priority="109" operator="containsText" text="Muy Baja">
      <formula>NOT(ISERROR(SEARCH("Muy Baja",H70)))</formula>
    </cfRule>
    <cfRule type="containsText" dxfId="629" priority="110" operator="containsText" text="Muy Baja'Tabla probabilidad'!">
      <formula>NOT(ISERROR(SEARCH("Muy Baja'Tabla probabilidad'!",H70)))</formula>
    </cfRule>
    <cfRule type="containsText" dxfId="628" priority="111" operator="containsText" text="Muy bajo">
      <formula>NOT(ISERROR(SEARCH("Muy bajo",H70)))</formula>
    </cfRule>
    <cfRule type="containsText" dxfId="627" priority="112" operator="containsText" text="Alta">
      <formula>NOT(ISERROR(SEARCH("Alta",H70)))</formula>
    </cfRule>
    <cfRule type="containsText" dxfId="626" priority="113" operator="containsText" text="Media">
      <formula>NOT(ISERROR(SEARCH("Media",H70)))</formula>
    </cfRule>
    <cfRule type="containsText" dxfId="625" priority="114" operator="containsText" text="Baja">
      <formula>NOT(ISERROR(SEARCH("Baja",H70)))</formula>
    </cfRule>
    <cfRule type="containsText" dxfId="624" priority="115" operator="containsText" text="Muy baja">
      <formula>NOT(ISERROR(SEARCH("Muy baja",H70)))</formula>
    </cfRule>
    <cfRule type="cellIs" dxfId="623" priority="118" operator="between">
      <formula>1</formula>
      <formula>2</formula>
    </cfRule>
    <cfRule type="cellIs" dxfId="622" priority="119" operator="between">
      <formula>0</formula>
      <formula>2</formula>
    </cfRule>
  </conditionalFormatting>
  <conditionalFormatting sqref="H80">
    <cfRule type="containsText" dxfId="621" priority="76" operator="containsText" text="Muy Baja">
      <formula>NOT(ISERROR(SEARCH("Muy Baja",H80)))</formula>
    </cfRule>
    <cfRule type="containsText" dxfId="620" priority="77" operator="containsText" text="Baja">
      <formula>NOT(ISERROR(SEARCH("Baja",H80)))</formula>
    </cfRule>
    <cfRule type="containsText" dxfId="619" priority="78" operator="containsText" text="Muy Alta">
      <formula>NOT(ISERROR(SEARCH("Muy Alta",H80)))</formula>
    </cfRule>
    <cfRule type="containsText" dxfId="618" priority="79" operator="containsText" text="Alta">
      <formula>NOT(ISERROR(SEARCH("Alta",H80)))</formula>
    </cfRule>
    <cfRule type="containsText" dxfId="617" priority="80" operator="containsText" text="Media">
      <formula>NOT(ISERROR(SEARCH("Media",H80)))</formula>
    </cfRule>
    <cfRule type="containsText" dxfId="616" priority="81" operator="containsText" text="Media">
      <formula>NOT(ISERROR(SEARCH("Media",H80)))</formula>
    </cfRule>
    <cfRule type="containsText" dxfId="615" priority="82" operator="containsText" text="Media">
      <formula>NOT(ISERROR(SEARCH("Media",H80)))</formula>
    </cfRule>
    <cfRule type="containsText" dxfId="614" priority="83" operator="containsText" text="Muy Baja">
      <formula>NOT(ISERROR(SEARCH("Muy Baja",H80)))</formula>
    </cfRule>
    <cfRule type="containsText" dxfId="613" priority="84" operator="containsText" text="Baja">
      <formula>NOT(ISERROR(SEARCH("Baja",H80)))</formula>
    </cfRule>
    <cfRule type="containsText" dxfId="612" priority="85" operator="containsText" text="Muy Baja">
      <formula>NOT(ISERROR(SEARCH("Muy Baja",H80)))</formula>
    </cfRule>
    <cfRule type="containsText" dxfId="611" priority="86" operator="containsText" text="Muy Baja">
      <formula>NOT(ISERROR(SEARCH("Muy Baja",H80)))</formula>
    </cfRule>
    <cfRule type="containsText" dxfId="610" priority="87" operator="containsText" text="Muy Baja">
      <formula>NOT(ISERROR(SEARCH("Muy Baja",H80)))</formula>
    </cfRule>
    <cfRule type="containsText" dxfId="609" priority="88" operator="containsText" text="Muy Baja'Tabla probabilidad'!">
      <formula>NOT(ISERROR(SEARCH("Muy Baja'Tabla probabilidad'!",H80)))</formula>
    </cfRule>
    <cfRule type="containsText" dxfId="608" priority="89" operator="containsText" text="Muy bajo">
      <formula>NOT(ISERROR(SEARCH("Muy bajo",H80)))</formula>
    </cfRule>
    <cfRule type="containsText" dxfId="607" priority="90" operator="containsText" text="Alta">
      <formula>NOT(ISERROR(SEARCH("Alta",H80)))</formula>
    </cfRule>
    <cfRule type="containsText" dxfId="606" priority="91" operator="containsText" text="Media">
      <formula>NOT(ISERROR(SEARCH("Media",H80)))</formula>
    </cfRule>
    <cfRule type="containsText" dxfId="605" priority="92" operator="containsText" text="Baja">
      <formula>NOT(ISERROR(SEARCH("Baja",H80)))</formula>
    </cfRule>
    <cfRule type="containsText" dxfId="604" priority="93" operator="containsText" text="Muy baja">
      <formula>NOT(ISERROR(SEARCH("Muy baja",H80)))</formula>
    </cfRule>
    <cfRule type="cellIs" dxfId="603" priority="96" operator="between">
      <formula>1</formula>
      <formula>2</formula>
    </cfRule>
    <cfRule type="cellIs" dxfId="602" priority="97" operator="between">
      <formula>0</formula>
      <formula>2</formula>
    </cfRule>
  </conditionalFormatting>
  <conditionalFormatting sqref="K40:K49">
    <cfRule type="containsText" dxfId="601" priority="58" operator="containsText" text="Catastrófico">
      <formula>NOT(ISERROR(SEARCH("Catastrófico",K40)))</formula>
    </cfRule>
    <cfRule type="containsText" dxfId="600" priority="59" operator="containsText" text="Mayor">
      <formula>NOT(ISERROR(SEARCH("Mayor",K40)))</formula>
    </cfRule>
    <cfRule type="containsText" dxfId="599" priority="60" operator="containsText" text="Alta">
      <formula>NOT(ISERROR(SEARCH("Alta",K40)))</formula>
    </cfRule>
    <cfRule type="containsText" dxfId="598" priority="61" operator="containsText" text="Moderado">
      <formula>NOT(ISERROR(SEARCH("Moderado",K40)))</formula>
    </cfRule>
    <cfRule type="containsText" dxfId="597" priority="62" operator="containsText" text="Menor">
      <formula>NOT(ISERROR(SEARCH("Menor",K40)))</formula>
    </cfRule>
    <cfRule type="containsText" dxfId="596" priority="63" operator="containsText" text="Leve">
      <formula>NOT(ISERROR(SEARCH("Leve",K40)))</formula>
    </cfRule>
  </conditionalFormatting>
  <conditionalFormatting sqref="M50">
    <cfRule type="containsText" dxfId="595" priority="52" operator="containsText" text="Catastrófico">
      <formula>NOT(ISERROR(SEARCH("Catastrófico",M50)))</formula>
    </cfRule>
    <cfRule type="containsText" dxfId="594" priority="53" operator="containsText" text="Mayor">
      <formula>NOT(ISERROR(SEARCH("Mayor",M50)))</formula>
    </cfRule>
    <cfRule type="containsText" dxfId="593" priority="54" operator="containsText" text="Alta">
      <formula>NOT(ISERROR(SEARCH("Alta",M50)))</formula>
    </cfRule>
    <cfRule type="containsText" dxfId="592" priority="56" operator="containsText" text="Menor">
      <formula>NOT(ISERROR(SEARCH("Menor",M50)))</formula>
    </cfRule>
    <cfRule type="containsText" dxfId="591" priority="57" operator="containsText" text="Leve">
      <formula>NOT(ISERROR(SEARCH("Leve",M50)))</formula>
    </cfRule>
  </conditionalFormatting>
  <conditionalFormatting sqref="M50:N50">
    <cfRule type="containsText" dxfId="590" priority="55" operator="containsText" text="Moderado">
      <formula>NOT(ISERROR(SEARCH("Moderado",M50)))</formula>
    </cfRule>
  </conditionalFormatting>
  <conditionalFormatting sqref="N50">
    <cfRule type="containsText" dxfId="589" priority="49" operator="containsText" text="Extremo">
      <formula>NOT(ISERROR(SEARCH("Extremo",N50)))</formula>
    </cfRule>
    <cfRule type="containsText" dxfId="588" priority="50" operator="containsText" text="Alto">
      <formula>NOT(ISERROR(SEARCH("Alto",N50)))</formula>
    </cfRule>
    <cfRule type="containsText" dxfId="587" priority="51" operator="containsText" text="Bajo">
      <formula>NOT(ISERROR(SEARCH("Bajo",N50)))</formula>
    </cfRule>
  </conditionalFormatting>
  <conditionalFormatting sqref="K50:K59">
    <cfRule type="containsText" dxfId="586" priority="43" operator="containsText" text="Catastrófico">
      <formula>NOT(ISERROR(SEARCH("Catastrófico",K50)))</formula>
    </cfRule>
    <cfRule type="containsText" dxfId="585" priority="44" operator="containsText" text="Mayor">
      <formula>NOT(ISERROR(SEARCH("Mayor",K50)))</formula>
    </cfRule>
    <cfRule type="containsText" dxfId="584" priority="45" operator="containsText" text="Alta">
      <formula>NOT(ISERROR(SEARCH("Alta",K50)))</formula>
    </cfRule>
    <cfRule type="containsText" dxfId="583" priority="46" operator="containsText" text="Moderado">
      <formula>NOT(ISERROR(SEARCH("Moderado",K50)))</formula>
    </cfRule>
    <cfRule type="containsText" dxfId="582" priority="47" operator="containsText" text="Menor">
      <formula>NOT(ISERROR(SEARCH("Menor",K50)))</formula>
    </cfRule>
    <cfRule type="containsText" dxfId="581" priority="48" operator="containsText" text="Leve">
      <formula>NOT(ISERROR(SEARCH("Leve",K50)))</formula>
    </cfRule>
  </conditionalFormatting>
  <conditionalFormatting sqref="J64:J69">
    <cfRule type="containsText" dxfId="580" priority="37" operator="containsText" text="Catastrófico">
      <formula>NOT(ISERROR(SEARCH("Catastrófico",J64)))</formula>
    </cfRule>
    <cfRule type="containsText" dxfId="579" priority="38" operator="containsText" text="Mayor">
      <formula>NOT(ISERROR(SEARCH("Mayor",J64)))</formula>
    </cfRule>
    <cfRule type="containsText" dxfId="578" priority="39" operator="containsText" text="Alta">
      <formula>NOT(ISERROR(SEARCH("Alta",J64)))</formula>
    </cfRule>
    <cfRule type="containsText" dxfId="577" priority="40" operator="containsText" text="Moderado">
      <formula>NOT(ISERROR(SEARCH("Moderado",J64)))</formula>
    </cfRule>
    <cfRule type="containsText" dxfId="576" priority="41" operator="containsText" text="Menor">
      <formula>NOT(ISERROR(SEARCH("Menor",J64)))</formula>
    </cfRule>
    <cfRule type="containsText" dxfId="575" priority="42" operator="containsText" text="Leve">
      <formula>NOT(ISERROR(SEARCH("Leve",J64)))</formula>
    </cfRule>
  </conditionalFormatting>
  <conditionalFormatting sqref="M60">
    <cfRule type="containsText" dxfId="574" priority="31" operator="containsText" text="Catastrófico">
      <formula>NOT(ISERROR(SEARCH("Catastrófico",M60)))</formula>
    </cfRule>
    <cfRule type="containsText" dxfId="573" priority="32" operator="containsText" text="Mayor">
      <formula>NOT(ISERROR(SEARCH("Mayor",M60)))</formula>
    </cfRule>
    <cfRule type="containsText" dxfId="572" priority="33" operator="containsText" text="Alta">
      <formula>NOT(ISERROR(SEARCH("Alta",M60)))</formula>
    </cfRule>
    <cfRule type="containsText" dxfId="571" priority="35" operator="containsText" text="Menor">
      <formula>NOT(ISERROR(SEARCH("Menor",M60)))</formula>
    </cfRule>
    <cfRule type="containsText" dxfId="570" priority="36" operator="containsText" text="Leve">
      <formula>NOT(ISERROR(SEARCH("Leve",M60)))</formula>
    </cfRule>
  </conditionalFormatting>
  <conditionalFormatting sqref="M60:N60">
    <cfRule type="containsText" dxfId="569" priority="34" operator="containsText" text="Moderado">
      <formula>NOT(ISERROR(SEARCH("Moderado",M60)))</formula>
    </cfRule>
  </conditionalFormatting>
  <conditionalFormatting sqref="N60">
    <cfRule type="containsText" dxfId="568" priority="28" operator="containsText" text="Extremo">
      <formula>NOT(ISERROR(SEARCH("Extremo",N60)))</formula>
    </cfRule>
    <cfRule type="containsText" dxfId="567" priority="29" operator="containsText" text="Alto">
      <formula>NOT(ISERROR(SEARCH("Alto",N60)))</formula>
    </cfRule>
    <cfRule type="containsText" dxfId="566" priority="30" operator="containsText" text="Bajo">
      <formula>NOT(ISERROR(SEARCH("Bajo",N60)))</formula>
    </cfRule>
  </conditionalFormatting>
  <conditionalFormatting sqref="K60:K69">
    <cfRule type="containsText" dxfId="565" priority="22" operator="containsText" text="Catastrófico">
      <formula>NOT(ISERROR(SEARCH("Catastrófico",K60)))</formula>
    </cfRule>
    <cfRule type="containsText" dxfId="564" priority="23" operator="containsText" text="Mayor">
      <formula>NOT(ISERROR(SEARCH("Mayor",K60)))</formula>
    </cfRule>
    <cfRule type="containsText" dxfId="563" priority="24" operator="containsText" text="Alta">
      <formula>NOT(ISERROR(SEARCH("Alta",K60)))</formula>
    </cfRule>
    <cfRule type="containsText" dxfId="562" priority="25" operator="containsText" text="Moderado">
      <formula>NOT(ISERROR(SEARCH("Moderado",K60)))</formula>
    </cfRule>
    <cfRule type="containsText" dxfId="561" priority="26" operator="containsText" text="Menor">
      <formula>NOT(ISERROR(SEARCH("Menor",K60)))</formula>
    </cfRule>
    <cfRule type="containsText" dxfId="560" priority="27" operator="containsText" text="Leve">
      <formula>NOT(ISERROR(SEARCH("Leve",K60)))</formula>
    </cfRule>
  </conditionalFormatting>
  <conditionalFormatting sqref="M70">
    <cfRule type="containsText" dxfId="559" priority="16" operator="containsText" text="Catastrófico">
      <formula>NOT(ISERROR(SEARCH("Catastrófico",M70)))</formula>
    </cfRule>
    <cfRule type="containsText" dxfId="558" priority="17" operator="containsText" text="Mayor">
      <formula>NOT(ISERROR(SEARCH("Mayor",M70)))</formula>
    </cfRule>
    <cfRule type="containsText" dxfId="557" priority="18" operator="containsText" text="Alta">
      <formula>NOT(ISERROR(SEARCH("Alta",M70)))</formula>
    </cfRule>
    <cfRule type="containsText" dxfId="556" priority="20" operator="containsText" text="Menor">
      <formula>NOT(ISERROR(SEARCH("Menor",M70)))</formula>
    </cfRule>
    <cfRule type="containsText" dxfId="555" priority="21" operator="containsText" text="Leve">
      <formula>NOT(ISERROR(SEARCH("Leve",M70)))</formula>
    </cfRule>
  </conditionalFormatting>
  <conditionalFormatting sqref="M70:N70">
    <cfRule type="containsText" dxfId="554" priority="19" operator="containsText" text="Moderado">
      <formula>NOT(ISERROR(SEARCH("Moderado",M70)))</formula>
    </cfRule>
  </conditionalFormatting>
  <conditionalFormatting sqref="N70">
    <cfRule type="containsText" dxfId="553" priority="13" operator="containsText" text="Extremo">
      <formula>NOT(ISERROR(SEARCH("Extremo",N70)))</formula>
    </cfRule>
    <cfRule type="containsText" dxfId="552" priority="14" operator="containsText" text="Alto">
      <formula>NOT(ISERROR(SEARCH("Alto",N70)))</formula>
    </cfRule>
    <cfRule type="containsText" dxfId="551" priority="15" operator="containsText" text="Bajo">
      <formula>NOT(ISERROR(SEARCH("Bajo",N70)))</formula>
    </cfRule>
  </conditionalFormatting>
  <conditionalFormatting sqref="K22">
    <cfRule type="containsText" dxfId="550" priority="1" operator="containsText" text="Catastrófico">
      <formula>NOT(ISERROR(SEARCH("Catastrófico",K22)))</formula>
    </cfRule>
    <cfRule type="containsText" dxfId="549" priority="2" operator="containsText" text="Mayor">
      <formula>NOT(ISERROR(SEARCH("Mayor",K22)))</formula>
    </cfRule>
    <cfRule type="containsText" dxfId="548" priority="3" operator="containsText" text="Alta">
      <formula>NOT(ISERROR(SEARCH("Alta",K22)))</formula>
    </cfRule>
    <cfRule type="containsText" dxfId="547" priority="4" operator="containsText" text="Moderado">
      <formula>NOT(ISERROR(SEARCH("Moderado",K22)))</formula>
    </cfRule>
    <cfRule type="containsText" dxfId="546" priority="5" operator="containsText" text="Menor">
      <formula>NOT(ISERROR(SEARCH("Menor",K22)))</formula>
    </cfRule>
    <cfRule type="containsText" dxfId="545" priority="6" operator="containsText" text="Leve">
      <formula>NOT(ISERROR(SEARCH("Leve",K22)))</formula>
    </cfRule>
  </conditionalFormatting>
  <dataValidations count="1">
    <dataValidation type="list" allowBlank="1" showInputMessage="1" showErrorMessage="1" sqref="I16:J19"/>
  </dataValidations>
  <printOptions horizontalCentered="1"/>
  <pageMargins left="0.70866141732283472" right="0.70866141732283472" top="0.74803149606299213" bottom="0.74803149606299213" header="0.31496062992125984" footer="0.31496062992125984"/>
  <pageSetup scale="33" fitToHeight="0" orientation="landscape" r:id="rId1"/>
  <ignoredErrors>
    <ignoredError sqref="G70" evalError="1"/>
  </ignoredErrors>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92" operator="containsText" id="{AA33B07E-BE8F-4B6B-A87A-4079EED8E612}">
            <xm:f>NOT(ISERROR(SEARCH(#REF!,H10)))</xm:f>
            <xm:f>#REF!</xm:f>
            <x14:dxf>
              <font>
                <color rgb="FF006100"/>
              </font>
              <fill>
                <patternFill>
                  <bgColor rgb="FFC6EFCE"/>
                </patternFill>
              </fill>
            </x14:dxf>
          </x14:cfRule>
          <x14:cfRule type="containsText" priority="693" operator="containsText" id="{8D8F2D8B-417A-4DC6-AC0D-BA260E014A2D}">
            <xm:f>NOT(ISERROR(SEARCH(#REF!,H10)))</xm:f>
            <xm:f>#REF!</xm:f>
            <x14:dxf>
              <font>
                <color rgb="FF9C0006"/>
              </font>
              <fill>
                <patternFill>
                  <bgColor rgb="FFFFC7CE"/>
                </patternFill>
              </fill>
            </x14:dxf>
          </x14:cfRule>
          <xm:sqref>H10 H20 H30</xm:sqref>
        </x14:conditionalFormatting>
        <x14:conditionalFormatting xmlns:xm="http://schemas.microsoft.com/office/excel/2006/main">
          <x14:cfRule type="containsText" priority="182" operator="containsText" id="{81149CA0-FFD1-4572-9EED-FDB7F0D7B0C9}">
            <xm:f>NOT(ISERROR(SEARCH('\\C12001-cs20205\sigcma\SIGCMA\1. CONSEJO SECC. JUDICATURA DEL HUILA\6. EV-MEJORA-Mejoramiento del SIGCMA\[6. MEJORA_ Matriz de riesgos Mejoramiento SIGCMA 2024.xlsx]8- Politicas de admiistracion '!#REF!,H40)))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183" operator="containsText" id="{64DAB440-946D-479B-9E1B-76901DB0D711}">
            <xm:f>NOT(ISERROR(SEARCH('\\C12001-cs20205\sigcma\SIGCMA\1. CONSEJO SECC. JUDICATURA DEL HUILA\6. EV-MEJORA-Mejoramiento del SIGCMA\[6. MEJORA_ Matriz de riesgos Mejoramiento SIGCMA 2024.xlsx]8- Politicas de admiistracion '!#REF!,H40)))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H40</xm:sqref>
        </x14:conditionalFormatting>
        <x14:conditionalFormatting xmlns:xm="http://schemas.microsoft.com/office/excel/2006/main">
          <x14:cfRule type="containsText" priority="160" operator="containsText" id="{BD312DE4-3F8F-4476-B083-F71650A203F9}">
            <xm:f>NOT(ISERROR(SEARCH('\\C12001-cs20205\sigcma\SIGCMA\1. CONSEJO SECC. JUDICATURA DEL HUILA\6. EV-MEJORA-Mejoramiento del SIGCMA\[6. MEJORA_ Matriz de riesgos Mejoramiento SIGCMA 2024.xlsx]8- Politicas de admiistracion '!#REF!,H50)))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161" operator="containsText" id="{A44EE836-7D62-4397-ABB8-4338B5B584B7}">
            <xm:f>NOT(ISERROR(SEARCH('\\C12001-cs20205\sigcma\SIGCMA\1. CONSEJO SECC. JUDICATURA DEL HUILA\6. EV-MEJORA-Mejoramiento del SIGCMA\[6. MEJORA_ Matriz de riesgos Mejoramiento SIGCMA 2024.xlsx]8- Politicas de admiistracion '!#REF!,H50)))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H50</xm:sqref>
        </x14:conditionalFormatting>
        <x14:conditionalFormatting xmlns:xm="http://schemas.microsoft.com/office/excel/2006/main">
          <x14:cfRule type="containsText" priority="138" operator="containsText" id="{1768CA5F-D852-47AB-9BEE-0E0F5C9477E2}">
            <xm:f>NOT(ISERROR(SEARCH('\\C12001-cs20205\sigcma\SIGCMA\1. CONSEJO SECC. JUDICATURA DEL HUILA\6. EV-MEJORA-Mejoramiento del SIGCMA\[6. MEJORA_ Matriz de riesgos Mejoramiento SIGCMA 2024.xlsx]8- Politicas de admiistracion '!#REF!,H60)))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139" operator="containsText" id="{B5281632-6AEB-416D-BBF9-F0C7FF75F2A7}">
            <xm:f>NOT(ISERROR(SEARCH('\\C12001-cs20205\sigcma\SIGCMA\1. CONSEJO SECC. JUDICATURA DEL HUILA\6. EV-MEJORA-Mejoramiento del SIGCMA\[6. MEJORA_ Matriz de riesgos Mejoramiento SIGCMA 2024.xlsx]8- Politicas de admiistracion '!#REF!,H60)))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H60</xm:sqref>
        </x14:conditionalFormatting>
        <x14:conditionalFormatting xmlns:xm="http://schemas.microsoft.com/office/excel/2006/main">
          <x14:cfRule type="containsText" priority="116" operator="containsText" id="{03D830F2-DEBC-448C-A987-E5201F20B99F}">
            <xm:f>NOT(ISERROR(SEARCH('\\C12001-cs20205\sigcma\SIGCMA\1. CONSEJO SECC. JUDICATURA DEL HUILA\6. EV-MEJORA-Mejoramiento del SIGCMA\[6. MEJORA_ Matriz de riesgos Mejoramiento SIGCMA 2024.xlsx]8- Politicas de admiistracion '!#REF!,H70)))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117" operator="containsText" id="{7F07F98B-3308-4674-B3A3-FBEDBDABE181}">
            <xm:f>NOT(ISERROR(SEARCH('\\C12001-cs20205\sigcma\SIGCMA\1. CONSEJO SECC. JUDICATURA DEL HUILA\6. EV-MEJORA-Mejoramiento del SIGCMA\[6. MEJORA_ Matriz de riesgos Mejoramiento SIGCMA 2024.xlsx]8- Politicas de admiistracion '!#REF!,H70)))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H70</xm:sqref>
        </x14:conditionalFormatting>
        <x14:conditionalFormatting xmlns:xm="http://schemas.microsoft.com/office/excel/2006/main">
          <x14:cfRule type="containsText" priority="94" operator="containsText" id="{12D454BB-50C6-4B5F-8F2F-3BE51CEC0CB1}">
            <xm:f>NOT(ISERROR(SEARCH('\\C12001-cs20205\sigcma\SIGCMA\1. CONSEJO SECC. JUDICATURA DEL HUILA\6. EV-MEJORA-Mejoramiento del SIGCMA\[6. MEJORA_ Matriz de riesgos Mejoramiento SIGCMA 2024.xlsx]8- Politicas de admiistracion '!#REF!,H80)))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95" operator="containsText" id="{F397343D-3A39-4C9D-B72A-87AAC8FCBC7B}">
            <xm:f>NOT(ISERROR(SEARCH('\\C12001-cs20205\sigcma\SIGCMA\1. CONSEJO SECC. JUDICATURA DEL HUILA\6. EV-MEJORA-Mejoramiento del SIGCMA\[6. MEJORA_ Matriz de riesgos Mejoramiento SIGCMA 2024.xlsx]8- Politicas de admiistracion '!#REF!,H80)))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H80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'8- Politicas de admiistracion '!$I$17:$I$22</xm:f>
          </x14:formula1>
          <xm:sqref>I10:I15 I20:I89</xm:sqref>
        </x14:dataValidation>
        <x14:dataValidation type="list" allowBlank="1" showInputMessage="1" showErrorMessage="1">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J70:J89 J10:J15 J20:J63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JR90"/>
  <sheetViews>
    <sheetView showGridLines="0" zoomScale="60" zoomScaleNormal="60" zoomScalePageLayoutView="70" workbookViewId="0">
      <pane xSplit="5" ySplit="9" topLeftCell="F14" activePane="bottomRight" state="frozen"/>
      <selection pane="topRight" activeCell="F1" sqref="F1"/>
      <selection pane="bottomLeft" activeCell="A10" sqref="A10"/>
      <selection pane="bottomRight" activeCell="M20" sqref="M20"/>
    </sheetView>
  </sheetViews>
  <sheetFormatPr baseColWidth="10" defaultColWidth="11.42578125" defaultRowHeight="15"/>
  <cols>
    <col min="1" max="1" width="7" customWidth="1"/>
    <col min="2" max="2" width="34.5703125" customWidth="1"/>
    <col min="3" max="3" width="42.28515625" style="22" customWidth="1"/>
    <col min="4" max="4" width="8.5703125" hidden="1" customWidth="1"/>
    <col min="5" max="5" width="53.85546875" customWidth="1"/>
    <col min="6" max="6" width="9.28515625" customWidth="1"/>
    <col min="7" max="7" width="14.5703125" customWidth="1"/>
    <col min="8" max="8" width="13.140625" customWidth="1"/>
    <col min="9" max="9" width="15" customWidth="1"/>
    <col min="10" max="10" width="9.28515625" hidden="1" customWidth="1"/>
    <col min="11" max="11" width="8" customWidth="1"/>
    <col min="12" max="12" width="37.7109375" customWidth="1"/>
    <col min="13" max="13" width="37.42578125" customWidth="1"/>
    <col min="14" max="14" width="11.140625" customWidth="1"/>
    <col min="15" max="15" width="16.5703125" customWidth="1"/>
    <col min="16" max="16" width="14" customWidth="1"/>
    <col min="17" max="17" width="10.85546875" customWidth="1"/>
    <col min="18" max="18" width="9" customWidth="1"/>
    <col min="19" max="19" width="7" customWidth="1"/>
    <col min="20" max="20" width="14.28515625" style="16" customWidth="1"/>
    <col min="21" max="21" width="14.28515625" style="15" customWidth="1"/>
    <col min="22" max="22" width="14.28515625" style="17" customWidth="1"/>
    <col min="23" max="278" width="11.42578125" style="9"/>
    <col min="279" max="16384" width="11.42578125" style="14"/>
  </cols>
  <sheetData>
    <row r="1" spans="1:278" s="11" customFormat="1" ht="21.75" customHeight="1" thickTop="1">
      <c r="A1" s="62"/>
      <c r="B1" s="63"/>
      <c r="C1" s="409" t="s">
        <v>265</v>
      </c>
      <c r="D1" s="409"/>
      <c r="E1" s="409"/>
      <c r="F1" s="409"/>
      <c r="G1" s="409"/>
      <c r="H1" s="409"/>
      <c r="I1" s="409"/>
      <c r="J1" s="409"/>
      <c r="K1" s="409"/>
      <c r="L1" s="409"/>
      <c r="M1" s="409"/>
      <c r="N1" s="409"/>
      <c r="O1" s="409"/>
      <c r="P1" s="409"/>
      <c r="Q1" s="409"/>
      <c r="R1" s="409"/>
      <c r="S1" s="409"/>
      <c r="T1" s="409"/>
      <c r="U1" s="409"/>
      <c r="V1" s="409"/>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64"/>
      <c r="B2" s="65"/>
      <c r="C2" s="409"/>
      <c r="D2" s="409"/>
      <c r="E2" s="409"/>
      <c r="F2" s="409"/>
      <c r="G2" s="409"/>
      <c r="H2" s="409"/>
      <c r="I2" s="409"/>
      <c r="J2" s="409"/>
      <c r="K2" s="409"/>
      <c r="L2" s="409"/>
      <c r="M2" s="409"/>
      <c r="N2" s="409"/>
      <c r="O2" s="409"/>
      <c r="P2" s="409"/>
      <c r="Q2" s="409"/>
      <c r="R2" s="409"/>
      <c r="S2" s="409"/>
      <c r="T2" s="409"/>
      <c r="U2" s="409"/>
      <c r="V2" s="409"/>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c r="A3" s="64"/>
      <c r="B3" s="65"/>
      <c r="C3" s="409"/>
      <c r="D3" s="409"/>
      <c r="E3" s="409"/>
      <c r="F3" s="409"/>
      <c r="G3" s="409"/>
      <c r="H3" s="409"/>
      <c r="I3" s="409"/>
      <c r="J3" s="409"/>
      <c r="K3" s="409"/>
      <c r="L3" s="409"/>
      <c r="M3" s="409"/>
      <c r="N3" s="409"/>
      <c r="O3" s="409"/>
      <c r="P3" s="409"/>
      <c r="Q3" s="409"/>
      <c r="R3" s="409"/>
      <c r="S3" s="409"/>
      <c r="T3" s="409"/>
      <c r="U3" s="409"/>
      <c r="V3" s="409"/>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c r="A4" s="410" t="s">
        <v>266</v>
      </c>
      <c r="B4" s="411"/>
      <c r="C4" s="412" t="s">
        <v>4</v>
      </c>
      <c r="D4" s="412"/>
      <c r="E4" s="412"/>
      <c r="F4" s="412"/>
      <c r="G4" s="412"/>
      <c r="H4" s="412"/>
      <c r="I4" s="412"/>
      <c r="J4" s="412"/>
      <c r="K4" s="412"/>
      <c r="L4" s="412"/>
      <c r="M4" s="412"/>
      <c r="N4" s="412"/>
      <c r="O4" s="412"/>
      <c r="P4" s="412"/>
      <c r="Q4" s="412"/>
      <c r="R4" s="412"/>
      <c r="S4" s="412"/>
      <c r="T4" s="412"/>
      <c r="U4" s="412"/>
      <c r="V4" s="412"/>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8.25" customHeight="1">
      <c r="A5" s="410" t="s">
        <v>267</v>
      </c>
      <c r="B5" s="411"/>
      <c r="C5" s="413" t="s">
        <v>29</v>
      </c>
      <c r="D5" s="413"/>
      <c r="E5" s="413"/>
      <c r="F5" s="413"/>
      <c r="G5" s="413"/>
      <c r="H5" s="413"/>
      <c r="I5" s="413"/>
      <c r="J5" s="413"/>
      <c r="K5" s="413"/>
      <c r="L5" s="413"/>
      <c r="M5" s="413"/>
      <c r="N5" s="413"/>
      <c r="O5" s="413"/>
      <c r="P5" s="413"/>
      <c r="Q5" s="413"/>
      <c r="R5" s="413"/>
      <c r="S5" s="413"/>
      <c r="T5" s="413"/>
      <c r="U5" s="413"/>
      <c r="V5" s="413"/>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Bot="1">
      <c r="A6" s="417" t="s">
        <v>268</v>
      </c>
      <c r="B6" s="418"/>
      <c r="C6" s="421" t="s">
        <v>451</v>
      </c>
      <c r="D6" s="422"/>
      <c r="E6" s="422"/>
      <c r="F6" s="422"/>
      <c r="G6" s="422"/>
      <c r="H6" s="422"/>
      <c r="I6" s="422"/>
      <c r="J6" s="422"/>
      <c r="K6" s="422"/>
      <c r="L6" s="422"/>
      <c r="M6" s="422"/>
      <c r="N6" s="422"/>
      <c r="O6" s="422"/>
      <c r="P6" s="422"/>
      <c r="Q6" s="422"/>
      <c r="R6" s="422"/>
      <c r="S6" s="422"/>
      <c r="T6" s="422"/>
      <c r="U6" s="422"/>
      <c r="V6" s="423"/>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419" t="s">
        <v>188</v>
      </c>
      <c r="B7" s="419"/>
      <c r="C7" s="420"/>
      <c r="D7" s="414" t="s">
        <v>269</v>
      </c>
      <c r="E7" s="415"/>
      <c r="F7" s="415"/>
      <c r="G7" s="415"/>
      <c r="H7" s="415"/>
      <c r="I7" s="415"/>
      <c r="J7" s="415"/>
      <c r="K7" s="415"/>
      <c r="L7" s="415"/>
      <c r="M7" s="415"/>
      <c r="N7" s="415"/>
      <c r="O7" s="415"/>
      <c r="P7" s="415"/>
      <c r="Q7" s="415"/>
      <c r="R7" s="416"/>
      <c r="S7" s="220"/>
      <c r="T7" s="420" t="s">
        <v>270</v>
      </c>
      <c r="U7" s="420"/>
      <c r="V7" s="42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51.75" customHeight="1" thickTop="1" thickBot="1">
      <c r="A8" s="427" t="s">
        <v>193</v>
      </c>
      <c r="B8" s="419" t="s">
        <v>271</v>
      </c>
      <c r="C8" s="430" t="s">
        <v>189</v>
      </c>
      <c r="D8" s="432" t="s">
        <v>272</v>
      </c>
      <c r="E8" s="434" t="s">
        <v>273</v>
      </c>
      <c r="F8" s="424" t="s">
        <v>274</v>
      </c>
      <c r="G8" s="425"/>
      <c r="H8" s="425"/>
      <c r="I8" s="425"/>
      <c r="J8" s="425"/>
      <c r="K8" s="426"/>
      <c r="L8" s="424" t="s">
        <v>275</v>
      </c>
      <c r="M8" s="425"/>
      <c r="N8" s="425"/>
      <c r="O8" s="425"/>
      <c r="P8" s="425"/>
      <c r="Q8" s="425"/>
      <c r="R8" s="425"/>
      <c r="S8" s="426"/>
      <c r="T8" s="122"/>
      <c r="U8" s="123"/>
      <c r="V8" s="124" t="s">
        <v>276</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23" customHeight="1" thickTop="1">
      <c r="A9" s="428"/>
      <c r="B9" s="429"/>
      <c r="C9" s="431"/>
      <c r="D9" s="433"/>
      <c r="E9" s="435"/>
      <c r="F9" s="125" t="s">
        <v>162</v>
      </c>
      <c r="G9" s="125" t="s">
        <v>164</v>
      </c>
      <c r="H9" s="125" t="s">
        <v>277</v>
      </c>
      <c r="I9" s="125" t="s">
        <v>166</v>
      </c>
      <c r="J9" s="219" t="s">
        <v>278</v>
      </c>
      <c r="K9" s="125" t="s">
        <v>172</v>
      </c>
      <c r="L9" s="125" t="s">
        <v>279</v>
      </c>
      <c r="M9" s="121" t="s">
        <v>280</v>
      </c>
      <c r="N9" s="125" t="s">
        <v>281</v>
      </c>
      <c r="O9" s="125" t="s">
        <v>282</v>
      </c>
      <c r="P9" s="125" t="s">
        <v>283</v>
      </c>
      <c r="Q9" s="125" t="s">
        <v>284</v>
      </c>
      <c r="R9" s="219" t="s">
        <v>285</v>
      </c>
      <c r="S9" s="125" t="s">
        <v>286</v>
      </c>
      <c r="T9" s="126" t="s">
        <v>174</v>
      </c>
      <c r="U9" s="126" t="s">
        <v>176</v>
      </c>
      <c r="V9" s="127" t="s">
        <v>287</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131.25" customHeight="1">
      <c r="A10" s="381">
        <v>1</v>
      </c>
      <c r="B10" s="381" t="str">
        <f>'5. Identificación de Riesgos'!B10:B19</f>
        <v xml:space="preserve">Daño, pérdida o uso indebido de bienes muebles o  inmuebles </v>
      </c>
      <c r="C10" s="232" t="str">
        <f>'5. Identificación de Riesgos'!D10</f>
        <v>Demora en los procesos precontractuales y contractuales de infraestructura física de alta y media alta complejidad</v>
      </c>
      <c r="D10" s="221"/>
      <c r="E10" s="254" t="s">
        <v>420</v>
      </c>
      <c r="F10" s="237" t="s">
        <v>288</v>
      </c>
      <c r="G10" s="237" t="s">
        <v>289</v>
      </c>
      <c r="H10" s="237" t="s">
        <v>288</v>
      </c>
      <c r="I10" s="237" t="s">
        <v>288</v>
      </c>
      <c r="J10" s="436">
        <f>COUNTIF(F10:I10,"SI")/4</f>
        <v>0.25</v>
      </c>
      <c r="K10" s="404">
        <f>AVERAGE(J10:J15)</f>
        <v>0.5</v>
      </c>
      <c r="L10" s="233" t="str">
        <f>'5. Identificación de Riesgos'!I10</f>
        <v>Afectación de reputacion,imagén,  credibilidad, satisfacción de usuarios y PI</v>
      </c>
      <c r="M10" s="225"/>
      <c r="N10" s="223"/>
      <c r="O10" s="223"/>
      <c r="P10" s="223"/>
      <c r="Q10" s="223"/>
      <c r="R10" s="234">
        <f>SUM(COUNTIF(N10,"SI")*25%,COUNTIF(O10,"SI")*40%,COUNTIF(P10,"SI")*25%,COUNTIF(Q10,"SI")*10%)</f>
        <v>0</v>
      </c>
      <c r="S10" s="404">
        <f>AVERAGE(R10:R13)</f>
        <v>0</v>
      </c>
      <c r="T10" s="405"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Baja - 2</v>
      </c>
      <c r="U10" s="381"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Menor - 2</v>
      </c>
      <c r="V10" s="381" t="str">
        <f>CONCATENATE(VLOOKUP((LEFT(T10,LEN(T10)-4)&amp;LEFT(U10,LEN(U10)-4)),'9- Matriz de Calor '!$D$17:$E$41,2,0)," - ",RIGHT(T10,1)*RIGHT(U10,1))</f>
        <v>Moderado - 4</v>
      </c>
    </row>
    <row r="11" spans="1:278" ht="95.25" customHeight="1">
      <c r="A11" s="381"/>
      <c r="B11" s="381"/>
      <c r="C11" s="232" t="str">
        <f>'5. Identificación de Riesgos'!D11</f>
        <v>Vencimiento de pólizas de seguro</v>
      </c>
      <c r="D11" s="221"/>
      <c r="E11" s="225" t="s">
        <v>425</v>
      </c>
      <c r="F11" s="255" t="s">
        <v>289</v>
      </c>
      <c r="G11" s="255" t="s">
        <v>289</v>
      </c>
      <c r="H11" s="255" t="s">
        <v>289</v>
      </c>
      <c r="I11" s="255" t="s">
        <v>289</v>
      </c>
      <c r="J11" s="408"/>
      <c r="K11" s="404"/>
      <c r="L11" s="233" t="str">
        <f>'5. Identificación de Riesgos'!I11</f>
        <v>Afectación Económica</v>
      </c>
      <c r="M11" s="225"/>
      <c r="N11" s="223"/>
      <c r="O11" s="223"/>
      <c r="P11" s="223"/>
      <c r="Q11" s="223"/>
      <c r="R11" s="234">
        <f t="shared" ref="R11:R19" si="0">SUM(COUNTIF(N11,"SI")*25%,COUNTIF(O11,"SI")*40%,COUNTIF(P11,"SI")*25%,COUNTIF(Q11,"SI")*10%)</f>
        <v>0</v>
      </c>
      <c r="S11" s="404"/>
      <c r="T11" s="405"/>
      <c r="U11" s="381"/>
      <c r="V11" s="381"/>
    </row>
    <row r="12" spans="1:278" ht="191.25" customHeight="1">
      <c r="A12" s="381"/>
      <c r="B12" s="381"/>
      <c r="C12" s="232" t="str">
        <f>'5. Identificación de Riesgos'!D12</f>
        <v xml:space="preserve">Bienes asegurables sin asegurar </v>
      </c>
      <c r="D12" s="221"/>
      <c r="E12" s="225" t="s">
        <v>422</v>
      </c>
      <c r="F12" s="255" t="s">
        <v>289</v>
      </c>
      <c r="G12" s="255" t="s">
        <v>289</v>
      </c>
      <c r="H12" s="255" t="s">
        <v>289</v>
      </c>
      <c r="I12" s="255" t="s">
        <v>289</v>
      </c>
      <c r="J12" s="234">
        <f t="shared" ref="J12:J29" si="1">COUNTIF(F12:I12,"SI")/4</f>
        <v>1</v>
      </c>
      <c r="K12" s="404"/>
      <c r="L12" s="257" t="str">
        <f>'5. Identificación de Riesgos'!I12</f>
        <v>Interrupción o afectación en la prestación del servicio judicial</v>
      </c>
      <c r="M12" s="225"/>
      <c r="N12" s="223"/>
      <c r="O12" s="223"/>
      <c r="P12" s="223"/>
      <c r="Q12" s="223"/>
      <c r="R12" s="234">
        <f t="shared" si="0"/>
        <v>0</v>
      </c>
      <c r="S12" s="404"/>
      <c r="T12" s="405"/>
      <c r="U12" s="381"/>
      <c r="V12" s="381"/>
    </row>
    <row r="13" spans="1:278" ht="93.75" customHeight="1">
      <c r="A13" s="381"/>
      <c r="B13" s="381"/>
      <c r="C13" s="232" t="str">
        <f>'5. Identificación de Riesgos'!D13</f>
        <v>Incumplimiento en la programación de mantenimientos</v>
      </c>
      <c r="D13" s="221"/>
      <c r="E13" s="225" t="s">
        <v>423</v>
      </c>
      <c r="F13" s="255" t="s">
        <v>288</v>
      </c>
      <c r="G13" s="255" t="s">
        <v>289</v>
      </c>
      <c r="H13" s="255" t="s">
        <v>288</v>
      </c>
      <c r="I13" s="255" t="s">
        <v>289</v>
      </c>
      <c r="J13" s="234">
        <f t="shared" si="1"/>
        <v>0.5</v>
      </c>
      <c r="K13" s="404"/>
      <c r="L13" s="257">
        <f>'5. Identificación de Riesgos'!I13</f>
        <v>0</v>
      </c>
      <c r="M13" s="225"/>
      <c r="N13" s="223"/>
      <c r="O13" s="223"/>
      <c r="P13" s="223"/>
      <c r="Q13" s="223"/>
      <c r="R13" s="234">
        <f t="shared" si="0"/>
        <v>0</v>
      </c>
      <c r="S13" s="404"/>
      <c r="T13" s="405"/>
      <c r="U13" s="381"/>
      <c r="V13" s="381"/>
    </row>
    <row r="14" spans="1:278" ht="146.25" customHeight="1">
      <c r="A14" s="381"/>
      <c r="B14" s="381"/>
      <c r="C14" s="232" t="str">
        <f>'5. Identificación de Riesgos'!D14</f>
        <v xml:space="preserve">Falta de controles para el ingreso y salida de  equipos de oficina </v>
      </c>
      <c r="D14" s="221"/>
      <c r="E14" s="225" t="s">
        <v>424</v>
      </c>
      <c r="F14" s="255" t="s">
        <v>288</v>
      </c>
      <c r="G14" s="255" t="s">
        <v>289</v>
      </c>
      <c r="H14" s="255" t="s">
        <v>289</v>
      </c>
      <c r="I14" s="255" t="s">
        <v>289</v>
      </c>
      <c r="J14" s="234">
        <f t="shared" si="1"/>
        <v>0.75</v>
      </c>
      <c r="K14" s="404"/>
      <c r="L14" s="233">
        <f>'5. Identificación de Riesgos'!I14</f>
        <v>0</v>
      </c>
      <c r="M14" s="225"/>
      <c r="N14" s="223"/>
      <c r="O14" s="223"/>
      <c r="P14" s="223"/>
      <c r="Q14" s="223"/>
      <c r="R14" s="234">
        <f t="shared" si="0"/>
        <v>0</v>
      </c>
      <c r="S14" s="404"/>
      <c r="T14" s="405"/>
      <c r="U14" s="381"/>
      <c r="V14" s="381"/>
    </row>
    <row r="15" spans="1:278" ht="172.5" hidden="1" customHeight="1">
      <c r="A15" s="381"/>
      <c r="B15" s="381"/>
      <c r="C15" s="232">
        <f>'5. Identificación de Riesgos'!D15</f>
        <v>0</v>
      </c>
      <c r="D15" s="221"/>
      <c r="E15" s="225"/>
      <c r="F15" s="223"/>
      <c r="G15" s="223"/>
      <c r="H15" s="223"/>
      <c r="I15" s="223"/>
      <c r="J15" s="234">
        <f t="shared" si="1"/>
        <v>0</v>
      </c>
      <c r="K15" s="404"/>
      <c r="L15" s="233">
        <f>'5. Identificación de Riesgos'!I15</f>
        <v>0</v>
      </c>
      <c r="M15" s="235"/>
      <c r="N15" s="223"/>
      <c r="O15" s="223"/>
      <c r="P15" s="223"/>
      <c r="Q15" s="223"/>
      <c r="R15" s="234">
        <f t="shared" si="0"/>
        <v>0</v>
      </c>
      <c r="S15" s="404"/>
      <c r="T15" s="405"/>
      <c r="U15" s="381"/>
      <c r="V15" s="381"/>
    </row>
    <row r="16" spans="1:278" hidden="1">
      <c r="A16" s="381"/>
      <c r="B16" s="381"/>
      <c r="C16" s="232">
        <f>'5. Identificación de Riesgos'!D16</f>
        <v>0</v>
      </c>
      <c r="D16" s="221"/>
      <c r="E16" s="225"/>
      <c r="F16" s="223"/>
      <c r="G16" s="223"/>
      <c r="H16" s="223"/>
      <c r="I16" s="223"/>
      <c r="J16" s="234">
        <f t="shared" si="1"/>
        <v>0</v>
      </c>
      <c r="K16" s="404"/>
      <c r="L16" s="233">
        <f>'5. Identificación de Riesgos'!I16</f>
        <v>0</v>
      </c>
      <c r="M16" s="235"/>
      <c r="N16" s="223"/>
      <c r="O16" s="223"/>
      <c r="P16" s="223"/>
      <c r="Q16" s="223"/>
      <c r="R16" s="234">
        <f t="shared" si="0"/>
        <v>0</v>
      </c>
      <c r="S16" s="404"/>
      <c r="T16" s="405"/>
      <c r="U16" s="381"/>
      <c r="V16" s="381"/>
    </row>
    <row r="17" spans="1:22" hidden="1">
      <c r="A17" s="381"/>
      <c r="B17" s="381"/>
      <c r="C17" s="232">
        <f>'5. Identificación de Riesgos'!D17</f>
        <v>0</v>
      </c>
      <c r="D17" s="221"/>
      <c r="E17" s="225"/>
      <c r="F17" s="223"/>
      <c r="G17" s="223"/>
      <c r="H17" s="223"/>
      <c r="I17" s="223"/>
      <c r="J17" s="234">
        <f t="shared" si="1"/>
        <v>0</v>
      </c>
      <c r="K17" s="404"/>
      <c r="L17" s="233">
        <f>'5. Identificación de Riesgos'!I17</f>
        <v>0</v>
      </c>
      <c r="M17" s="235"/>
      <c r="N17" s="223"/>
      <c r="O17" s="223"/>
      <c r="P17" s="223"/>
      <c r="Q17" s="223"/>
      <c r="R17" s="234">
        <f t="shared" si="0"/>
        <v>0</v>
      </c>
      <c r="S17" s="404"/>
      <c r="T17" s="405"/>
      <c r="U17" s="381"/>
      <c r="V17" s="381"/>
    </row>
    <row r="18" spans="1:22" hidden="1">
      <c r="A18" s="381"/>
      <c r="B18" s="381"/>
      <c r="C18" s="232">
        <f>'5. Identificación de Riesgos'!D18</f>
        <v>0</v>
      </c>
      <c r="D18" s="221"/>
      <c r="E18" s="225"/>
      <c r="F18" s="223"/>
      <c r="G18" s="223"/>
      <c r="H18" s="223"/>
      <c r="I18" s="223"/>
      <c r="J18" s="234">
        <f t="shared" si="1"/>
        <v>0</v>
      </c>
      <c r="K18" s="404"/>
      <c r="L18" s="233">
        <f>'5. Identificación de Riesgos'!I18</f>
        <v>0</v>
      </c>
      <c r="M18" s="235"/>
      <c r="N18" s="223"/>
      <c r="O18" s="223"/>
      <c r="P18" s="223"/>
      <c r="Q18" s="223"/>
      <c r="R18" s="234">
        <f t="shared" si="0"/>
        <v>0</v>
      </c>
      <c r="S18" s="404"/>
      <c r="T18" s="405"/>
      <c r="U18" s="381"/>
      <c r="V18" s="381"/>
    </row>
    <row r="19" spans="1:22" hidden="1">
      <c r="A19" s="381"/>
      <c r="B19" s="381"/>
      <c r="C19" s="232">
        <f>'5. Identificación de Riesgos'!D19</f>
        <v>0</v>
      </c>
      <c r="D19" s="221"/>
      <c r="E19" s="225"/>
      <c r="F19" s="223"/>
      <c r="G19" s="223"/>
      <c r="H19" s="223"/>
      <c r="I19" s="223"/>
      <c r="J19" s="234">
        <f t="shared" si="1"/>
        <v>0</v>
      </c>
      <c r="K19" s="404"/>
      <c r="L19" s="233">
        <f>'5. Identificación de Riesgos'!I19</f>
        <v>0</v>
      </c>
      <c r="M19" s="235"/>
      <c r="N19" s="223"/>
      <c r="O19" s="223"/>
      <c r="P19" s="223"/>
      <c r="Q19" s="223"/>
      <c r="R19" s="234">
        <f t="shared" si="0"/>
        <v>0</v>
      </c>
      <c r="S19" s="404"/>
      <c r="T19" s="405"/>
      <c r="U19" s="381"/>
      <c r="V19" s="381"/>
    </row>
    <row r="20" spans="1:22" ht="87.75" customHeight="1">
      <c r="A20" s="381">
        <v>2</v>
      </c>
      <c r="B20" s="381" t="str">
        <f>'5. Identificación de Riesgos'!B20:B29</f>
        <v xml:space="preserve">Titulación de bienes inmuebles sin legalizar </v>
      </c>
      <c r="C20" s="232" t="str">
        <f>'5. Identificación de Riesgos'!D20</f>
        <v>Desactualización de los inventarios</v>
      </c>
      <c r="D20" s="221"/>
      <c r="E20" s="225" t="s">
        <v>427</v>
      </c>
      <c r="F20" s="223" t="s">
        <v>288</v>
      </c>
      <c r="G20" s="223" t="s">
        <v>289</v>
      </c>
      <c r="H20" s="223" t="s">
        <v>288</v>
      </c>
      <c r="I20" s="223" t="s">
        <v>289</v>
      </c>
      <c r="J20" s="234">
        <f t="shared" si="1"/>
        <v>0.5</v>
      </c>
      <c r="K20" s="404">
        <f>AVERAGE(J20:J24)</f>
        <v>0.4</v>
      </c>
      <c r="L20" s="236" t="str">
        <f>'5. Identificación de Riesgos'!I20</f>
        <v>Afectación Económica</v>
      </c>
      <c r="M20" s="235"/>
      <c r="N20" s="223"/>
      <c r="O20" s="223"/>
      <c r="P20" s="223"/>
      <c r="Q20" s="223"/>
      <c r="R20" s="234">
        <f t="shared" ref="R20:R29" si="2">SUM(COUNTIF(N20,"SI")*25%,COUNTIF(O20,"SI")*40%,COUNTIF(P20,"SI")*25%,COUNTIF(Q20,"SI")*10%)</f>
        <v>0</v>
      </c>
      <c r="S20" s="404">
        <f>AVERAGE(R20:R22)</f>
        <v>0</v>
      </c>
      <c r="T20" s="405" t="str">
        <f>CONCATENATE(INDEX('8- Politicas de admiistracion '!$B$6:$F$10,MATCH(ROUND(IF((RIGHT('5. Identificación de Riesgos'!H20,1)-'6. Valoración Controles'!K20)&lt;1,1,(RIGHT('5. Identificación de Riesgos'!H20,1)-'6. Valoración Controles'!K20)),0),'8- Politicas de admiistracion '!$F$6:$F$10,0),1)," - ",ROUND(IF((RIGHT('5. Identificación de Riesgos'!H20,1)-'6. Valoración Controles'!K20)&lt;1,1,(RIGHT('5. Identificación de Riesgos'!H20,1)-'6. Valoración Controles'!K20)),0))</f>
        <v>Media - 3</v>
      </c>
      <c r="U20" s="381" t="str">
        <f>CONCATENATE(INDEX('8- Politicas de admiistracion '!$B$17:$F$21,MATCH(ROUND(IF((RIGHT('5. Identificación de Riesgos'!M20,1)-'6. Valoración Controles'!S20)&lt;1,1,(RIGHT('5. Identificación de Riesgos'!M20,1)-'6. Valoración Controles'!S20)),0),'8- Politicas de admiistracion '!$F$17:$F$21,0),1)," - ",ROUND(IF((RIGHT('5. Identificación de Riesgos'!M20,1)-'6. Valoración Controles'!S20)&lt;1,1,(RIGHT('5. Identificación de Riesgos'!M20,1)-'6. Valoración Controles'!S20)),0))</f>
        <v>Menor - 2</v>
      </c>
      <c r="V20" s="381" t="str">
        <f>CONCATENATE(VLOOKUP((LEFT(T20,LEN(T20)-4)&amp;LEFT(U20,LEN(U20)-4)),'9- Matriz de Calor '!$D$17:$E$41,2,0)," - ",RIGHT(T20,1)*RIGHT(U20,1))</f>
        <v>Moderado - 6</v>
      </c>
    </row>
    <row r="21" spans="1:22" ht="47.25" customHeight="1">
      <c r="A21" s="381"/>
      <c r="B21" s="381"/>
      <c r="C21" s="232" t="str">
        <f>'5. Identificación de Riesgos'!D21</f>
        <v>Documentación del inmuebe inexistente o incompleta</v>
      </c>
      <c r="D21" s="221"/>
      <c r="E21" s="225" t="s">
        <v>426</v>
      </c>
      <c r="F21" s="223" t="s">
        <v>289</v>
      </c>
      <c r="G21" s="223" t="s">
        <v>289</v>
      </c>
      <c r="H21" s="223" t="s">
        <v>289</v>
      </c>
      <c r="I21" s="223" t="s">
        <v>289</v>
      </c>
      <c r="J21" s="234">
        <f t="shared" si="1"/>
        <v>1</v>
      </c>
      <c r="K21" s="404"/>
      <c r="L21" s="236" t="str">
        <f>'5. Identificación de Riesgos'!I21</f>
        <v>Incumplimiento de las metas establecidas</v>
      </c>
      <c r="M21" s="235"/>
      <c r="N21" s="223"/>
      <c r="O21" s="223"/>
      <c r="P21" s="223"/>
      <c r="Q21" s="223"/>
      <c r="R21" s="234">
        <f t="shared" si="2"/>
        <v>0</v>
      </c>
      <c r="S21" s="404"/>
      <c r="T21" s="405"/>
      <c r="U21" s="381"/>
      <c r="V21" s="381"/>
    </row>
    <row r="22" spans="1:22" ht="92.25" customHeight="1">
      <c r="A22" s="381"/>
      <c r="B22" s="381"/>
      <c r="C22" s="232" t="str">
        <f>'5. Identificación de Riesgos'!D22</f>
        <v>Falta de actualización de avaluos comerciales de los inmuebles</v>
      </c>
      <c r="D22" s="221"/>
      <c r="E22" s="225" t="s">
        <v>427</v>
      </c>
      <c r="F22" s="223" t="s">
        <v>288</v>
      </c>
      <c r="G22" s="223" t="s">
        <v>289</v>
      </c>
      <c r="H22" s="223" t="s">
        <v>288</v>
      </c>
      <c r="I22" s="223" t="s">
        <v>289</v>
      </c>
      <c r="J22" s="234">
        <f t="shared" si="1"/>
        <v>0.5</v>
      </c>
      <c r="K22" s="404"/>
      <c r="L22" s="236" t="str">
        <f>'5. Identificación de Riesgos'!I22</f>
        <v>Afectación de reputacion,imagén,  credibilidad, satisfacción de usuarios y PI</v>
      </c>
      <c r="M22" s="235"/>
      <c r="N22" s="223"/>
      <c r="O22" s="223"/>
      <c r="P22" s="223"/>
      <c r="Q22" s="223"/>
      <c r="R22" s="234">
        <f t="shared" si="2"/>
        <v>0</v>
      </c>
      <c r="S22" s="404"/>
      <c r="T22" s="405"/>
      <c r="U22" s="381"/>
      <c r="V22" s="381"/>
    </row>
    <row r="23" spans="1:22" ht="66" customHeight="1">
      <c r="A23" s="381"/>
      <c r="B23" s="381"/>
      <c r="C23" s="232" t="str">
        <f>'5. Identificación de Riesgos'!D23</f>
        <v xml:space="preserve">Legalizacion de las construcciones  ante el IGAC </v>
      </c>
      <c r="D23" s="221"/>
      <c r="E23" s="225" t="s">
        <v>428</v>
      </c>
      <c r="F23" s="223" t="s">
        <v>288</v>
      </c>
      <c r="G23" s="223" t="s">
        <v>288</v>
      </c>
      <c r="H23" s="223" t="s">
        <v>288</v>
      </c>
      <c r="I23" s="223" t="s">
        <v>288</v>
      </c>
      <c r="J23" s="234">
        <f t="shared" si="1"/>
        <v>0</v>
      </c>
      <c r="K23" s="404"/>
      <c r="L23" s="236">
        <f>'5. Identificación de Riesgos'!I23</f>
        <v>0</v>
      </c>
      <c r="M23" s="235"/>
      <c r="N23" s="223"/>
      <c r="O23" s="223"/>
      <c r="P23" s="223"/>
      <c r="Q23" s="223"/>
      <c r="R23" s="234">
        <f t="shared" si="2"/>
        <v>0</v>
      </c>
      <c r="S23" s="404"/>
      <c r="T23" s="405"/>
      <c r="U23" s="381"/>
      <c r="V23" s="381"/>
    </row>
    <row r="24" spans="1:22" hidden="1">
      <c r="A24" s="381"/>
      <c r="B24" s="381"/>
      <c r="C24" s="232">
        <f>'5. Identificación de Riesgos'!D24</f>
        <v>0</v>
      </c>
      <c r="D24" s="221"/>
      <c r="E24" s="225"/>
      <c r="F24" s="223"/>
      <c r="G24" s="223"/>
      <c r="H24" s="223"/>
      <c r="I24" s="223"/>
      <c r="J24" s="234">
        <f t="shared" si="1"/>
        <v>0</v>
      </c>
      <c r="K24" s="404"/>
      <c r="L24" s="236">
        <f>'5. Identificación de Riesgos'!I24</f>
        <v>0</v>
      </c>
      <c r="M24" s="235"/>
      <c r="N24" s="223"/>
      <c r="O24" s="223"/>
      <c r="P24" s="223"/>
      <c r="Q24" s="223"/>
      <c r="R24" s="234">
        <f t="shared" si="2"/>
        <v>0</v>
      </c>
      <c r="S24" s="404"/>
      <c r="T24" s="405"/>
      <c r="U24" s="381"/>
      <c r="V24" s="381"/>
    </row>
    <row r="25" spans="1:22" hidden="1">
      <c r="A25" s="381"/>
      <c r="B25" s="381"/>
      <c r="C25" s="232">
        <f>'5. Identificación de Riesgos'!D25</f>
        <v>0</v>
      </c>
      <c r="D25" s="221"/>
      <c r="E25" s="225"/>
      <c r="F25" s="223"/>
      <c r="G25" s="223"/>
      <c r="H25" s="223"/>
      <c r="I25" s="223"/>
      <c r="J25" s="234">
        <f t="shared" si="1"/>
        <v>0</v>
      </c>
      <c r="K25" s="404"/>
      <c r="L25" s="236">
        <f>'5. Identificación de Riesgos'!I25</f>
        <v>0</v>
      </c>
      <c r="M25" s="235"/>
      <c r="N25" s="223"/>
      <c r="O25" s="223"/>
      <c r="P25" s="223"/>
      <c r="Q25" s="223"/>
      <c r="R25" s="234">
        <f t="shared" si="2"/>
        <v>0</v>
      </c>
      <c r="S25" s="404"/>
      <c r="T25" s="405"/>
      <c r="U25" s="381"/>
      <c r="V25" s="381"/>
    </row>
    <row r="26" spans="1:22" hidden="1">
      <c r="A26" s="381"/>
      <c r="B26" s="381"/>
      <c r="C26" s="232">
        <f>'5. Identificación de Riesgos'!D26</f>
        <v>0</v>
      </c>
      <c r="D26" s="221"/>
      <c r="E26" s="225"/>
      <c r="F26" s="223"/>
      <c r="G26" s="223"/>
      <c r="H26" s="223"/>
      <c r="I26" s="223"/>
      <c r="J26" s="234">
        <f t="shared" si="1"/>
        <v>0</v>
      </c>
      <c r="K26" s="404"/>
      <c r="L26" s="236">
        <f>'5. Identificación de Riesgos'!I26</f>
        <v>0</v>
      </c>
      <c r="M26" s="235"/>
      <c r="N26" s="223"/>
      <c r="O26" s="223"/>
      <c r="P26" s="223"/>
      <c r="Q26" s="223"/>
      <c r="R26" s="234">
        <f t="shared" si="2"/>
        <v>0</v>
      </c>
      <c r="S26" s="404"/>
      <c r="T26" s="405"/>
      <c r="U26" s="381"/>
      <c r="V26" s="381"/>
    </row>
    <row r="27" spans="1:22" hidden="1">
      <c r="A27" s="381"/>
      <c r="B27" s="381"/>
      <c r="C27" s="232">
        <f>'5. Identificación de Riesgos'!D27</f>
        <v>0</v>
      </c>
      <c r="D27" s="221"/>
      <c r="E27" s="225"/>
      <c r="F27" s="223"/>
      <c r="G27" s="223"/>
      <c r="H27" s="223"/>
      <c r="I27" s="223"/>
      <c r="J27" s="234">
        <f t="shared" si="1"/>
        <v>0</v>
      </c>
      <c r="K27" s="404"/>
      <c r="L27" s="236">
        <f>'5. Identificación de Riesgos'!I27</f>
        <v>0</v>
      </c>
      <c r="M27" s="235"/>
      <c r="N27" s="223"/>
      <c r="O27" s="223"/>
      <c r="P27" s="223"/>
      <c r="Q27" s="223"/>
      <c r="R27" s="234">
        <f t="shared" si="2"/>
        <v>0</v>
      </c>
      <c r="S27" s="404"/>
      <c r="T27" s="405"/>
      <c r="U27" s="381"/>
      <c r="V27" s="381"/>
    </row>
    <row r="28" spans="1:22" hidden="1">
      <c r="A28" s="381"/>
      <c r="B28" s="381"/>
      <c r="C28" s="232">
        <f>'5. Identificación de Riesgos'!D28</f>
        <v>0</v>
      </c>
      <c r="D28" s="221"/>
      <c r="E28" s="225"/>
      <c r="F28" s="223"/>
      <c r="G28" s="223"/>
      <c r="H28" s="223"/>
      <c r="I28" s="223"/>
      <c r="J28" s="234">
        <f t="shared" si="1"/>
        <v>0</v>
      </c>
      <c r="K28" s="404"/>
      <c r="L28" s="236">
        <f>'5. Identificación de Riesgos'!I28</f>
        <v>0</v>
      </c>
      <c r="M28" s="235"/>
      <c r="N28" s="223"/>
      <c r="O28" s="223"/>
      <c r="P28" s="223"/>
      <c r="Q28" s="223"/>
      <c r="R28" s="234">
        <f t="shared" si="2"/>
        <v>0</v>
      </c>
      <c r="S28" s="404"/>
      <c r="T28" s="405"/>
      <c r="U28" s="381"/>
      <c r="V28" s="381"/>
    </row>
    <row r="29" spans="1:22" hidden="1">
      <c r="A29" s="381"/>
      <c r="B29" s="381"/>
      <c r="C29" s="232">
        <f>'5. Identificación de Riesgos'!D29</f>
        <v>0</v>
      </c>
      <c r="D29" s="221"/>
      <c r="E29" s="225"/>
      <c r="F29" s="223"/>
      <c r="G29" s="223"/>
      <c r="H29" s="223"/>
      <c r="I29" s="223"/>
      <c r="J29" s="234">
        <f t="shared" si="1"/>
        <v>0</v>
      </c>
      <c r="K29" s="404"/>
      <c r="L29" s="236">
        <f>'5. Identificación de Riesgos'!I29</f>
        <v>0</v>
      </c>
      <c r="M29" s="235"/>
      <c r="N29" s="223"/>
      <c r="O29" s="223"/>
      <c r="P29" s="223"/>
      <c r="Q29" s="223"/>
      <c r="R29" s="234">
        <f t="shared" si="2"/>
        <v>0</v>
      </c>
      <c r="S29" s="404"/>
      <c r="T29" s="405"/>
      <c r="U29" s="381"/>
      <c r="V29" s="381"/>
    </row>
    <row r="30" spans="1:22" ht="85.5" customHeight="1">
      <c r="A30" s="381">
        <v>3</v>
      </c>
      <c r="B30" s="381" t="str">
        <f>'5. Identificación de Riesgos'!B30:B39</f>
        <v xml:space="preserve">Incumplimiento de los matenimientos preventivos, correctivos </v>
      </c>
      <c r="C30" s="232" t="str">
        <f>'5. Identificación de Riesgos'!D30</f>
        <v>Falta de asignacion o recibo tardio de presupuesto</v>
      </c>
      <c r="D30" s="270"/>
      <c r="E30" s="225" t="s">
        <v>431</v>
      </c>
      <c r="F30" s="268" t="s">
        <v>289</v>
      </c>
      <c r="G30" s="268" t="s">
        <v>289</v>
      </c>
      <c r="H30" s="268" t="s">
        <v>289</v>
      </c>
      <c r="I30" s="268" t="s">
        <v>289</v>
      </c>
      <c r="J30" s="271">
        <f t="shared" ref="J30:J89" si="3">COUNTIF(F30:I30,"SI")/4</f>
        <v>1</v>
      </c>
      <c r="K30" s="404">
        <f>AVERAGE(J30:J30)</f>
        <v>1</v>
      </c>
      <c r="L30" s="269" t="str">
        <f>'5. Identificación de Riesgos'!I30</f>
        <v>Incumplimiento de las metas establecidas</v>
      </c>
      <c r="M30" s="235"/>
      <c r="N30" s="268"/>
      <c r="O30" s="268"/>
      <c r="P30" s="268"/>
      <c r="Q30" s="268"/>
      <c r="R30" s="271">
        <f t="shared" ref="R30:R89" si="4">SUM(COUNTIF(N30,"SI")*25%,COUNTIF(O30,"SI")*40%,COUNTIF(P30,"SI")*25%,COUNTIF(Q30,"SI")*10%)</f>
        <v>0</v>
      </c>
      <c r="S30" s="404">
        <f>AVERAGE(R30:R31)</f>
        <v>0</v>
      </c>
      <c r="T30" s="405" t="str">
        <f>CONCATENATE(INDEX('8- Politicas de admiistracion '!$B$6:$F$10,MATCH(ROUND(IF((RIGHT('5. Identificación de Riesgos'!H30,1)-'6. Valoración Controles'!K30)&lt;1,1,(RIGHT('5. Identificación de Riesgos'!H30,1)-'6. Valoración Controles'!K30)),0),'8- Politicas de admiistracion '!$F$6:$F$10,0),1)," - ",ROUND(IF((RIGHT('5. Identificación de Riesgos'!H30,1)-'6. Valoración Controles'!K30)&lt;1,1,(RIGHT('5. Identificación de Riesgos'!H30,1)-'6. Valoración Controles'!K30)),0))</f>
        <v>Baja - 2</v>
      </c>
      <c r="U30" s="381" t="str">
        <f>CONCATENATE(INDEX('8- Politicas de admiistracion '!$B$17:$F$21,MATCH(ROUND(IF((RIGHT('5. Identificación de Riesgos'!M30,1)-'6. Valoración Controles'!S30)&lt;1,1,(RIGHT('5. Identificación de Riesgos'!M30,1)-'6. Valoración Controles'!S30)),0),'8- Politicas de admiistracion '!$F$17:$F$21,0),1)," - ",ROUND(IF((RIGHT('5. Identificación de Riesgos'!M30,1)-'6. Valoración Controles'!S30)&lt;1,1,(RIGHT('5. Identificación de Riesgos'!M30,1)-'6. Valoración Controles'!S30)),0))</f>
        <v>Leve - 1</v>
      </c>
      <c r="V30" s="381" t="str">
        <f>CONCATENATE(VLOOKUP((LEFT(T30,LEN(T30)-4)&amp;LEFT(U30,LEN(U30)-4)),'9- Matriz de Calor '!$D$17:$E$41,2,0)," - ",RIGHT(T30,1)*RIGHT(U30,1))</f>
        <v>Bajo - 2</v>
      </c>
    </row>
    <row r="31" spans="1:22" ht="45.75" customHeight="1">
      <c r="A31" s="381"/>
      <c r="B31" s="381"/>
      <c r="C31" s="232" t="str">
        <f>'5. Identificación de Riesgos'!D31</f>
        <v>Falta de personal (ingeniero civil)</v>
      </c>
      <c r="D31" s="270"/>
      <c r="E31" s="270" t="s">
        <v>430</v>
      </c>
      <c r="F31" s="268" t="s">
        <v>289</v>
      </c>
      <c r="G31" s="268" t="s">
        <v>289</v>
      </c>
      <c r="H31" s="268" t="s">
        <v>289</v>
      </c>
      <c r="I31" s="268" t="s">
        <v>289</v>
      </c>
      <c r="J31" s="271">
        <f t="shared" si="3"/>
        <v>1</v>
      </c>
      <c r="K31" s="404"/>
      <c r="L31" s="269">
        <f>'5. Identificación de Riesgos'!I31</f>
        <v>0</v>
      </c>
      <c r="M31" s="235"/>
      <c r="N31" s="268"/>
      <c r="O31" s="268"/>
      <c r="P31" s="268"/>
      <c r="Q31" s="268"/>
      <c r="R31" s="271">
        <f t="shared" si="4"/>
        <v>0</v>
      </c>
      <c r="S31" s="404"/>
      <c r="T31" s="405"/>
      <c r="U31" s="381"/>
      <c r="V31" s="381"/>
    </row>
    <row r="32" spans="1:22" ht="91.5" customHeight="1">
      <c r="A32" s="381"/>
      <c r="B32" s="381"/>
      <c r="C32" s="232" t="str">
        <f>'5. Identificación de Riesgos'!D32</f>
        <v>No planificar las actividades</v>
      </c>
      <c r="D32" s="270"/>
      <c r="E32" s="225" t="s">
        <v>432</v>
      </c>
      <c r="F32" s="268" t="s">
        <v>289</v>
      </c>
      <c r="G32" s="268" t="s">
        <v>289</v>
      </c>
      <c r="H32" s="268" t="s">
        <v>289</v>
      </c>
      <c r="I32" s="268" t="s">
        <v>289</v>
      </c>
      <c r="J32" s="271">
        <f t="shared" si="3"/>
        <v>1</v>
      </c>
      <c r="K32" s="404"/>
      <c r="L32" s="269">
        <f>'5. Identificación de Riesgos'!I32</f>
        <v>0</v>
      </c>
      <c r="M32" s="235"/>
      <c r="N32" s="268"/>
      <c r="O32" s="268"/>
      <c r="P32" s="268"/>
      <c r="Q32" s="268"/>
      <c r="R32" s="271">
        <f t="shared" si="4"/>
        <v>0</v>
      </c>
      <c r="S32" s="404"/>
      <c r="T32" s="405"/>
      <c r="U32" s="381"/>
      <c r="V32" s="381"/>
    </row>
    <row r="33" spans="1:22" ht="32.25" hidden="1" customHeight="1">
      <c r="A33" s="381"/>
      <c r="B33" s="381"/>
      <c r="C33" s="232">
        <f>'5. Identificación de Riesgos'!D33</f>
        <v>0</v>
      </c>
      <c r="D33" s="270"/>
      <c r="E33" s="225"/>
      <c r="F33" s="268"/>
      <c r="G33" s="268"/>
      <c r="H33" s="268"/>
      <c r="I33" s="268"/>
      <c r="J33" s="271">
        <f t="shared" si="3"/>
        <v>0</v>
      </c>
      <c r="K33" s="404"/>
      <c r="L33" s="269">
        <f>'5. Identificación de Riesgos'!I33</f>
        <v>0</v>
      </c>
      <c r="M33" s="235"/>
      <c r="N33" s="268"/>
      <c r="O33" s="268"/>
      <c r="P33" s="268"/>
      <c r="Q33" s="268"/>
      <c r="R33" s="271">
        <f t="shared" si="4"/>
        <v>0</v>
      </c>
      <c r="S33" s="404"/>
      <c r="T33" s="405"/>
      <c r="U33" s="381"/>
      <c r="V33" s="381"/>
    </row>
    <row r="34" spans="1:22" ht="18" hidden="1" customHeight="1">
      <c r="A34" s="381"/>
      <c r="B34" s="381"/>
      <c r="C34" s="232">
        <f>'5. Identificación de Riesgos'!D34</f>
        <v>0</v>
      </c>
      <c r="D34" s="270"/>
      <c r="E34" s="270"/>
      <c r="F34" s="268"/>
      <c r="G34" s="268"/>
      <c r="H34" s="268"/>
      <c r="I34" s="268"/>
      <c r="J34" s="271">
        <f t="shared" si="3"/>
        <v>0</v>
      </c>
      <c r="K34" s="404"/>
      <c r="L34" s="269">
        <f>'5. Identificación de Riesgos'!I34</f>
        <v>0</v>
      </c>
      <c r="M34" s="235"/>
      <c r="N34" s="268"/>
      <c r="O34" s="268"/>
      <c r="P34" s="268"/>
      <c r="Q34" s="268"/>
      <c r="R34" s="271">
        <f t="shared" si="4"/>
        <v>0</v>
      </c>
      <c r="S34" s="404"/>
      <c r="T34" s="405"/>
      <c r="U34" s="381"/>
      <c r="V34" s="381"/>
    </row>
    <row r="35" spans="1:22" ht="33" hidden="1" customHeight="1">
      <c r="A35" s="381"/>
      <c r="B35" s="381"/>
      <c r="C35" s="232">
        <f>'5. Identificación de Riesgos'!D35</f>
        <v>0</v>
      </c>
      <c r="D35" s="270"/>
      <c r="E35" s="225"/>
      <c r="F35" s="268"/>
      <c r="G35" s="268"/>
      <c r="H35" s="268"/>
      <c r="I35" s="268"/>
      <c r="J35" s="271">
        <f t="shared" si="3"/>
        <v>0</v>
      </c>
      <c r="K35" s="404"/>
      <c r="L35" s="269">
        <f>'5. Identificación de Riesgos'!I35</f>
        <v>0</v>
      </c>
      <c r="M35" s="235"/>
      <c r="N35" s="268"/>
      <c r="O35" s="268"/>
      <c r="P35" s="268"/>
      <c r="Q35" s="268"/>
      <c r="R35" s="271">
        <f t="shared" si="4"/>
        <v>0</v>
      </c>
      <c r="S35" s="404"/>
      <c r="T35" s="405"/>
      <c r="U35" s="381"/>
      <c r="V35" s="381"/>
    </row>
    <row r="36" spans="1:22" ht="31.5" hidden="1" customHeight="1">
      <c r="A36" s="381"/>
      <c r="B36" s="381"/>
      <c r="C36" s="232">
        <f>'5. Identificación de Riesgos'!D36</f>
        <v>0</v>
      </c>
      <c r="D36" s="270"/>
      <c r="E36" s="225"/>
      <c r="F36" s="268"/>
      <c r="G36" s="268"/>
      <c r="H36" s="268"/>
      <c r="I36" s="268"/>
      <c r="J36" s="271">
        <f t="shared" si="3"/>
        <v>0</v>
      </c>
      <c r="K36" s="404"/>
      <c r="L36" s="269">
        <f>'5. Identificación de Riesgos'!I36</f>
        <v>0</v>
      </c>
      <c r="M36" s="235"/>
      <c r="N36" s="268"/>
      <c r="O36" s="268"/>
      <c r="P36" s="268"/>
      <c r="Q36" s="268"/>
      <c r="R36" s="271">
        <f t="shared" si="4"/>
        <v>0</v>
      </c>
      <c r="S36" s="404"/>
      <c r="T36" s="405"/>
      <c r="U36" s="381"/>
      <c r="V36" s="381"/>
    </row>
    <row r="37" spans="1:22" ht="9.75" hidden="1" customHeight="1">
      <c r="A37" s="381"/>
      <c r="B37" s="381"/>
      <c r="C37" s="232">
        <f>'5. Identificación de Riesgos'!D37</f>
        <v>0</v>
      </c>
      <c r="D37" s="270"/>
      <c r="E37" s="225"/>
      <c r="F37" s="268"/>
      <c r="G37" s="268"/>
      <c r="H37" s="268"/>
      <c r="I37" s="268"/>
      <c r="J37" s="271">
        <f t="shared" si="3"/>
        <v>0</v>
      </c>
      <c r="K37" s="404"/>
      <c r="L37" s="269">
        <f>'5. Identificación de Riesgos'!I37</f>
        <v>0</v>
      </c>
      <c r="M37" s="235"/>
      <c r="N37" s="268"/>
      <c r="O37" s="268"/>
      <c r="P37" s="268"/>
      <c r="Q37" s="268"/>
      <c r="R37" s="271">
        <f t="shared" si="4"/>
        <v>0</v>
      </c>
      <c r="S37" s="404"/>
      <c r="T37" s="405"/>
      <c r="U37" s="381"/>
      <c r="V37" s="381"/>
    </row>
    <row r="38" spans="1:22" ht="9.75" hidden="1" customHeight="1">
      <c r="A38" s="381"/>
      <c r="B38" s="381"/>
      <c r="C38" s="232">
        <f>'5. Identificación de Riesgos'!D38</f>
        <v>0</v>
      </c>
      <c r="D38" s="270"/>
      <c r="E38" s="225"/>
      <c r="F38" s="268"/>
      <c r="G38" s="268"/>
      <c r="H38" s="268"/>
      <c r="I38" s="268"/>
      <c r="J38" s="271">
        <f t="shared" si="3"/>
        <v>0</v>
      </c>
      <c r="K38" s="404"/>
      <c r="L38" s="269">
        <f>'5. Identificación de Riesgos'!I38</f>
        <v>0</v>
      </c>
      <c r="M38" s="235"/>
      <c r="N38" s="268"/>
      <c r="O38" s="268"/>
      <c r="P38" s="268"/>
      <c r="Q38" s="268"/>
      <c r="R38" s="271">
        <f t="shared" si="4"/>
        <v>0</v>
      </c>
      <c r="S38" s="404"/>
      <c r="T38" s="405"/>
      <c r="U38" s="381"/>
      <c r="V38" s="381"/>
    </row>
    <row r="39" spans="1:22" ht="9.75" hidden="1" customHeight="1">
      <c r="A39" s="381"/>
      <c r="B39" s="381"/>
      <c r="C39" s="232">
        <f>'5. Identificación de Riesgos'!D39</f>
        <v>0</v>
      </c>
      <c r="D39" s="270"/>
      <c r="E39" s="225"/>
      <c r="F39" s="268"/>
      <c r="G39" s="268"/>
      <c r="H39" s="268"/>
      <c r="I39" s="268"/>
      <c r="J39" s="271">
        <f t="shared" si="3"/>
        <v>0</v>
      </c>
      <c r="K39" s="404"/>
      <c r="L39" s="269">
        <f>'5. Identificación de Riesgos'!I39</f>
        <v>0</v>
      </c>
      <c r="M39" s="235"/>
      <c r="N39" s="268"/>
      <c r="O39" s="268"/>
      <c r="P39" s="268"/>
      <c r="Q39" s="268"/>
      <c r="R39" s="271">
        <f t="shared" si="4"/>
        <v>0</v>
      </c>
      <c r="S39" s="404"/>
      <c r="T39" s="405"/>
      <c r="U39" s="381"/>
      <c r="V39" s="381"/>
    </row>
    <row r="40" spans="1:22" ht="33.75" hidden="1" customHeight="1">
      <c r="A40" s="383">
        <v>4</v>
      </c>
      <c r="B40" s="381" t="str">
        <f>'5. Identificación de Riesgos'!B40:B49</f>
        <v xml:space="preserve">Recibir dádivas o beneficios a nombre propio o de terceros para  afectar la seguridad o confidencialidad de la información   </v>
      </c>
      <c r="C40" s="232" t="str">
        <f>'5. Identificación de Riesgos'!D40</f>
        <v>1. Falta de ética y valores.</v>
      </c>
      <c r="D40" s="221"/>
      <c r="E40" s="225"/>
      <c r="F40" s="223"/>
      <c r="G40" s="223"/>
      <c r="H40" s="223"/>
      <c r="I40" s="223"/>
      <c r="J40" s="234">
        <f t="shared" si="3"/>
        <v>0</v>
      </c>
      <c r="K40" s="404">
        <f>AVERAGE(J40:J42)</f>
        <v>0</v>
      </c>
      <c r="L40" s="236">
        <f>'5. Identificación de Riesgos'!I40</f>
        <v>0</v>
      </c>
      <c r="M40" s="235"/>
      <c r="N40" s="223"/>
      <c r="O40" s="223"/>
      <c r="P40" s="223"/>
      <c r="Q40" s="223"/>
      <c r="R40" s="234">
        <f t="shared" si="4"/>
        <v>0</v>
      </c>
      <c r="S40" s="404">
        <f>AVERAGE(R40:R42)</f>
        <v>0</v>
      </c>
      <c r="T40" s="405" t="e">
        <f>CONCATENATE(INDEX('8- Politicas de admiistracion '!$B$6:$F$10,MATCH(ROUND(IF((RIGHT('5. Identificación de Riesgos'!H40,1)-'6. Valoración Controles'!K40)&lt;1,1,(RIGHT('5. Identificación de Riesgos'!H40,1)-'6. Valoración Controles'!K40)),0),'8- Politicas de admiistracion '!$F$6:$F$10,0),1)," - ",ROUND(IF((RIGHT('5. Identificación de Riesgos'!H40,1)-'6. Valoración Controles'!K40)&lt;1,1,(RIGHT('5. Identificación de Riesgos'!H40,1)-'6. Valoración Controles'!K40)),0))</f>
        <v>#DIV/0!</v>
      </c>
      <c r="U40" s="381" t="e">
        <f>CONCATENATE(INDEX('8- Politicas de admiistracion '!$B$17:$F$21,MATCH(ROUND(IF((RIGHT('5. Identificación de Riesgos'!M40,1)-'6. Valoración Controles'!S40)&lt;1,1,(RIGHT('5. Identificación de Riesgos'!M40,1)-'6. Valoración Controles'!S40)),0),'8- Politicas de admiistracion '!$F$17:$F$21,0),1)," - ",ROUND(IF((RIGHT('5. Identificación de Riesgos'!M40,1)-'6. Valoración Controles'!S40)&lt;1,1,(RIGHT('5. Identificación de Riesgos'!M40,1)-'6. Valoración Controles'!S40)),0))</f>
        <v>#VALUE!</v>
      </c>
      <c r="V40" s="381" t="e">
        <f>CONCATENATE(VLOOKUP((LEFT(T40,LEN(T40)-4)&amp;LEFT(U40,LEN(U40)-4)),'9- Matriz de Calor '!$D$17:$E$41,2,0)," - ",RIGHT(T40,1)*RIGHT(U40,1))</f>
        <v>#DIV/0!</v>
      </c>
    </row>
    <row r="41" spans="1:22" ht="94.5" hidden="1" customHeight="1">
      <c r="A41" s="383"/>
      <c r="B41" s="381"/>
      <c r="C41" s="232" t="str">
        <f>'5. Identificación de Riesgos'!D41</f>
        <v>2. Insuficientes programas de capacitación para la toma de conciencia debido al desconocimiento de la ley antisoborno (ISO 37001:2016), Plan Anticorrupción y  de los  valores y principios propios de la entidad.</v>
      </c>
      <c r="D41" s="221"/>
      <c r="E41" s="225"/>
      <c r="F41" s="223"/>
      <c r="G41" s="223"/>
      <c r="H41" s="223"/>
      <c r="I41" s="223"/>
      <c r="J41" s="234">
        <f t="shared" si="3"/>
        <v>0</v>
      </c>
      <c r="K41" s="404"/>
      <c r="L41" s="236">
        <f>'5. Identificación de Riesgos'!I41</f>
        <v>0</v>
      </c>
      <c r="M41" s="235"/>
      <c r="N41" s="223"/>
      <c r="O41" s="223"/>
      <c r="P41" s="223"/>
      <c r="Q41" s="223"/>
      <c r="R41" s="234">
        <f t="shared" si="4"/>
        <v>0</v>
      </c>
      <c r="S41" s="404"/>
      <c r="T41" s="405"/>
      <c r="U41" s="381"/>
      <c r="V41" s="381"/>
    </row>
    <row r="42" spans="1:22" ht="48.75" hidden="1" customHeight="1">
      <c r="A42" s="383"/>
      <c r="B42" s="381"/>
      <c r="C42" s="232" t="str">
        <f>'5. Identificación de Riesgos'!D42</f>
        <v>3. Desconocimiento del Código de Etica y Buen Gobierno.</v>
      </c>
      <c r="D42" s="221"/>
      <c r="E42" s="225"/>
      <c r="F42" s="223"/>
      <c r="G42" s="223"/>
      <c r="H42" s="223"/>
      <c r="I42" s="223"/>
      <c r="J42" s="234">
        <f t="shared" si="3"/>
        <v>0</v>
      </c>
      <c r="K42" s="404"/>
      <c r="L42" s="236">
        <f>'5. Identificación de Riesgos'!I42</f>
        <v>0</v>
      </c>
      <c r="M42" s="235"/>
      <c r="N42" s="223"/>
      <c r="O42" s="223"/>
      <c r="P42" s="223"/>
      <c r="Q42" s="223"/>
      <c r="R42" s="234">
        <f t="shared" si="4"/>
        <v>0</v>
      </c>
      <c r="S42" s="404"/>
      <c r="T42" s="405"/>
      <c r="U42" s="381"/>
      <c r="V42" s="381"/>
    </row>
    <row r="43" spans="1:22" ht="25.5" hidden="1" customHeight="1">
      <c r="A43" s="383"/>
      <c r="B43" s="381"/>
      <c r="C43" s="232" t="str">
        <f>'5. Identificación de Riesgos'!D43</f>
        <v>4. Falta o inaplicación de controles.</v>
      </c>
      <c r="D43" s="221"/>
      <c r="E43" s="225"/>
      <c r="F43" s="223"/>
      <c r="G43" s="223"/>
      <c r="H43" s="223"/>
      <c r="I43" s="223"/>
      <c r="J43" s="234">
        <f t="shared" si="3"/>
        <v>0</v>
      </c>
      <c r="K43" s="404"/>
      <c r="L43" s="236">
        <f>'5. Identificación de Riesgos'!I43</f>
        <v>0</v>
      </c>
      <c r="M43" s="235"/>
      <c r="N43" s="223"/>
      <c r="O43" s="223"/>
      <c r="P43" s="223"/>
      <c r="Q43" s="223"/>
      <c r="R43" s="234">
        <f t="shared" si="4"/>
        <v>0</v>
      </c>
      <c r="S43" s="404"/>
      <c r="T43" s="405"/>
      <c r="U43" s="381"/>
      <c r="V43" s="381"/>
    </row>
    <row r="44" spans="1:22" ht="9.75" hidden="1" customHeight="1">
      <c r="A44" s="383"/>
      <c r="B44" s="381"/>
      <c r="C44" s="232">
        <f>'5. Identificación de Riesgos'!D44</f>
        <v>0</v>
      </c>
      <c r="D44" s="221"/>
      <c r="E44" s="225"/>
      <c r="F44" s="223"/>
      <c r="G44" s="223"/>
      <c r="H44" s="223"/>
      <c r="I44" s="223"/>
      <c r="J44" s="234">
        <f t="shared" si="3"/>
        <v>0</v>
      </c>
      <c r="K44" s="404"/>
      <c r="L44" s="236">
        <f>'5. Identificación de Riesgos'!I44</f>
        <v>0</v>
      </c>
      <c r="M44" s="235"/>
      <c r="N44" s="223"/>
      <c r="O44" s="223"/>
      <c r="P44" s="223"/>
      <c r="Q44" s="223"/>
      <c r="R44" s="234">
        <f t="shared" si="4"/>
        <v>0</v>
      </c>
      <c r="S44" s="404"/>
      <c r="T44" s="405"/>
      <c r="U44" s="381"/>
      <c r="V44" s="381"/>
    </row>
    <row r="45" spans="1:22" ht="9.75" hidden="1" customHeight="1">
      <c r="A45" s="383"/>
      <c r="B45" s="381"/>
      <c r="C45" s="232">
        <f>'5. Identificación de Riesgos'!D45</f>
        <v>0</v>
      </c>
      <c r="D45" s="221"/>
      <c r="E45" s="225"/>
      <c r="F45" s="223"/>
      <c r="G45" s="223"/>
      <c r="H45" s="223"/>
      <c r="I45" s="223"/>
      <c r="J45" s="234">
        <f t="shared" si="3"/>
        <v>0</v>
      </c>
      <c r="K45" s="404"/>
      <c r="L45" s="236">
        <f>'5. Identificación de Riesgos'!I45</f>
        <v>0</v>
      </c>
      <c r="M45" s="235"/>
      <c r="N45" s="223"/>
      <c r="O45" s="223"/>
      <c r="P45" s="223"/>
      <c r="Q45" s="223"/>
      <c r="R45" s="234">
        <f t="shared" si="4"/>
        <v>0</v>
      </c>
      <c r="S45" s="404"/>
      <c r="T45" s="405"/>
      <c r="U45" s="381"/>
      <c r="V45" s="381"/>
    </row>
    <row r="46" spans="1:22" ht="9.75" hidden="1" customHeight="1">
      <c r="A46" s="383"/>
      <c r="B46" s="381"/>
      <c r="C46" s="232">
        <f>'5. Identificación de Riesgos'!D46</f>
        <v>0</v>
      </c>
      <c r="D46" s="221"/>
      <c r="E46" s="225"/>
      <c r="F46" s="223"/>
      <c r="G46" s="223"/>
      <c r="H46" s="223"/>
      <c r="I46" s="223"/>
      <c r="J46" s="234">
        <f t="shared" si="3"/>
        <v>0</v>
      </c>
      <c r="K46" s="404"/>
      <c r="L46" s="236">
        <f>'5. Identificación de Riesgos'!I46</f>
        <v>0</v>
      </c>
      <c r="M46" s="235"/>
      <c r="N46" s="223"/>
      <c r="O46" s="223"/>
      <c r="P46" s="223"/>
      <c r="Q46" s="223"/>
      <c r="R46" s="234">
        <f t="shared" si="4"/>
        <v>0</v>
      </c>
      <c r="S46" s="404"/>
      <c r="T46" s="405"/>
      <c r="U46" s="381"/>
      <c r="V46" s="381"/>
    </row>
    <row r="47" spans="1:22" ht="9.75" hidden="1" customHeight="1">
      <c r="A47" s="383"/>
      <c r="B47" s="381"/>
      <c r="C47" s="232">
        <f>'5. Identificación de Riesgos'!D47</f>
        <v>0</v>
      </c>
      <c r="D47" s="221"/>
      <c r="E47" s="225"/>
      <c r="F47" s="223"/>
      <c r="G47" s="223"/>
      <c r="H47" s="223"/>
      <c r="I47" s="223"/>
      <c r="J47" s="234">
        <f t="shared" si="3"/>
        <v>0</v>
      </c>
      <c r="K47" s="404"/>
      <c r="L47" s="236">
        <f>'5. Identificación de Riesgos'!I47</f>
        <v>0</v>
      </c>
      <c r="M47" s="235"/>
      <c r="N47" s="223"/>
      <c r="O47" s="223"/>
      <c r="P47" s="223"/>
      <c r="Q47" s="223"/>
      <c r="R47" s="234">
        <f t="shared" si="4"/>
        <v>0</v>
      </c>
      <c r="S47" s="404"/>
      <c r="T47" s="405"/>
      <c r="U47" s="381"/>
      <c r="V47" s="381"/>
    </row>
    <row r="48" spans="1:22" ht="9.75" hidden="1" customHeight="1">
      <c r="A48" s="383"/>
      <c r="B48" s="381"/>
      <c r="C48" s="232">
        <f>'5. Identificación de Riesgos'!D48</f>
        <v>0</v>
      </c>
      <c r="D48" s="221"/>
      <c r="E48" s="225"/>
      <c r="F48" s="223"/>
      <c r="G48" s="223"/>
      <c r="H48" s="223"/>
      <c r="I48" s="223"/>
      <c r="J48" s="234">
        <f t="shared" si="3"/>
        <v>0</v>
      </c>
      <c r="K48" s="404"/>
      <c r="L48" s="236">
        <f>'5. Identificación de Riesgos'!I48</f>
        <v>0</v>
      </c>
      <c r="M48" s="235"/>
      <c r="N48" s="223"/>
      <c r="O48" s="223"/>
      <c r="P48" s="223"/>
      <c r="Q48" s="223"/>
      <c r="R48" s="234">
        <f t="shared" si="4"/>
        <v>0</v>
      </c>
      <c r="S48" s="404"/>
      <c r="T48" s="405"/>
      <c r="U48" s="381"/>
      <c r="V48" s="381"/>
    </row>
    <row r="49" spans="1:22" ht="9.75" hidden="1" customHeight="1">
      <c r="A49" s="383"/>
      <c r="B49" s="381"/>
      <c r="C49" s="232">
        <f>'5. Identificación de Riesgos'!D49</f>
        <v>0</v>
      </c>
      <c r="D49" s="221"/>
      <c r="E49" s="225"/>
      <c r="F49" s="223"/>
      <c r="G49" s="223"/>
      <c r="H49" s="223"/>
      <c r="I49" s="223"/>
      <c r="J49" s="234">
        <f t="shared" si="3"/>
        <v>0</v>
      </c>
      <c r="K49" s="404"/>
      <c r="L49" s="236">
        <f>'5. Identificación de Riesgos'!I49</f>
        <v>0</v>
      </c>
      <c r="M49" s="235"/>
      <c r="N49" s="223"/>
      <c r="O49" s="223"/>
      <c r="P49" s="223"/>
      <c r="Q49" s="223"/>
      <c r="R49" s="234">
        <f t="shared" si="4"/>
        <v>0</v>
      </c>
      <c r="S49" s="404"/>
      <c r="T49" s="405"/>
      <c r="U49" s="381"/>
      <c r="V49" s="381"/>
    </row>
    <row r="50" spans="1:22" ht="36.75" hidden="1" customHeight="1">
      <c r="A50" s="383">
        <v>5</v>
      </c>
      <c r="B50" s="381" t="str">
        <f>'5. Identificación de Riesgos'!B50:B59</f>
        <v>Ofrecer, prometer, entregar, aceptar o solicitar una ventaja indebida  para influir  en la toma de decisiones  para  la adquisición de predios en donación.</v>
      </c>
      <c r="C50" s="232" t="str">
        <f>'5. Identificación de Riesgos'!D50</f>
        <v>Falta de ética de los servidores públicos (Debilidades en principios y valores)</v>
      </c>
      <c r="D50" s="221"/>
      <c r="E50" s="225"/>
      <c r="F50" s="223"/>
      <c r="G50" s="223"/>
      <c r="H50" s="223"/>
      <c r="I50" s="223"/>
      <c r="J50" s="234">
        <f t="shared" ref="J50:J69" si="5">COUNTIF(F50:I50,"SI")/4</f>
        <v>0</v>
      </c>
      <c r="K50" s="404">
        <f>AVERAGE(J50:J53)</f>
        <v>0</v>
      </c>
      <c r="L50" s="233">
        <f>'5. Identificación de Riesgos'!I50</f>
        <v>0</v>
      </c>
      <c r="M50" s="235"/>
      <c r="N50" s="223"/>
      <c r="O50" s="223"/>
      <c r="P50" s="223"/>
      <c r="Q50" s="223"/>
      <c r="R50" s="234">
        <f t="shared" ref="R50:R69" si="6">SUM(COUNTIF(N50,"SI")*25%,COUNTIF(O50,"SI")*40%,COUNTIF(P50,"SI")*25%,COUNTIF(Q50,"SI")*10%)</f>
        <v>0</v>
      </c>
      <c r="S50" s="404">
        <f>AVERAGE(R50)</f>
        <v>0</v>
      </c>
      <c r="T50" s="405" t="e">
        <f>CONCATENATE(INDEX('8- Politicas de admiistracion '!$B$6:$F$10,MATCH(ROUND(IF((RIGHT('5. Identificación de Riesgos'!H50,1)-'6. Valoración Controles'!K50)&lt;1,1,(RIGHT('5. Identificación de Riesgos'!H50,1)-'6. Valoración Controles'!K50)),0),'8- Politicas de admiistracion '!$F$6:$F$10,0),1)," - ",ROUND(IF((RIGHT('5. Identificación de Riesgos'!H50,1)-'6. Valoración Controles'!K50)&lt;1,1,(RIGHT('5. Identificación de Riesgos'!H50,1)-'6. Valoración Controles'!K50)),0))</f>
        <v>#DIV/0!</v>
      </c>
      <c r="U50" s="381" t="e">
        <f>CONCATENATE(INDEX('8- Politicas de admiistracion '!$B$17:$F$21,MATCH(ROUND(IF((RIGHT('5. Identificación de Riesgos'!M50,1)-'6. Valoración Controles'!S50)&lt;1,1,(RIGHT('5. Identificación de Riesgos'!M50,1)-'6. Valoración Controles'!S50)),0),'8- Politicas de admiistracion '!$F$17:$F$21,0),1)," - ",ROUND(IF((RIGHT('5. Identificación de Riesgos'!M50,1)-'6. Valoración Controles'!S50)&lt;1,1,(RIGHT('5. Identificación de Riesgos'!M50,1)-'6. Valoración Controles'!S50)),0))</f>
        <v>#VALUE!</v>
      </c>
      <c r="V50" s="381" t="e">
        <f>CONCATENATE(VLOOKUP((LEFT(T50,LEN(T50)-4)&amp;LEFT(U50,LEN(U50)-4)),'9- Matriz de Calor '!$D$17:$E$41,2,0)," - ",RIGHT(T50,1)*RIGHT(U50,1))</f>
        <v>#DIV/0!</v>
      </c>
    </row>
    <row r="51" spans="1:22" ht="38.25" hidden="1" customHeight="1">
      <c r="A51" s="383"/>
      <c r="B51" s="381"/>
      <c r="C51" s="232" t="str">
        <f>'5. Identificación de Riesgos'!D51</f>
        <v>Falta de ética de terceros interesados  (Debilidades principios y valores)</v>
      </c>
      <c r="D51" s="221"/>
      <c r="E51" s="225"/>
      <c r="F51" s="223"/>
      <c r="G51" s="223"/>
      <c r="H51" s="223"/>
      <c r="I51" s="223"/>
      <c r="J51" s="234">
        <f t="shared" si="5"/>
        <v>0</v>
      </c>
      <c r="K51" s="404"/>
      <c r="L51" s="233">
        <f>'5. Identificación de Riesgos'!I51</f>
        <v>0</v>
      </c>
      <c r="M51" s="235"/>
      <c r="N51" s="223"/>
      <c r="O51" s="223"/>
      <c r="P51" s="223"/>
      <c r="Q51" s="223"/>
      <c r="R51" s="234">
        <f t="shared" si="6"/>
        <v>0</v>
      </c>
      <c r="S51" s="404"/>
      <c r="T51" s="405"/>
      <c r="U51" s="381"/>
      <c r="V51" s="381"/>
    </row>
    <row r="52" spans="1:22" ht="39.75" hidden="1" customHeight="1">
      <c r="A52" s="383"/>
      <c r="B52" s="381"/>
      <c r="C52" s="232" t="str">
        <f>'5. Identificación de Riesgos'!D52</f>
        <v>Debilidades en los controles técnicos para la Adquisición de lotes en donación.</v>
      </c>
      <c r="D52" s="221"/>
      <c r="E52" s="225"/>
      <c r="F52" s="223"/>
      <c r="G52" s="223"/>
      <c r="H52" s="223"/>
      <c r="I52" s="223"/>
      <c r="J52" s="234">
        <f t="shared" si="5"/>
        <v>0</v>
      </c>
      <c r="K52" s="404"/>
      <c r="L52" s="233">
        <f>'5. Identificación de Riesgos'!I52</f>
        <v>0</v>
      </c>
      <c r="M52" s="235"/>
      <c r="N52" s="223"/>
      <c r="O52" s="223"/>
      <c r="P52" s="223"/>
      <c r="Q52" s="223"/>
      <c r="R52" s="234">
        <f t="shared" si="6"/>
        <v>0</v>
      </c>
      <c r="S52" s="404"/>
      <c r="T52" s="405"/>
      <c r="U52" s="381"/>
      <c r="V52" s="381"/>
    </row>
    <row r="53" spans="1:22" ht="13.5" hidden="1" customHeight="1">
      <c r="A53" s="383"/>
      <c r="B53" s="381"/>
      <c r="C53" s="232">
        <f>'5. Identificación de Riesgos'!D53</f>
        <v>0</v>
      </c>
      <c r="D53" s="221"/>
      <c r="E53" s="225"/>
      <c r="F53" s="223"/>
      <c r="G53" s="223"/>
      <c r="H53" s="223"/>
      <c r="I53" s="223"/>
      <c r="J53" s="234">
        <f t="shared" si="5"/>
        <v>0</v>
      </c>
      <c r="K53" s="404"/>
      <c r="L53" s="233">
        <f>'5. Identificación de Riesgos'!I53</f>
        <v>0</v>
      </c>
      <c r="M53" s="235"/>
      <c r="N53" s="223"/>
      <c r="O53" s="223"/>
      <c r="P53" s="223"/>
      <c r="Q53" s="223"/>
      <c r="R53" s="234">
        <f t="shared" si="6"/>
        <v>0</v>
      </c>
      <c r="S53" s="404"/>
      <c r="T53" s="405"/>
      <c r="U53" s="381"/>
      <c r="V53" s="381"/>
    </row>
    <row r="54" spans="1:22" ht="13.5" hidden="1" customHeight="1">
      <c r="A54" s="383"/>
      <c r="B54" s="381"/>
      <c r="C54" s="232">
        <f>'5. Identificación de Riesgos'!D54</f>
        <v>0</v>
      </c>
      <c r="D54" s="221"/>
      <c r="E54" s="221"/>
      <c r="F54" s="223"/>
      <c r="G54" s="223"/>
      <c r="H54" s="223"/>
      <c r="I54" s="223"/>
      <c r="J54" s="234">
        <f t="shared" si="5"/>
        <v>0</v>
      </c>
      <c r="K54" s="404"/>
      <c r="L54" s="233">
        <f>'5. Identificación de Riesgos'!I54</f>
        <v>0</v>
      </c>
      <c r="M54" s="235"/>
      <c r="N54" s="223"/>
      <c r="O54" s="223"/>
      <c r="P54" s="223"/>
      <c r="Q54" s="223"/>
      <c r="R54" s="234">
        <f t="shared" si="6"/>
        <v>0</v>
      </c>
      <c r="S54" s="404"/>
      <c r="T54" s="405"/>
      <c r="U54" s="381"/>
      <c r="V54" s="381"/>
    </row>
    <row r="55" spans="1:22" ht="13.5" hidden="1" customHeight="1">
      <c r="A55" s="383"/>
      <c r="B55" s="381"/>
      <c r="C55" s="232">
        <f>'5. Identificación de Riesgos'!D55</f>
        <v>0</v>
      </c>
      <c r="D55" s="221"/>
      <c r="E55" s="225"/>
      <c r="F55" s="223"/>
      <c r="G55" s="223"/>
      <c r="H55" s="223"/>
      <c r="I55" s="223"/>
      <c r="J55" s="234">
        <f t="shared" si="5"/>
        <v>0</v>
      </c>
      <c r="K55" s="404"/>
      <c r="L55" s="233">
        <f>'5. Identificación de Riesgos'!I55</f>
        <v>0</v>
      </c>
      <c r="M55" s="235"/>
      <c r="N55" s="223"/>
      <c r="O55" s="223"/>
      <c r="P55" s="223"/>
      <c r="Q55" s="223"/>
      <c r="R55" s="234">
        <f t="shared" si="6"/>
        <v>0</v>
      </c>
      <c r="S55" s="404"/>
      <c r="T55" s="405"/>
      <c r="U55" s="381"/>
      <c r="V55" s="381"/>
    </row>
    <row r="56" spans="1:22" ht="13.5" hidden="1" customHeight="1">
      <c r="A56" s="383"/>
      <c r="B56" s="381"/>
      <c r="C56" s="232">
        <f>'5. Identificación de Riesgos'!D56</f>
        <v>0</v>
      </c>
      <c r="D56" s="221"/>
      <c r="E56" s="225"/>
      <c r="F56" s="223"/>
      <c r="G56" s="223"/>
      <c r="H56" s="223"/>
      <c r="I56" s="223"/>
      <c r="J56" s="234">
        <f t="shared" si="5"/>
        <v>0</v>
      </c>
      <c r="K56" s="404"/>
      <c r="L56" s="233">
        <f>'5. Identificación de Riesgos'!I56</f>
        <v>0</v>
      </c>
      <c r="M56" s="235"/>
      <c r="N56" s="223"/>
      <c r="O56" s="223"/>
      <c r="P56" s="223"/>
      <c r="Q56" s="223"/>
      <c r="R56" s="234">
        <f t="shared" si="6"/>
        <v>0</v>
      </c>
      <c r="S56" s="404"/>
      <c r="T56" s="405"/>
      <c r="U56" s="381"/>
      <c r="V56" s="381"/>
    </row>
    <row r="57" spans="1:22" ht="13.5" hidden="1" customHeight="1">
      <c r="A57" s="383"/>
      <c r="B57" s="381"/>
      <c r="C57" s="232">
        <f>'5. Identificación de Riesgos'!D57</f>
        <v>0</v>
      </c>
      <c r="D57" s="221"/>
      <c r="E57" s="225"/>
      <c r="F57" s="223"/>
      <c r="G57" s="223"/>
      <c r="H57" s="223"/>
      <c r="I57" s="223"/>
      <c r="J57" s="234">
        <f t="shared" si="5"/>
        <v>0</v>
      </c>
      <c r="K57" s="404"/>
      <c r="L57" s="233">
        <f>'5. Identificación de Riesgos'!I57</f>
        <v>0</v>
      </c>
      <c r="M57" s="235"/>
      <c r="N57" s="223"/>
      <c r="O57" s="223"/>
      <c r="P57" s="223"/>
      <c r="Q57" s="223"/>
      <c r="R57" s="234">
        <f t="shared" si="6"/>
        <v>0</v>
      </c>
      <c r="S57" s="404"/>
      <c r="T57" s="405"/>
      <c r="U57" s="381"/>
      <c r="V57" s="381"/>
    </row>
    <row r="58" spans="1:22" ht="13.5" hidden="1" customHeight="1">
      <c r="A58" s="383"/>
      <c r="B58" s="381"/>
      <c r="C58" s="232">
        <f>'5. Identificación de Riesgos'!D58</f>
        <v>0</v>
      </c>
      <c r="D58" s="221"/>
      <c r="E58" s="225"/>
      <c r="F58" s="223"/>
      <c r="G58" s="223"/>
      <c r="H58" s="223"/>
      <c r="I58" s="223"/>
      <c r="J58" s="234">
        <f t="shared" si="5"/>
        <v>0</v>
      </c>
      <c r="K58" s="404"/>
      <c r="L58" s="233">
        <f>'5. Identificación de Riesgos'!I58</f>
        <v>0</v>
      </c>
      <c r="M58" s="235"/>
      <c r="N58" s="223"/>
      <c r="O58" s="223"/>
      <c r="P58" s="223"/>
      <c r="Q58" s="223"/>
      <c r="R58" s="234">
        <f t="shared" si="6"/>
        <v>0</v>
      </c>
      <c r="S58" s="404"/>
      <c r="T58" s="405"/>
      <c r="U58" s="381"/>
      <c r="V58" s="381"/>
    </row>
    <row r="59" spans="1:22" ht="13.5" hidden="1" customHeight="1">
      <c r="A59" s="383"/>
      <c r="B59" s="381"/>
      <c r="C59" s="232">
        <f>'5. Identificación de Riesgos'!D59</f>
        <v>0</v>
      </c>
      <c r="D59" s="221"/>
      <c r="E59" s="225"/>
      <c r="F59" s="223"/>
      <c r="G59" s="223"/>
      <c r="H59" s="223"/>
      <c r="I59" s="223"/>
      <c r="J59" s="234">
        <f t="shared" si="5"/>
        <v>0</v>
      </c>
      <c r="K59" s="404"/>
      <c r="L59" s="233">
        <f>'5. Identificación de Riesgos'!I59</f>
        <v>0</v>
      </c>
      <c r="M59" s="235"/>
      <c r="N59" s="223"/>
      <c r="O59" s="223"/>
      <c r="P59" s="223"/>
      <c r="Q59" s="223"/>
      <c r="R59" s="234">
        <f t="shared" si="6"/>
        <v>0</v>
      </c>
      <c r="S59" s="404"/>
      <c r="T59" s="405"/>
      <c r="U59" s="381"/>
      <c r="V59" s="381"/>
    </row>
    <row r="60" spans="1:22" ht="42.75" hidden="1" customHeight="1">
      <c r="A60" s="383">
        <v>6</v>
      </c>
      <c r="B60" s="381" t="str">
        <f>'5. Identificación de Riesgos'!B60:B69</f>
        <v>Ofrecer, prometer, entregar, aceptar o solicitar una ventaja indebida para conseguir el favorecimiento competitivo  en  la evaluación técnica (proceso de selección) en  contratos de Estudios y Diseños o Construcción de sedes y despachos judiciales.</v>
      </c>
      <c r="C60" s="232" t="str">
        <f>'5. Identificación de Riesgos'!D60</f>
        <v>Falta de ética de los servidores públicos (Debilidades en principios y valores)</v>
      </c>
      <c r="D60" s="221"/>
      <c r="E60" s="225"/>
      <c r="F60" s="223"/>
      <c r="G60" s="223"/>
      <c r="H60" s="223"/>
      <c r="I60" s="223"/>
      <c r="J60" s="234">
        <f t="shared" si="5"/>
        <v>0</v>
      </c>
      <c r="K60" s="404">
        <f>AVERAGE(J60:J61)</f>
        <v>0</v>
      </c>
      <c r="L60" s="236">
        <f>'5. Identificación de Riesgos'!I60</f>
        <v>0</v>
      </c>
      <c r="M60" s="235"/>
      <c r="N60" s="223"/>
      <c r="O60" s="223"/>
      <c r="P60" s="223"/>
      <c r="Q60" s="223"/>
      <c r="R60" s="234">
        <f t="shared" si="6"/>
        <v>0</v>
      </c>
      <c r="S60" s="404">
        <f>AVERAGE(R60:R61)</f>
        <v>0</v>
      </c>
      <c r="T60" s="405" t="e">
        <f>CONCATENATE(INDEX('8- Politicas de admiistracion '!$B$6:$F$10,MATCH(ROUND(IF((RIGHT('5. Identificación de Riesgos'!H60,1)-'6. Valoración Controles'!K60)&lt;1,1,(RIGHT('5. Identificación de Riesgos'!H60,1)-'6. Valoración Controles'!K60)),0),'8- Politicas de admiistracion '!$F$6:$F$10,0),1)," - ",ROUND(IF((RIGHT('5. Identificación de Riesgos'!H60,1)-'6. Valoración Controles'!K60)&lt;1,1,(RIGHT('5. Identificación de Riesgos'!H60,1)-'6. Valoración Controles'!K60)),0))</f>
        <v>#DIV/0!</v>
      </c>
      <c r="U60" s="406" t="e">
        <f>CONCATENATE(INDEX('8- Politicas de admiistracion '!$B$17:$F$21,MATCH(ROUND(IF((RIGHT('5. Identificación de Riesgos'!M60,1)-'6. Valoración Controles'!S60)&lt;1,1,(RIGHT('5. Identificación de Riesgos'!M60,1)-'6. Valoración Controles'!S60)),0),'8- Politicas de admiistracion '!$F$17:$F$21,0),1)," - ",ROUND(IF((RIGHT('5. Identificación de Riesgos'!M60,1)-'6. Valoración Controles'!S60)&lt;1,1,(RIGHT('5. Identificación de Riesgos'!M60,1)-'6. Valoración Controles'!S60)),0))</f>
        <v>#VALUE!</v>
      </c>
      <c r="V60" s="381" t="e">
        <f>CONCATENATE(VLOOKUP((LEFT(T60,LEN(T60)-4)&amp;LEFT(U60,LEN(U60)-4)),'9- Matriz de Calor '!$D$17:$E$41,2,0)," - ",RIGHT(T60,1)*RIGHT(U60,1))</f>
        <v>#DIV/0!</v>
      </c>
    </row>
    <row r="61" spans="1:22" ht="39" hidden="1" customHeight="1">
      <c r="A61" s="383"/>
      <c r="B61" s="381"/>
      <c r="C61" s="232" t="str">
        <f>'5. Identificación de Riesgos'!D61</f>
        <v>Falta de ética de terceros interesados  (Debilidades principios y valores)</v>
      </c>
      <c r="D61" s="221"/>
      <c r="E61" s="225"/>
      <c r="F61" s="223"/>
      <c r="G61" s="223"/>
      <c r="H61" s="223"/>
      <c r="I61" s="223"/>
      <c r="J61" s="234">
        <f t="shared" si="5"/>
        <v>0</v>
      </c>
      <c r="K61" s="404"/>
      <c r="L61" s="236">
        <f>'5. Identificación de Riesgos'!I61</f>
        <v>0</v>
      </c>
      <c r="M61" s="235"/>
      <c r="N61" s="223"/>
      <c r="O61" s="223"/>
      <c r="P61" s="223"/>
      <c r="Q61" s="223"/>
      <c r="R61" s="234">
        <f t="shared" si="6"/>
        <v>0</v>
      </c>
      <c r="S61" s="404"/>
      <c r="T61" s="405"/>
      <c r="U61" s="407"/>
      <c r="V61" s="381"/>
    </row>
    <row r="62" spans="1:22" ht="72.75" hidden="1" customHeight="1">
      <c r="A62" s="383"/>
      <c r="B62" s="381"/>
      <c r="C62" s="232" t="str">
        <f>'5. Identificación de Riesgos'!D62</f>
        <v>Debilidades en los controles de los procedimientos de contratación en lo relacionado con la evaluación técnica para la selección de contratistas.</v>
      </c>
      <c r="D62" s="221"/>
      <c r="E62" s="225"/>
      <c r="F62" s="223"/>
      <c r="G62" s="223"/>
      <c r="H62" s="223"/>
      <c r="I62" s="223"/>
      <c r="J62" s="234">
        <f t="shared" si="5"/>
        <v>0</v>
      </c>
      <c r="K62" s="404"/>
      <c r="L62" s="236">
        <f>'5. Identificación de Riesgos'!I62</f>
        <v>0</v>
      </c>
      <c r="M62" s="235"/>
      <c r="N62" s="223"/>
      <c r="O62" s="223"/>
      <c r="P62" s="223"/>
      <c r="Q62" s="223"/>
      <c r="R62" s="234">
        <f t="shared" si="6"/>
        <v>0</v>
      </c>
      <c r="S62" s="404"/>
      <c r="T62" s="405"/>
      <c r="U62" s="407"/>
      <c r="V62" s="381"/>
    </row>
    <row r="63" spans="1:22" ht="21" hidden="1" customHeight="1">
      <c r="A63" s="383"/>
      <c r="B63" s="381"/>
      <c r="C63" s="232">
        <f>'5. Identificación de Riesgos'!D63</f>
        <v>0</v>
      </c>
      <c r="D63" s="221"/>
      <c r="E63" s="225"/>
      <c r="F63" s="223"/>
      <c r="G63" s="223"/>
      <c r="H63" s="223"/>
      <c r="I63" s="223"/>
      <c r="J63" s="234">
        <f t="shared" si="5"/>
        <v>0</v>
      </c>
      <c r="K63" s="404"/>
      <c r="L63" s="236">
        <f>'5. Identificación de Riesgos'!I63</f>
        <v>0</v>
      </c>
      <c r="M63" s="235"/>
      <c r="N63" s="223"/>
      <c r="O63" s="223"/>
      <c r="P63" s="223"/>
      <c r="Q63" s="223"/>
      <c r="R63" s="234">
        <f t="shared" si="6"/>
        <v>0</v>
      </c>
      <c r="S63" s="404"/>
      <c r="T63" s="405"/>
      <c r="U63" s="407"/>
      <c r="V63" s="381"/>
    </row>
    <row r="64" spans="1:22" ht="21" hidden="1" customHeight="1">
      <c r="A64" s="383"/>
      <c r="B64" s="381"/>
      <c r="C64" s="232">
        <f>'5. Identificación de Riesgos'!D64</f>
        <v>0</v>
      </c>
      <c r="D64" s="221"/>
      <c r="E64" s="225"/>
      <c r="F64" s="223"/>
      <c r="G64" s="223"/>
      <c r="H64" s="223"/>
      <c r="I64" s="223"/>
      <c r="J64" s="234">
        <f t="shared" si="5"/>
        <v>0</v>
      </c>
      <c r="K64" s="404"/>
      <c r="L64" s="236">
        <f>'5. Identificación de Riesgos'!I64</f>
        <v>0</v>
      </c>
      <c r="M64" s="235"/>
      <c r="N64" s="223"/>
      <c r="O64" s="223"/>
      <c r="P64" s="223"/>
      <c r="Q64" s="223"/>
      <c r="R64" s="234">
        <f t="shared" si="6"/>
        <v>0</v>
      </c>
      <c r="S64" s="404"/>
      <c r="T64" s="405"/>
      <c r="U64" s="407"/>
      <c r="V64" s="381"/>
    </row>
    <row r="65" spans="1:22" ht="12" hidden="1" customHeight="1">
      <c r="A65" s="383"/>
      <c r="B65" s="381"/>
      <c r="C65" s="232">
        <f>'5. Identificación de Riesgos'!D65</f>
        <v>0</v>
      </c>
      <c r="D65" s="221"/>
      <c r="E65" s="225"/>
      <c r="F65" s="223"/>
      <c r="G65" s="223"/>
      <c r="H65" s="223"/>
      <c r="I65" s="223"/>
      <c r="J65" s="234">
        <f t="shared" si="5"/>
        <v>0</v>
      </c>
      <c r="K65" s="404"/>
      <c r="L65" s="236">
        <f>'5. Identificación de Riesgos'!I65</f>
        <v>0</v>
      </c>
      <c r="M65" s="235"/>
      <c r="N65" s="223"/>
      <c r="O65" s="223"/>
      <c r="P65" s="223"/>
      <c r="Q65" s="223"/>
      <c r="R65" s="234">
        <f t="shared" si="6"/>
        <v>0</v>
      </c>
      <c r="S65" s="404"/>
      <c r="T65" s="405"/>
      <c r="U65" s="407"/>
      <c r="V65" s="381"/>
    </row>
    <row r="66" spans="1:22" ht="12" hidden="1" customHeight="1">
      <c r="A66" s="383"/>
      <c r="B66" s="381"/>
      <c r="C66" s="232">
        <f>'5. Identificación de Riesgos'!D66</f>
        <v>0</v>
      </c>
      <c r="D66" s="221"/>
      <c r="E66" s="225"/>
      <c r="F66" s="223"/>
      <c r="G66" s="223"/>
      <c r="H66" s="223"/>
      <c r="I66" s="223"/>
      <c r="J66" s="234">
        <f t="shared" si="5"/>
        <v>0</v>
      </c>
      <c r="K66" s="404"/>
      <c r="L66" s="236">
        <f>'5. Identificación de Riesgos'!I66</f>
        <v>0</v>
      </c>
      <c r="M66" s="235"/>
      <c r="N66" s="223"/>
      <c r="O66" s="223"/>
      <c r="P66" s="223"/>
      <c r="Q66" s="223"/>
      <c r="R66" s="234">
        <f t="shared" si="6"/>
        <v>0</v>
      </c>
      <c r="S66" s="404"/>
      <c r="T66" s="405"/>
      <c r="U66" s="407"/>
      <c r="V66" s="381"/>
    </row>
    <row r="67" spans="1:22" ht="12" hidden="1" customHeight="1">
      <c r="A67" s="383"/>
      <c r="B67" s="381"/>
      <c r="C67" s="232">
        <f>'5. Identificación de Riesgos'!D67</f>
        <v>0</v>
      </c>
      <c r="D67" s="221"/>
      <c r="E67" s="225"/>
      <c r="F67" s="223"/>
      <c r="G67" s="223"/>
      <c r="H67" s="223"/>
      <c r="I67" s="223"/>
      <c r="J67" s="234">
        <f t="shared" si="5"/>
        <v>0</v>
      </c>
      <c r="K67" s="404"/>
      <c r="L67" s="236">
        <f>'5. Identificación de Riesgos'!I67</f>
        <v>0</v>
      </c>
      <c r="M67" s="235"/>
      <c r="N67" s="223"/>
      <c r="O67" s="223"/>
      <c r="P67" s="223"/>
      <c r="Q67" s="223"/>
      <c r="R67" s="234">
        <f t="shared" si="6"/>
        <v>0</v>
      </c>
      <c r="S67" s="404"/>
      <c r="T67" s="405"/>
      <c r="U67" s="407"/>
      <c r="V67" s="381"/>
    </row>
    <row r="68" spans="1:22" ht="12.75" hidden="1" customHeight="1">
      <c r="A68" s="383"/>
      <c r="B68" s="381"/>
      <c r="C68" s="232">
        <f>'5. Identificación de Riesgos'!D68</f>
        <v>0</v>
      </c>
      <c r="D68" s="221"/>
      <c r="E68" s="225"/>
      <c r="F68" s="223"/>
      <c r="G68" s="223"/>
      <c r="H68" s="223"/>
      <c r="I68" s="223"/>
      <c r="J68" s="234">
        <f t="shared" si="5"/>
        <v>0</v>
      </c>
      <c r="K68" s="404"/>
      <c r="L68" s="236">
        <f>'5. Identificación de Riesgos'!I68</f>
        <v>0</v>
      </c>
      <c r="M68" s="235"/>
      <c r="N68" s="223"/>
      <c r="O68" s="223"/>
      <c r="P68" s="223"/>
      <c r="Q68" s="223"/>
      <c r="R68" s="234">
        <f t="shared" si="6"/>
        <v>0</v>
      </c>
      <c r="S68" s="404"/>
      <c r="T68" s="405"/>
      <c r="U68" s="407"/>
      <c r="V68" s="381"/>
    </row>
    <row r="69" spans="1:22" ht="12" hidden="1" customHeight="1">
      <c r="A69" s="383"/>
      <c r="B69" s="381"/>
      <c r="C69" s="232">
        <f>'5. Identificación de Riesgos'!D69</f>
        <v>0</v>
      </c>
      <c r="D69" s="221"/>
      <c r="E69" s="225"/>
      <c r="F69" s="223"/>
      <c r="G69" s="223"/>
      <c r="H69" s="223"/>
      <c r="I69" s="223"/>
      <c r="J69" s="234">
        <f t="shared" si="5"/>
        <v>0</v>
      </c>
      <c r="K69" s="404"/>
      <c r="L69" s="236">
        <f>'5. Identificación de Riesgos'!I69</f>
        <v>0</v>
      </c>
      <c r="M69" s="235"/>
      <c r="N69" s="223"/>
      <c r="O69" s="223"/>
      <c r="P69" s="223"/>
      <c r="Q69" s="223"/>
      <c r="R69" s="234">
        <f t="shared" si="6"/>
        <v>0</v>
      </c>
      <c r="S69" s="404"/>
      <c r="T69" s="405"/>
      <c r="U69" s="408"/>
      <c r="V69" s="381"/>
    </row>
    <row r="70" spans="1:22" ht="44.25" hidden="1" customHeight="1">
      <c r="A70" s="383">
        <v>7</v>
      </c>
      <c r="B70" s="381" t="str">
        <f>'5. Identificación de Riesgos'!B70:B79</f>
        <v>Ofrecer, prometer, entregar, aceptar o solicitar una ventaja indebida para conseguir el favorecimiento competitivo  en  la adición  de  contratos de Estudios y Diseños o construcción de sedes y despachos judiciales.</v>
      </c>
      <c r="C70" s="232" t="str">
        <f>'5. Identificación de Riesgos'!D70</f>
        <v>Falta de ética de los servidores públicos (Debilidades en principios y valores)</v>
      </c>
      <c r="D70" s="221"/>
      <c r="E70" s="225"/>
      <c r="F70" s="223"/>
      <c r="G70" s="223"/>
      <c r="H70" s="223"/>
      <c r="I70" s="223"/>
      <c r="J70" s="234">
        <f t="shared" ref="J70:J79" si="7">COUNTIF(F70:I70,"SI")/4</f>
        <v>0</v>
      </c>
      <c r="K70" s="404">
        <f>AVERAGE(J70:J72)</f>
        <v>0</v>
      </c>
      <c r="L70" s="233">
        <f>'5. Identificación de Riesgos'!I70</f>
        <v>0</v>
      </c>
      <c r="M70" s="235"/>
      <c r="N70" s="223"/>
      <c r="O70" s="223"/>
      <c r="P70" s="223"/>
      <c r="Q70" s="223"/>
      <c r="R70" s="234">
        <f t="shared" ref="R70:R79" si="8">SUM(COUNTIF(N70,"SI")*25%,COUNTIF(O70,"SI")*40%,COUNTIF(P70,"SI")*25%,COUNTIF(Q70,"SI")*10%)</f>
        <v>0</v>
      </c>
      <c r="S70" s="404">
        <f>AVERAGE(R70:R71)</f>
        <v>0</v>
      </c>
      <c r="T70" s="405" t="e">
        <f>CONCATENATE(INDEX('8- Politicas de admiistracion '!$B$6:$F$10,MATCH(ROUND(IF((RIGHT('5. Identificación de Riesgos'!H70,1)-'6. Valoración Controles'!K70)&lt;1,1,(RIGHT('5. Identificación de Riesgos'!H70,1)-'6. Valoración Controles'!K70)),0),'8- Politicas de admiistracion '!$F$6:$F$10,0),1)," - ",ROUND(IF((RIGHT('5. Identificación de Riesgos'!H70,1)-'6. Valoración Controles'!K70)&lt;1,1,(RIGHT('5. Identificación de Riesgos'!H70,1)-'6. Valoración Controles'!K70)),0))</f>
        <v>#DIV/0!</v>
      </c>
      <c r="U70" s="381" t="e">
        <f>CONCATENATE(INDEX('8- Politicas de admiistracion '!$B$17:$F$21,MATCH(ROUND(IF((RIGHT('5. Identificación de Riesgos'!M70,1)-'6. Valoración Controles'!S70)&lt;1,1,(RIGHT('5. Identificación de Riesgos'!M70,1)-'6. Valoración Controles'!S70)),0),'8- Politicas de admiistracion '!$F$17:$F$21,0),1)," - ",ROUND(IF((RIGHT('5. Identificación de Riesgos'!M70,1)-'6. Valoración Controles'!S70)&lt;1,1,(RIGHT('5. Identificación de Riesgos'!M70,1)-'6. Valoración Controles'!S70)),0))</f>
        <v>#VALUE!</v>
      </c>
      <c r="V70" s="381" t="e">
        <f>CONCATENATE(VLOOKUP((LEFT(T70,LEN(T70)-4)&amp;LEFT(U70,LEN(U70)-4)),'9- Matriz de Calor '!$D$17:$E$41,2,0)," - ",RIGHT(T70,1)*RIGHT(U70,1))</f>
        <v>#DIV/0!</v>
      </c>
    </row>
    <row r="71" spans="1:22" ht="48.75" hidden="1" customHeight="1">
      <c r="A71" s="383"/>
      <c r="B71" s="381"/>
      <c r="C71" s="232" t="str">
        <f>'5. Identificación de Riesgos'!D71</f>
        <v>Falta de ética de terceros interesados  (Debilidades principios y valores)</v>
      </c>
      <c r="D71" s="221"/>
      <c r="E71" s="225"/>
      <c r="F71" s="223"/>
      <c r="G71" s="223"/>
      <c r="H71" s="223"/>
      <c r="I71" s="223"/>
      <c r="J71" s="234">
        <f t="shared" si="7"/>
        <v>0</v>
      </c>
      <c r="K71" s="404"/>
      <c r="L71" s="233">
        <f>'5. Identificación de Riesgos'!I71</f>
        <v>0</v>
      </c>
      <c r="M71" s="235"/>
      <c r="N71" s="223"/>
      <c r="O71" s="223"/>
      <c r="P71" s="223"/>
      <c r="Q71" s="223"/>
      <c r="R71" s="234">
        <f t="shared" si="8"/>
        <v>0</v>
      </c>
      <c r="S71" s="404"/>
      <c r="T71" s="405"/>
      <c r="U71" s="381"/>
      <c r="V71" s="381"/>
    </row>
    <row r="72" spans="1:22" ht="63.75" hidden="1" customHeight="1">
      <c r="A72" s="383"/>
      <c r="B72" s="381"/>
      <c r="C72" s="232" t="str">
        <f>'5. Identificación de Riesgos'!D72</f>
        <v>Debilidades en los controles de los procedimientos de contratación en lo relacionado con la identificación de necesidades.</v>
      </c>
      <c r="D72" s="221"/>
      <c r="E72" s="225"/>
      <c r="F72" s="223"/>
      <c r="G72" s="223"/>
      <c r="H72" s="223"/>
      <c r="I72" s="223"/>
      <c r="J72" s="234">
        <f t="shared" si="7"/>
        <v>0</v>
      </c>
      <c r="K72" s="404"/>
      <c r="L72" s="233">
        <f>'5. Identificación de Riesgos'!I72</f>
        <v>0</v>
      </c>
      <c r="M72" s="235"/>
      <c r="N72" s="223"/>
      <c r="O72" s="223"/>
      <c r="P72" s="223"/>
      <c r="Q72" s="223"/>
      <c r="R72" s="234">
        <f t="shared" si="8"/>
        <v>0</v>
      </c>
      <c r="S72" s="404"/>
      <c r="T72" s="405"/>
      <c r="U72" s="381"/>
      <c r="V72" s="381"/>
    </row>
    <row r="73" spans="1:22" ht="18" hidden="1" customHeight="1">
      <c r="A73" s="383"/>
      <c r="B73" s="381"/>
      <c r="C73" s="232">
        <f>'5. Identificación de Riesgos'!D73</f>
        <v>0</v>
      </c>
      <c r="D73" s="221"/>
      <c r="E73" s="225"/>
      <c r="F73" s="223"/>
      <c r="G73" s="223"/>
      <c r="H73" s="223"/>
      <c r="I73" s="223"/>
      <c r="J73" s="234">
        <f t="shared" si="7"/>
        <v>0</v>
      </c>
      <c r="K73" s="404"/>
      <c r="L73" s="233">
        <f>'5. Identificación de Riesgos'!I73</f>
        <v>0</v>
      </c>
      <c r="M73" s="235"/>
      <c r="N73" s="223"/>
      <c r="O73" s="223"/>
      <c r="P73" s="223"/>
      <c r="Q73" s="223"/>
      <c r="R73" s="234">
        <f t="shared" si="8"/>
        <v>0</v>
      </c>
      <c r="S73" s="404"/>
      <c r="T73" s="405"/>
      <c r="U73" s="381"/>
      <c r="V73" s="381"/>
    </row>
    <row r="74" spans="1:22" ht="13.5" hidden="1" customHeight="1">
      <c r="A74" s="383"/>
      <c r="B74" s="381"/>
      <c r="C74" s="232">
        <f>'5. Identificación de Riesgos'!D74</f>
        <v>0</v>
      </c>
      <c r="D74" s="221"/>
      <c r="E74" s="221"/>
      <c r="F74" s="223"/>
      <c r="G74" s="223"/>
      <c r="H74" s="223"/>
      <c r="I74" s="223"/>
      <c r="J74" s="234">
        <f t="shared" si="7"/>
        <v>0</v>
      </c>
      <c r="K74" s="404"/>
      <c r="L74" s="233">
        <f>'5. Identificación de Riesgos'!I74</f>
        <v>0</v>
      </c>
      <c r="M74" s="235"/>
      <c r="N74" s="223"/>
      <c r="O74" s="223"/>
      <c r="P74" s="223"/>
      <c r="Q74" s="223"/>
      <c r="R74" s="234">
        <f t="shared" si="8"/>
        <v>0</v>
      </c>
      <c r="S74" s="404"/>
      <c r="T74" s="405"/>
      <c r="U74" s="381"/>
      <c r="V74" s="381"/>
    </row>
    <row r="75" spans="1:22" ht="13.5" hidden="1" customHeight="1">
      <c r="A75" s="383"/>
      <c r="B75" s="381"/>
      <c r="C75" s="232">
        <f>'5. Identificación de Riesgos'!D75</f>
        <v>0</v>
      </c>
      <c r="D75" s="221"/>
      <c r="E75" s="225"/>
      <c r="F75" s="223"/>
      <c r="G75" s="223"/>
      <c r="H75" s="223"/>
      <c r="I75" s="223"/>
      <c r="J75" s="234">
        <f t="shared" si="7"/>
        <v>0</v>
      </c>
      <c r="K75" s="404"/>
      <c r="L75" s="233">
        <f>'5. Identificación de Riesgos'!I75</f>
        <v>0</v>
      </c>
      <c r="M75" s="235"/>
      <c r="N75" s="223"/>
      <c r="O75" s="223"/>
      <c r="P75" s="223"/>
      <c r="Q75" s="223"/>
      <c r="R75" s="234">
        <f t="shared" si="8"/>
        <v>0</v>
      </c>
      <c r="S75" s="404"/>
      <c r="T75" s="405"/>
      <c r="U75" s="381"/>
      <c r="V75" s="381"/>
    </row>
    <row r="76" spans="1:22" ht="13.5" hidden="1" customHeight="1">
      <c r="A76" s="383"/>
      <c r="B76" s="381"/>
      <c r="C76" s="232">
        <f>'5. Identificación de Riesgos'!D76</f>
        <v>0</v>
      </c>
      <c r="D76" s="221"/>
      <c r="E76" s="225"/>
      <c r="F76" s="223"/>
      <c r="G76" s="223"/>
      <c r="H76" s="223"/>
      <c r="I76" s="223"/>
      <c r="J76" s="234">
        <f t="shared" si="7"/>
        <v>0</v>
      </c>
      <c r="K76" s="404"/>
      <c r="L76" s="233">
        <f>'5. Identificación de Riesgos'!I76</f>
        <v>0</v>
      </c>
      <c r="M76" s="235"/>
      <c r="N76" s="223"/>
      <c r="O76" s="223"/>
      <c r="P76" s="223"/>
      <c r="Q76" s="223"/>
      <c r="R76" s="234">
        <f t="shared" si="8"/>
        <v>0</v>
      </c>
      <c r="S76" s="404"/>
      <c r="T76" s="405"/>
      <c r="U76" s="381"/>
      <c r="V76" s="381"/>
    </row>
    <row r="77" spans="1:22" ht="13.5" hidden="1" customHeight="1">
      <c r="A77" s="383"/>
      <c r="B77" s="381"/>
      <c r="C77" s="232">
        <f>'5. Identificación de Riesgos'!D77</f>
        <v>0</v>
      </c>
      <c r="D77" s="221"/>
      <c r="E77" s="225"/>
      <c r="F77" s="223"/>
      <c r="G77" s="223"/>
      <c r="H77" s="223"/>
      <c r="I77" s="223"/>
      <c r="J77" s="234">
        <f t="shared" si="7"/>
        <v>0</v>
      </c>
      <c r="K77" s="404"/>
      <c r="L77" s="233">
        <f>'5. Identificación de Riesgos'!I77</f>
        <v>0</v>
      </c>
      <c r="M77" s="235"/>
      <c r="N77" s="223"/>
      <c r="O77" s="223"/>
      <c r="P77" s="223"/>
      <c r="Q77" s="223"/>
      <c r="R77" s="234">
        <f t="shared" si="8"/>
        <v>0</v>
      </c>
      <c r="S77" s="404"/>
      <c r="T77" s="405"/>
      <c r="U77" s="381"/>
      <c r="V77" s="381"/>
    </row>
    <row r="78" spans="1:22" ht="13.5" hidden="1" customHeight="1">
      <c r="A78" s="383"/>
      <c r="B78" s="381"/>
      <c r="C78" s="232">
        <f>'5. Identificación de Riesgos'!D78</f>
        <v>0</v>
      </c>
      <c r="D78" s="221"/>
      <c r="E78" s="225"/>
      <c r="F78" s="223"/>
      <c r="G78" s="223"/>
      <c r="H78" s="223"/>
      <c r="I78" s="223"/>
      <c r="J78" s="234">
        <f t="shared" si="7"/>
        <v>0</v>
      </c>
      <c r="K78" s="404"/>
      <c r="L78" s="233">
        <f>'5. Identificación de Riesgos'!I78</f>
        <v>0</v>
      </c>
      <c r="M78" s="235"/>
      <c r="N78" s="223"/>
      <c r="O78" s="223"/>
      <c r="P78" s="223"/>
      <c r="Q78" s="223"/>
      <c r="R78" s="234">
        <f t="shared" si="8"/>
        <v>0</v>
      </c>
      <c r="S78" s="404"/>
      <c r="T78" s="405"/>
      <c r="U78" s="381"/>
      <c r="V78" s="381"/>
    </row>
    <row r="79" spans="1:22" ht="13.5" hidden="1" customHeight="1">
      <c r="A79" s="383"/>
      <c r="B79" s="381"/>
      <c r="C79" s="232">
        <f>'5. Identificación de Riesgos'!D79</f>
        <v>0</v>
      </c>
      <c r="D79" s="221"/>
      <c r="E79" s="225"/>
      <c r="F79" s="223"/>
      <c r="G79" s="223"/>
      <c r="H79" s="223"/>
      <c r="I79" s="223"/>
      <c r="J79" s="234">
        <f t="shared" si="7"/>
        <v>0</v>
      </c>
      <c r="K79" s="404"/>
      <c r="L79" s="233">
        <f>'5. Identificación de Riesgos'!I79</f>
        <v>0</v>
      </c>
      <c r="M79" s="235"/>
      <c r="N79" s="223"/>
      <c r="O79" s="223"/>
      <c r="P79" s="223"/>
      <c r="Q79" s="223"/>
      <c r="R79" s="234">
        <f t="shared" si="8"/>
        <v>0</v>
      </c>
      <c r="S79" s="404"/>
      <c r="T79" s="405"/>
      <c r="U79" s="381"/>
      <c r="V79" s="381"/>
    </row>
    <row r="80" spans="1:22" ht="36" hidden="1" customHeight="1">
      <c r="A80" s="383">
        <v>8</v>
      </c>
      <c r="B80" s="381" t="str">
        <f>'5. Identificación de Riesgos'!B80:B89</f>
        <v>Ofrecer, prometer, entregar, aceptar o solicitar una ventaja indebida para conseguir la recepción de Diseños u obras.</v>
      </c>
      <c r="C80" s="232" t="str">
        <f>'5. Identificación de Riesgos'!D80</f>
        <v>Falta de ética de los servidores públicos (Debilidades en principios y valores)</v>
      </c>
      <c r="D80" s="221"/>
      <c r="E80" s="225"/>
      <c r="F80" s="223"/>
      <c r="G80" s="223"/>
      <c r="H80" s="223"/>
      <c r="I80" s="223"/>
      <c r="J80" s="234">
        <f t="shared" si="3"/>
        <v>0</v>
      </c>
      <c r="K80" s="404">
        <f>AVERAGE(J80:J84)</f>
        <v>0</v>
      </c>
      <c r="L80" s="236">
        <f>'5. Identificación de Riesgos'!I80</f>
        <v>0</v>
      </c>
      <c r="M80" s="235"/>
      <c r="N80" s="223"/>
      <c r="O80" s="223"/>
      <c r="P80" s="223"/>
      <c r="Q80" s="223"/>
      <c r="R80" s="234">
        <f t="shared" si="4"/>
        <v>0</v>
      </c>
      <c r="S80" s="404">
        <f>AVERAGE(R80:R81)</f>
        <v>0</v>
      </c>
      <c r="T80" s="405" t="e">
        <f>CONCATENATE(INDEX('8- Politicas de admiistracion '!$B$6:$F$10,MATCH(ROUND(IF((RIGHT('5. Identificación de Riesgos'!H80,1)-'6. Valoración Controles'!K80)&lt;1,1,(RIGHT('5. Identificación de Riesgos'!H80,1)-'6. Valoración Controles'!K80)),0),'8- Politicas de admiistracion '!$F$6:$F$10,0),1)," - ",ROUND(IF((RIGHT('5. Identificación de Riesgos'!H80,1)-'6. Valoración Controles'!K80)&lt;1,1,(RIGHT('5. Identificación de Riesgos'!H80,1)-'6. Valoración Controles'!K80)),0))</f>
        <v>#DIV/0!</v>
      </c>
      <c r="U80" s="381"/>
      <c r="V80" s="381" t="e">
        <f>CONCATENATE(VLOOKUP((LEFT(T80,LEN(T80)-4)&amp;LEFT(U80,LEN(U80)-4)),'9- Matriz de Calor '!$D$17:$E$41,2,0)," - ",RIGHT(T80,1)*RIGHT(U80,1))</f>
        <v>#DIV/0!</v>
      </c>
    </row>
    <row r="81" spans="1:22" ht="30.75" hidden="1" customHeight="1">
      <c r="A81" s="383"/>
      <c r="B81" s="381"/>
      <c r="C81" s="232" t="str">
        <f>'5. Identificación de Riesgos'!D81</f>
        <v>Falta de ética de terceros interesados  (Debilidades principios y valores)</v>
      </c>
      <c r="D81" s="221"/>
      <c r="E81" s="225"/>
      <c r="F81" s="258"/>
      <c r="G81" s="258"/>
      <c r="H81" s="258"/>
      <c r="I81" s="258"/>
      <c r="J81" s="234">
        <f t="shared" si="3"/>
        <v>0</v>
      </c>
      <c r="K81" s="404"/>
      <c r="L81" s="236">
        <f>'5. Identificación de Riesgos'!I81</f>
        <v>0</v>
      </c>
      <c r="M81" s="235"/>
      <c r="N81" s="258"/>
      <c r="O81" s="258"/>
      <c r="P81" s="258"/>
      <c r="Q81" s="258"/>
      <c r="R81" s="234">
        <f t="shared" si="4"/>
        <v>0</v>
      </c>
      <c r="S81" s="404"/>
      <c r="T81" s="405"/>
      <c r="U81" s="381"/>
      <c r="V81" s="381"/>
    </row>
    <row r="82" spans="1:22" ht="37.5" hidden="1" customHeight="1">
      <c r="A82" s="383"/>
      <c r="B82" s="381"/>
      <c r="C82" s="232" t="str">
        <f>'5. Identificación de Riesgos'!D82</f>
        <v>Debilidades en los controles de los procedimientos y obligaciones</v>
      </c>
      <c r="D82" s="221"/>
      <c r="E82" s="225"/>
      <c r="F82" s="258"/>
      <c r="G82" s="258"/>
      <c r="H82" s="258"/>
      <c r="I82" s="258"/>
      <c r="J82" s="234">
        <f t="shared" si="3"/>
        <v>0</v>
      </c>
      <c r="K82" s="404"/>
      <c r="L82" s="236">
        <f>'5. Identificación de Riesgos'!I82</f>
        <v>0</v>
      </c>
      <c r="M82" s="235"/>
      <c r="N82" s="258"/>
      <c r="O82" s="258"/>
      <c r="P82" s="258"/>
      <c r="Q82" s="258"/>
      <c r="R82" s="234">
        <f t="shared" si="4"/>
        <v>0</v>
      </c>
      <c r="S82" s="404"/>
      <c r="T82" s="405"/>
      <c r="U82" s="381"/>
      <c r="V82" s="381"/>
    </row>
    <row r="83" spans="1:22" ht="9.75" hidden="1" customHeight="1">
      <c r="A83" s="383"/>
      <c r="B83" s="381"/>
      <c r="C83" s="232">
        <f>'5. Identificación de Riesgos'!D83</f>
        <v>0</v>
      </c>
      <c r="D83" s="221"/>
      <c r="E83" s="225"/>
      <c r="F83" s="258"/>
      <c r="G83" s="258"/>
      <c r="H83" s="258"/>
      <c r="I83" s="258"/>
      <c r="J83" s="234">
        <f t="shared" si="3"/>
        <v>0</v>
      </c>
      <c r="K83" s="404"/>
      <c r="L83" s="236">
        <f>'5. Identificación de Riesgos'!I83</f>
        <v>0</v>
      </c>
      <c r="M83" s="235"/>
      <c r="N83" s="258"/>
      <c r="O83" s="258"/>
      <c r="P83" s="258"/>
      <c r="Q83" s="258"/>
      <c r="R83" s="234">
        <f t="shared" si="4"/>
        <v>0</v>
      </c>
      <c r="S83" s="404"/>
      <c r="T83" s="405"/>
      <c r="U83" s="381"/>
      <c r="V83" s="381"/>
    </row>
    <row r="84" spans="1:22" ht="9.75" hidden="1" customHeight="1">
      <c r="A84" s="383"/>
      <c r="B84" s="381"/>
      <c r="C84" s="232">
        <f>'5. Identificación de Riesgos'!D84</f>
        <v>0</v>
      </c>
      <c r="D84" s="221"/>
      <c r="E84" s="225"/>
      <c r="F84" s="258"/>
      <c r="G84" s="258"/>
      <c r="H84" s="258"/>
      <c r="I84" s="258"/>
      <c r="J84" s="234">
        <f t="shared" si="3"/>
        <v>0</v>
      </c>
      <c r="K84" s="404"/>
      <c r="L84" s="236">
        <f>'5. Identificación de Riesgos'!I84</f>
        <v>0</v>
      </c>
      <c r="M84" s="235"/>
      <c r="N84" s="258"/>
      <c r="O84" s="258"/>
      <c r="P84" s="258"/>
      <c r="Q84" s="258"/>
      <c r="R84" s="234">
        <f t="shared" si="4"/>
        <v>0</v>
      </c>
      <c r="S84" s="404"/>
      <c r="T84" s="405"/>
      <c r="U84" s="381"/>
      <c r="V84" s="381"/>
    </row>
    <row r="85" spans="1:22" ht="9.75" hidden="1" customHeight="1">
      <c r="A85" s="383"/>
      <c r="B85" s="381"/>
      <c r="C85" s="232">
        <f>'5. Identificación de Riesgos'!D85</f>
        <v>0</v>
      </c>
      <c r="D85" s="221"/>
      <c r="E85" s="225"/>
      <c r="F85" s="258"/>
      <c r="G85" s="258"/>
      <c r="H85" s="258"/>
      <c r="I85" s="258"/>
      <c r="J85" s="234">
        <f t="shared" si="3"/>
        <v>0</v>
      </c>
      <c r="K85" s="404"/>
      <c r="L85" s="236">
        <f>'5. Identificación de Riesgos'!I85</f>
        <v>0</v>
      </c>
      <c r="M85" s="235"/>
      <c r="N85" s="258"/>
      <c r="O85" s="258"/>
      <c r="P85" s="258"/>
      <c r="Q85" s="258"/>
      <c r="R85" s="234">
        <f t="shared" si="4"/>
        <v>0</v>
      </c>
      <c r="S85" s="404"/>
      <c r="T85" s="405"/>
      <c r="U85" s="381"/>
      <c r="V85" s="381"/>
    </row>
    <row r="86" spans="1:22" ht="9.75" hidden="1" customHeight="1">
      <c r="A86" s="383"/>
      <c r="B86" s="381"/>
      <c r="C86" s="232">
        <f>'5. Identificación de Riesgos'!D86</f>
        <v>0</v>
      </c>
      <c r="D86" s="221"/>
      <c r="E86" s="225"/>
      <c r="F86" s="258"/>
      <c r="G86" s="258"/>
      <c r="H86" s="258"/>
      <c r="I86" s="258"/>
      <c r="J86" s="234">
        <f t="shared" si="3"/>
        <v>0</v>
      </c>
      <c r="K86" s="404"/>
      <c r="L86" s="236">
        <f>'5. Identificación de Riesgos'!I86</f>
        <v>0</v>
      </c>
      <c r="M86" s="235"/>
      <c r="N86" s="258"/>
      <c r="O86" s="258"/>
      <c r="P86" s="258"/>
      <c r="Q86" s="258"/>
      <c r="R86" s="234">
        <f t="shared" si="4"/>
        <v>0</v>
      </c>
      <c r="S86" s="404"/>
      <c r="T86" s="405"/>
      <c r="U86" s="381"/>
      <c r="V86" s="381"/>
    </row>
    <row r="87" spans="1:22" ht="9.75" hidden="1" customHeight="1">
      <c r="A87" s="383"/>
      <c r="B87" s="381"/>
      <c r="C87" s="232">
        <f>'5. Identificación de Riesgos'!D87</f>
        <v>0</v>
      </c>
      <c r="D87" s="221"/>
      <c r="E87" s="225"/>
      <c r="F87" s="258"/>
      <c r="G87" s="258"/>
      <c r="H87" s="258"/>
      <c r="I87" s="258"/>
      <c r="J87" s="234">
        <f t="shared" si="3"/>
        <v>0</v>
      </c>
      <c r="K87" s="404"/>
      <c r="L87" s="236">
        <f>'5. Identificación de Riesgos'!I87</f>
        <v>0</v>
      </c>
      <c r="M87" s="235"/>
      <c r="N87" s="258"/>
      <c r="O87" s="258"/>
      <c r="P87" s="258"/>
      <c r="Q87" s="258"/>
      <c r="R87" s="234">
        <f t="shared" si="4"/>
        <v>0</v>
      </c>
      <c r="S87" s="404"/>
      <c r="T87" s="405"/>
      <c r="U87" s="381"/>
      <c r="V87" s="381"/>
    </row>
    <row r="88" spans="1:22" ht="9.75" hidden="1" customHeight="1">
      <c r="A88" s="383"/>
      <c r="B88" s="381"/>
      <c r="C88" s="232">
        <f>'5. Identificación de Riesgos'!D88</f>
        <v>0</v>
      </c>
      <c r="D88" s="221"/>
      <c r="E88" s="225"/>
      <c r="F88" s="258"/>
      <c r="G88" s="258"/>
      <c r="H88" s="258"/>
      <c r="I88" s="258"/>
      <c r="J88" s="234">
        <f t="shared" si="3"/>
        <v>0</v>
      </c>
      <c r="K88" s="404"/>
      <c r="L88" s="236">
        <f>'5. Identificación de Riesgos'!I88</f>
        <v>0</v>
      </c>
      <c r="M88" s="235"/>
      <c r="N88" s="258"/>
      <c r="O88" s="258"/>
      <c r="P88" s="258"/>
      <c r="Q88" s="258"/>
      <c r="R88" s="234">
        <f t="shared" si="4"/>
        <v>0</v>
      </c>
      <c r="S88" s="404"/>
      <c r="T88" s="405"/>
      <c r="U88" s="381"/>
      <c r="V88" s="381"/>
    </row>
    <row r="89" spans="1:22" ht="9.75" hidden="1" customHeight="1">
      <c r="A89" s="383"/>
      <c r="B89" s="381"/>
      <c r="C89" s="232">
        <f>'5. Identificación de Riesgos'!D89</f>
        <v>0</v>
      </c>
      <c r="D89" s="221"/>
      <c r="E89" s="225"/>
      <c r="F89" s="258"/>
      <c r="G89" s="258"/>
      <c r="H89" s="258"/>
      <c r="I89" s="258"/>
      <c r="J89" s="234">
        <f t="shared" si="3"/>
        <v>0</v>
      </c>
      <c r="K89" s="404"/>
      <c r="L89" s="236">
        <f>'5. Identificación de Riesgos'!I89</f>
        <v>0</v>
      </c>
      <c r="M89" s="235"/>
      <c r="N89" s="258"/>
      <c r="O89" s="258"/>
      <c r="P89" s="258"/>
      <c r="Q89" s="258"/>
      <c r="R89" s="234">
        <f t="shared" si="4"/>
        <v>0</v>
      </c>
      <c r="S89" s="404"/>
      <c r="T89" s="405"/>
      <c r="U89" s="381"/>
      <c r="V89" s="381"/>
    </row>
    <row r="90" spans="1:22">
      <c r="T90" s="128"/>
      <c r="U90" s="129"/>
      <c r="V90" s="130"/>
    </row>
  </sheetData>
  <mergeCells count="74">
    <mergeCell ref="F8:K8"/>
    <mergeCell ref="L8:S8"/>
    <mergeCell ref="V10:V19"/>
    <mergeCell ref="A8:A9"/>
    <mergeCell ref="B8:B9"/>
    <mergeCell ref="C8:C9"/>
    <mergeCell ref="D8:D9"/>
    <mergeCell ref="E8:E9"/>
    <mergeCell ref="J10:J11"/>
    <mergeCell ref="D7:R7"/>
    <mergeCell ref="A6:B6"/>
    <mergeCell ref="A7:C7"/>
    <mergeCell ref="T7:V7"/>
    <mergeCell ref="C6:V6"/>
    <mergeCell ref="C1:V3"/>
    <mergeCell ref="A4:B4"/>
    <mergeCell ref="A5:B5"/>
    <mergeCell ref="C4:V4"/>
    <mergeCell ref="C5:V5"/>
    <mergeCell ref="U20:U29"/>
    <mergeCell ref="V20:V29"/>
    <mergeCell ref="A10:A19"/>
    <mergeCell ref="B10:B19"/>
    <mergeCell ref="K10:K19"/>
    <mergeCell ref="S10:S19"/>
    <mergeCell ref="T10:T19"/>
    <mergeCell ref="U10:U19"/>
    <mergeCell ref="A20:A29"/>
    <mergeCell ref="B20:B29"/>
    <mergeCell ref="K20:K29"/>
    <mergeCell ref="S20:S29"/>
    <mergeCell ref="T20:T29"/>
    <mergeCell ref="V30:V39"/>
    <mergeCell ref="A40:A49"/>
    <mergeCell ref="B40:B49"/>
    <mergeCell ref="K40:K49"/>
    <mergeCell ref="S40:S49"/>
    <mergeCell ref="T40:T49"/>
    <mergeCell ref="U40:U49"/>
    <mergeCell ref="V40:V49"/>
    <mergeCell ref="A30:A39"/>
    <mergeCell ref="B30:B39"/>
    <mergeCell ref="K30:K39"/>
    <mergeCell ref="S30:S39"/>
    <mergeCell ref="T30:T39"/>
    <mergeCell ref="U30:U39"/>
    <mergeCell ref="V50:V59"/>
    <mergeCell ref="A60:A69"/>
    <mergeCell ref="B60:B69"/>
    <mergeCell ref="K60:K69"/>
    <mergeCell ref="S60:S69"/>
    <mergeCell ref="T60:T69"/>
    <mergeCell ref="U60:U69"/>
    <mergeCell ref="V60:V69"/>
    <mergeCell ref="A50:A59"/>
    <mergeCell ref="B50:B59"/>
    <mergeCell ref="K50:K59"/>
    <mergeCell ref="S50:S59"/>
    <mergeCell ref="T50:T59"/>
    <mergeCell ref="U50:U59"/>
    <mergeCell ref="V70:V79"/>
    <mergeCell ref="A80:A89"/>
    <mergeCell ref="B80:B89"/>
    <mergeCell ref="K80:K89"/>
    <mergeCell ref="S80:S89"/>
    <mergeCell ref="T80:T89"/>
    <mergeCell ref="U80:U89"/>
    <mergeCell ref="V80:V89"/>
    <mergeCell ref="A70:A79"/>
    <mergeCell ref="B70:B79"/>
    <mergeCell ref="K70:K79"/>
    <mergeCell ref="S70:S79"/>
    <mergeCell ref="T70:T79"/>
    <mergeCell ref="U70:U79"/>
  </mergeCells>
  <conditionalFormatting sqref="T10">
    <cfRule type="containsText" dxfId="532" priority="45" operator="containsText" text="Muy Baja">
      <formula>NOT(ISERROR(SEARCH("Muy Baja",T10)))</formula>
    </cfRule>
    <cfRule type="containsText" dxfId="531" priority="46" operator="containsText" text="Alta">
      <formula>NOT(ISERROR(SEARCH("Alta",T10)))</formula>
    </cfRule>
    <cfRule type="containsText" dxfId="530" priority="47" operator="containsText" text="Media">
      <formula>NOT(ISERROR(SEARCH("Media",T10)))</formula>
    </cfRule>
    <cfRule type="containsText" dxfId="529" priority="48" operator="containsText" text="Media">
      <formula>NOT(ISERROR(SEARCH("Media",T10)))</formula>
    </cfRule>
    <cfRule type="containsText" dxfId="528" priority="49" operator="containsText" text="Media">
      <formula>NOT(ISERROR(SEARCH("Media",T10)))</formula>
    </cfRule>
    <cfRule type="containsText" dxfId="527" priority="50" operator="containsText" text="Muy Baja">
      <formula>NOT(ISERROR(SEARCH("Muy Baja",T10)))</formula>
    </cfRule>
    <cfRule type="containsText" dxfId="526" priority="51" operator="containsText" text="Baja">
      <formula>NOT(ISERROR(SEARCH("Baja",T10)))</formula>
    </cfRule>
    <cfRule type="containsText" dxfId="525" priority="52" operator="containsText" text="Muy Baja">
      <formula>NOT(ISERROR(SEARCH("Muy Baja",T10)))</formula>
    </cfRule>
    <cfRule type="containsText" dxfId="524" priority="53" operator="containsText" text="Muy Baja">
      <formula>NOT(ISERROR(SEARCH("Muy Baja",T10)))</formula>
    </cfRule>
    <cfRule type="containsText" dxfId="523" priority="54" operator="containsText" text="Muy Baja">
      <formula>NOT(ISERROR(SEARCH("Muy Baja",T10)))</formula>
    </cfRule>
    <cfRule type="containsText" dxfId="522" priority="55" operator="containsText" text="Muy Baja'Tabla probabilidad'!">
      <formula>NOT(ISERROR(SEARCH("Muy Baja'Tabla probabilidad'!",T10)))</formula>
    </cfRule>
    <cfRule type="containsText" dxfId="521" priority="56" operator="containsText" text="Muy bajo">
      <formula>NOT(ISERROR(SEARCH("Muy bajo",T10)))</formula>
    </cfRule>
    <cfRule type="containsText" dxfId="520" priority="57" operator="containsText" text="Alta">
      <formula>NOT(ISERROR(SEARCH("Alta",T10)))</formula>
    </cfRule>
    <cfRule type="containsText" dxfId="519" priority="58" operator="containsText" text="Media">
      <formula>NOT(ISERROR(SEARCH("Media",T10)))</formula>
    </cfRule>
    <cfRule type="containsText" dxfId="518" priority="59" operator="containsText" text="Baja">
      <formula>NOT(ISERROR(SEARCH("Baja",T10)))</formula>
    </cfRule>
    <cfRule type="containsText" dxfId="517" priority="60" operator="containsText" text="Muy baja">
      <formula>NOT(ISERROR(SEARCH("Muy baja",T10)))</formula>
    </cfRule>
    <cfRule type="cellIs" dxfId="516" priority="63" operator="between">
      <formula>1</formula>
      <formula>2</formula>
    </cfRule>
    <cfRule type="cellIs" dxfId="515" priority="64" operator="between">
      <formula>0</formula>
      <formula>2</formula>
    </cfRule>
  </conditionalFormatting>
  <conditionalFormatting sqref="T20 T30 T40 T50 T60 T70">
    <cfRule type="containsText" dxfId="514" priority="79" operator="containsText" text="Baja">
      <formula>NOT(ISERROR(SEARCH("Baja",T20)))</formula>
    </cfRule>
    <cfRule type="containsText" dxfId="513" priority="79" operator="containsText" text="Muy Alta">
      <formula>NOT(ISERROR(SEARCH("Muy Alta",T20)))</formula>
    </cfRule>
    <cfRule type="containsText" dxfId="512" priority="79" operator="containsText" text="Muy Baja">
      <formula>NOT(ISERROR(SEARCH("Muy Baja",T20)))</formula>
    </cfRule>
    <cfRule type="containsText" dxfId="511" priority="80" operator="containsText" text="Alta">
      <formula>NOT(ISERROR(SEARCH("Alta",T20)))</formula>
    </cfRule>
    <cfRule type="containsText" dxfId="510" priority="81" operator="containsText" text="Media">
      <formula>NOT(ISERROR(SEARCH("Media",T20)))</formula>
    </cfRule>
    <cfRule type="containsText" dxfId="509" priority="82" operator="containsText" text="Media">
      <formula>NOT(ISERROR(SEARCH("Media",T20)))</formula>
    </cfRule>
    <cfRule type="containsText" dxfId="508" priority="83" operator="containsText" text="Media">
      <formula>NOT(ISERROR(SEARCH("Media",T20)))</formula>
    </cfRule>
    <cfRule type="containsText" dxfId="507" priority="84" operator="containsText" text="Muy Baja">
      <formula>NOT(ISERROR(SEARCH("Muy Baja",T20)))</formula>
    </cfRule>
    <cfRule type="containsText" dxfId="506" priority="85" operator="containsText" text="Baja">
      <formula>NOT(ISERROR(SEARCH("Baja",T20)))</formula>
    </cfRule>
    <cfRule type="containsText" dxfId="505" priority="86" operator="containsText" text="Muy Baja">
      <formula>NOT(ISERROR(SEARCH("Muy Baja",T20)))</formula>
    </cfRule>
    <cfRule type="containsText" dxfId="504" priority="87" operator="containsText" text="Muy Baja">
      <formula>NOT(ISERROR(SEARCH("Muy Baja",T20)))</formula>
    </cfRule>
    <cfRule type="containsText" dxfId="503" priority="88" operator="containsText" text="Muy Baja">
      <formula>NOT(ISERROR(SEARCH("Muy Baja",T20)))</formula>
    </cfRule>
    <cfRule type="containsText" dxfId="502" priority="89" operator="containsText" text="Muy Baja'Tabla probabilidad'!">
      <formula>NOT(ISERROR(SEARCH("Muy Baja'Tabla probabilidad'!",T20)))</formula>
    </cfRule>
    <cfRule type="containsText" dxfId="501" priority="90" operator="containsText" text="Muy bajo">
      <formula>NOT(ISERROR(SEARCH("Muy bajo",T20)))</formula>
    </cfRule>
    <cfRule type="containsText" dxfId="500" priority="91" operator="containsText" text="Alta">
      <formula>NOT(ISERROR(SEARCH("Alta",T20)))</formula>
    </cfRule>
    <cfRule type="containsText" dxfId="499" priority="92" operator="containsText" text="Media">
      <formula>NOT(ISERROR(SEARCH("Media",T20)))</formula>
    </cfRule>
    <cfRule type="containsText" dxfId="498" priority="93" operator="containsText" text="Baja">
      <formula>NOT(ISERROR(SEARCH("Baja",T20)))</formula>
    </cfRule>
    <cfRule type="containsText" dxfId="497" priority="94" operator="containsText" text="Muy baja">
      <formula>NOT(ISERROR(SEARCH("Muy baja",T20)))</formula>
    </cfRule>
    <cfRule type="cellIs" dxfId="496" priority="97" operator="between">
      <formula>1</formula>
      <formula>2</formula>
    </cfRule>
    <cfRule type="cellIs" dxfId="495" priority="98" operator="between">
      <formula>0</formula>
      <formula>2</formula>
    </cfRule>
  </conditionalFormatting>
  <conditionalFormatting sqref="U10">
    <cfRule type="containsText" dxfId="494" priority="455" operator="containsText" text="Catastrófico">
      <formula>NOT(ISERROR(SEARCH("Catastrófico",U10)))</formula>
    </cfRule>
    <cfRule type="containsText" dxfId="493" priority="456" operator="containsText" text="Mayor">
      <formula>NOT(ISERROR(SEARCH("Mayor",U10)))</formula>
    </cfRule>
    <cfRule type="containsText" dxfId="492" priority="457" operator="containsText" text="Alta">
      <formula>NOT(ISERROR(SEARCH("Alta",U10)))</formula>
    </cfRule>
    <cfRule type="containsText" dxfId="491" priority="458" operator="containsText" text="Moderado">
      <formula>NOT(ISERROR(SEARCH("Moderado",U10)))</formula>
    </cfRule>
    <cfRule type="containsText" dxfId="490" priority="459" operator="containsText" text="Menor">
      <formula>NOT(ISERROR(SEARCH("Menor",U10)))</formula>
    </cfRule>
    <cfRule type="containsText" dxfId="489" priority="460" operator="containsText" text="Leve">
      <formula>NOT(ISERROR(SEARCH("Leve",U10)))</formula>
    </cfRule>
  </conditionalFormatting>
  <conditionalFormatting sqref="U20 U30 U40 U50 U60 U70 U80">
    <cfRule type="containsText" dxfId="488" priority="71" operator="containsText" text="Catastrófico">
      <formula>NOT(ISERROR(SEARCH("Catastrófico",U20)))</formula>
    </cfRule>
    <cfRule type="containsText" dxfId="487" priority="72" operator="containsText" text="Mayor">
      <formula>NOT(ISERROR(SEARCH("Mayor",U20)))</formula>
    </cfRule>
    <cfRule type="containsText" dxfId="486" priority="73" operator="containsText" text="Alta">
      <formula>NOT(ISERROR(SEARCH("Alta",U20)))</formula>
    </cfRule>
    <cfRule type="containsText" dxfId="485" priority="74" operator="containsText" text="Moderado">
      <formula>NOT(ISERROR(SEARCH("Moderado",U20)))</formula>
    </cfRule>
    <cfRule type="containsText" dxfId="484" priority="75" operator="containsText" text="Menor">
      <formula>NOT(ISERROR(SEARCH("Menor",U20)))</formula>
    </cfRule>
    <cfRule type="containsText" dxfId="483" priority="76" operator="containsText" text="Leve">
      <formula>NOT(ISERROR(SEARCH("Leve",U20)))</formula>
    </cfRule>
  </conditionalFormatting>
  <conditionalFormatting sqref="V10">
    <cfRule type="containsText" dxfId="482" priority="451" operator="containsText" text="Extremo">
      <formula>NOT(ISERROR(SEARCH("Extremo",V10)))</formula>
    </cfRule>
    <cfRule type="containsText" dxfId="481" priority="452" operator="containsText" text="Alto">
      <formula>NOT(ISERROR(SEARCH("Alto",V10)))</formula>
    </cfRule>
    <cfRule type="containsText" dxfId="480" priority="453" operator="containsText" text="Bajo">
      <formula>NOT(ISERROR(SEARCH("Bajo",V10)))</formula>
    </cfRule>
    <cfRule type="containsText" dxfId="479" priority="454" operator="containsText" text="Moderado">
      <formula>NOT(ISERROR(SEARCH("Moderado",V10)))</formula>
    </cfRule>
  </conditionalFormatting>
  <conditionalFormatting sqref="V20 V30 V40 V50 V60 V70">
    <cfRule type="containsText" dxfId="478" priority="67" operator="containsText" text="Extremo">
      <formula>NOT(ISERROR(SEARCH("Extremo",V20)))</formula>
    </cfRule>
    <cfRule type="containsText" dxfId="477" priority="68" operator="containsText" text="Alto">
      <formula>NOT(ISERROR(SEARCH("Alto",V20)))</formula>
    </cfRule>
    <cfRule type="containsText" dxfId="476" priority="69" operator="containsText" text="Bajo">
      <formula>NOT(ISERROR(SEARCH("Bajo",V20)))</formula>
    </cfRule>
    <cfRule type="containsText" dxfId="475" priority="70" operator="containsText" text="Moderado">
      <formula>NOT(ISERROR(SEARCH("Moderado",V20)))</formula>
    </cfRule>
  </conditionalFormatting>
  <conditionalFormatting sqref="T80">
    <cfRule type="containsText" dxfId="474" priority="11" operator="containsText" text="Baja">
      <formula>NOT(ISERROR(SEARCH("Baja",T80)))</formula>
    </cfRule>
    <cfRule type="containsText" dxfId="473" priority="12" operator="containsText" text="Alta">
      <formula>NOT(ISERROR(SEARCH("Alta",T80)))</formula>
    </cfRule>
    <cfRule type="containsText" dxfId="472" priority="13" operator="containsText" text="Media">
      <formula>NOT(ISERROR(SEARCH("Media",T80)))</formula>
    </cfRule>
    <cfRule type="containsText" dxfId="471" priority="14" operator="containsText" text="Media">
      <formula>NOT(ISERROR(SEARCH("Media",T80)))</formula>
    </cfRule>
    <cfRule type="containsText" dxfId="470" priority="15" operator="containsText" text="Media">
      <formula>NOT(ISERROR(SEARCH("Media",T80)))</formula>
    </cfRule>
    <cfRule type="containsText" dxfId="469" priority="16" operator="containsText" text="Muy Baja">
      <formula>NOT(ISERROR(SEARCH("Muy Baja",T80)))</formula>
    </cfRule>
    <cfRule type="containsText" dxfId="468" priority="17" operator="containsText" text="Baja">
      <formula>NOT(ISERROR(SEARCH("Baja",T80)))</formula>
    </cfRule>
    <cfRule type="containsText" dxfId="467" priority="18" operator="containsText" text="Muy Baja">
      <formula>NOT(ISERROR(SEARCH("Muy Baja",T80)))</formula>
    </cfRule>
    <cfRule type="containsText" dxfId="466" priority="19" operator="containsText" text="Muy Baja">
      <formula>NOT(ISERROR(SEARCH("Muy Baja",T80)))</formula>
    </cfRule>
    <cfRule type="containsText" dxfId="465" priority="20" operator="containsText" text="Muy Baja">
      <formula>NOT(ISERROR(SEARCH("Muy Baja",T80)))</formula>
    </cfRule>
    <cfRule type="containsText" dxfId="464" priority="21" operator="containsText" text="Muy Baja'Tabla probabilidad'!">
      <formula>NOT(ISERROR(SEARCH("Muy Baja'Tabla probabilidad'!",T80)))</formula>
    </cfRule>
    <cfRule type="containsText" dxfId="463" priority="22" operator="containsText" text="Muy bajo">
      <formula>NOT(ISERROR(SEARCH("Muy bajo",T80)))</formula>
    </cfRule>
    <cfRule type="containsText" dxfId="462" priority="23" operator="containsText" text="Alta">
      <formula>NOT(ISERROR(SEARCH("Alta",T80)))</formula>
    </cfRule>
    <cfRule type="containsText" dxfId="461" priority="24" operator="containsText" text="Media">
      <formula>NOT(ISERROR(SEARCH("Media",T80)))</formula>
    </cfRule>
    <cfRule type="containsText" dxfId="460" priority="25" operator="containsText" text="Baja">
      <formula>NOT(ISERROR(SEARCH("Baja",T80)))</formula>
    </cfRule>
    <cfRule type="containsText" dxfId="459" priority="26" operator="containsText" text="Muy baja">
      <formula>NOT(ISERROR(SEARCH("Muy baja",T80)))</formula>
    </cfRule>
    <cfRule type="cellIs" dxfId="458" priority="29" operator="between">
      <formula>1</formula>
      <formula>2</formula>
    </cfRule>
    <cfRule type="cellIs" dxfId="457" priority="30" operator="between">
      <formula>0</formula>
      <formula>2</formula>
    </cfRule>
  </conditionalFormatting>
  <conditionalFormatting sqref="V80">
    <cfRule type="containsText" dxfId="456" priority="1" operator="containsText" text="Extremo">
      <formula>NOT(ISERROR(SEARCH("Extremo",V80)))</formula>
    </cfRule>
    <cfRule type="containsText" dxfId="455" priority="2" operator="containsText" text="Alto">
      <formula>NOT(ISERROR(SEARCH("Alto",V80)))</formula>
    </cfRule>
    <cfRule type="containsText" dxfId="454" priority="3" operator="containsText" text="Bajo">
      <formula>NOT(ISERROR(SEARCH("Bajo",V80)))</formula>
    </cfRule>
    <cfRule type="containsText" dxfId="453" priority="4" operator="containsText" text="Moderado">
      <formula>NOT(ISERROR(SEARCH("Moderado",V80)))</formula>
    </cfRule>
  </conditionalFormatting>
  <dataValidations xWindow="748" yWindow="768" count="2">
    <dataValidation type="list" allowBlank="1" showInputMessage="1" showErrorMessage="1" sqref="F10:I89 N10:Q89">
      <formula1>"SI,NO"</formula1>
    </dataValidation>
    <dataValidation allowBlank="1" showInputMessage="1" showErrorMessage="1" prompt="Enunciar cuál es el control" sqref="E25:E28 M10:M14 E33 E35:E38 E30 E70:E71 E80:E89 E10:E23 E40:E41 E45:E48 E43 E53 E55:E58 E50:E51 E60:E61 E65:E68 E63 E73 E75:E78"/>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1" operator="containsText" id="{C1AEA79B-2AA1-451B-8B24-3DC3B7BB6BEF}">
            <xm:f>NOT(ISERROR(SEARCH(#REF!,T10)))</xm:f>
            <xm:f>#REF!</xm:f>
            <x14:dxf>
              <font>
                <color rgb="FF006100"/>
              </font>
              <fill>
                <patternFill>
                  <bgColor rgb="FFC6EFCE"/>
                </patternFill>
              </fill>
            </x14:dxf>
          </x14:cfRule>
          <x14:cfRule type="containsText" priority="62" operator="containsText" id="{3BC87AFC-CDDB-431F-B599-43E236D2FF1C}">
            <xm:f>NOT(ISERROR(SEARCH(#REF!,T10)))</xm:f>
            <xm:f>#REF!</xm:f>
            <x14:dxf>
              <font>
                <color rgb="FF9C0006"/>
              </font>
              <fill>
                <patternFill>
                  <bgColor rgb="FFFFC7CE"/>
                </patternFill>
              </fill>
            </x14:dxf>
          </x14:cfRule>
          <xm:sqref>T10</xm:sqref>
        </x14:conditionalFormatting>
        <x14:conditionalFormatting xmlns:xm="http://schemas.microsoft.com/office/excel/2006/main">
          <x14:cfRule type="containsText" priority="95" operator="containsText" id="{12451B58-C247-41F1-AAA2-49C8391E2059}">
            <xm:f>NOT(ISERROR(SEARCH(#REF!,T20)))</xm:f>
            <xm:f>#REF!</xm:f>
            <x14:dxf>
              <font>
                <color rgb="FF006100"/>
              </font>
              <fill>
                <patternFill>
                  <bgColor rgb="FFC6EFCE"/>
                </patternFill>
              </fill>
            </x14:dxf>
          </x14:cfRule>
          <x14:cfRule type="containsText" priority="96" operator="containsText" id="{8BABB17B-17A5-4FF3-9F80-988D5C08F042}">
            <xm:f>NOT(ISERROR(SEARCH(#REF!,T20)))</xm:f>
            <xm:f>#REF!</xm:f>
            <x14:dxf>
              <font>
                <color rgb="FF9C0006"/>
              </font>
              <fill>
                <patternFill>
                  <bgColor rgb="FFFFC7CE"/>
                </patternFill>
              </fill>
            </x14:dxf>
          </x14:cfRule>
          <xm:sqref>T20 T30 T40 T50 T60 T70</xm:sqref>
        </x14:conditionalFormatting>
        <x14:conditionalFormatting xmlns:xm="http://schemas.microsoft.com/office/excel/2006/main">
          <x14:cfRule type="containsText" priority="27" operator="containsText" id="{8B585934-1666-4A5E-B2BF-1D879FCF451B}">
            <xm:f>NOT(ISERROR(SEARCH(#REF!,T80)))</xm:f>
            <xm:f>#REF!</xm:f>
            <x14:dxf>
              <font>
                <color rgb="FF006100"/>
              </font>
              <fill>
                <patternFill>
                  <bgColor rgb="FFC6EFCE"/>
                </patternFill>
              </fill>
            </x14:dxf>
          </x14:cfRule>
          <x14:cfRule type="containsText" priority="28" operator="containsText" id="{034091E4-C68F-4629-8D7B-EB236FBE60EE}">
            <xm:f>NOT(ISERROR(SEARCH(#REF!,T80)))</xm:f>
            <xm:f>#REF!</xm:f>
            <x14:dxf>
              <font>
                <color rgb="FF9C0006"/>
              </font>
              <fill>
                <patternFill>
                  <bgColor rgb="FFFFC7CE"/>
                </patternFill>
              </fill>
            </x14:dxf>
          </x14:cfRule>
          <xm:sqref>T80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R90"/>
  <sheetViews>
    <sheetView showGridLines="0" zoomScale="82" zoomScaleNormal="82" workbookViewId="0">
      <pane xSplit="5" ySplit="9" topLeftCell="F10" activePane="bottomRight" state="frozen"/>
      <selection pane="topRight" activeCell="F1" sqref="F1"/>
      <selection pane="bottomLeft" activeCell="A10" sqref="A10"/>
      <selection pane="bottomRight" activeCell="C5" sqref="C5:Q5"/>
    </sheetView>
  </sheetViews>
  <sheetFormatPr baseColWidth="10" defaultColWidth="11.42578125" defaultRowHeight="15"/>
  <cols>
    <col min="1" max="1" width="5.42578125" style="34" customWidth="1"/>
    <col min="2" max="2" width="38.5703125" style="34" customWidth="1"/>
    <col min="3" max="3" width="34.85546875" style="34" customWidth="1"/>
    <col min="4" max="4" width="43.28515625" style="34" hidden="1" customWidth="1"/>
    <col min="5" max="5" width="96.28515625" style="42" hidden="1" customWidth="1"/>
    <col min="6" max="6" width="14.42578125" style="34" customWidth="1"/>
    <col min="7" max="8" width="13.85546875" style="34" customWidth="1"/>
    <col min="9" max="9" width="2.7109375" style="34" customWidth="1"/>
    <col min="10" max="10" width="13.140625" style="34" customWidth="1"/>
    <col min="11" max="11" width="14.5703125" style="34" customWidth="1"/>
    <col min="12" max="12" width="16.42578125" style="70" hidden="1" customWidth="1"/>
    <col min="13" max="14" width="13.7109375" style="34" customWidth="1"/>
    <col min="15" max="15" width="44" style="69" customWidth="1"/>
    <col min="16" max="16" width="16" style="69" customWidth="1"/>
    <col min="17" max="17" width="20.7109375" style="69" customWidth="1"/>
    <col min="18" max="18" width="4" style="69" customWidth="1"/>
    <col min="19" max="16384" width="11.42578125" style="69"/>
  </cols>
  <sheetData>
    <row r="1" spans="1:18" s="67" customFormat="1" ht="27.75" customHeight="1">
      <c r="A1" s="437"/>
      <c r="B1" s="437"/>
      <c r="C1" s="437"/>
      <c r="D1" s="131"/>
      <c r="E1" s="409" t="s">
        <v>290</v>
      </c>
      <c r="F1" s="409"/>
      <c r="G1" s="409"/>
      <c r="H1" s="409"/>
      <c r="I1" s="409"/>
      <c r="J1" s="409"/>
      <c r="K1" s="409"/>
      <c r="L1" s="409"/>
      <c r="M1" s="409"/>
      <c r="N1" s="409"/>
      <c r="O1" s="409"/>
      <c r="P1" s="409"/>
      <c r="Q1" s="409"/>
      <c r="R1" s="11"/>
    </row>
    <row r="2" spans="1:18" s="67" customFormat="1" ht="27" customHeight="1">
      <c r="A2" s="437"/>
      <c r="B2" s="437"/>
      <c r="C2" s="437"/>
      <c r="D2" s="131"/>
      <c r="E2" s="409"/>
      <c r="F2" s="409"/>
      <c r="G2" s="409"/>
      <c r="H2" s="409"/>
      <c r="I2" s="409"/>
      <c r="J2" s="409"/>
      <c r="K2" s="409"/>
      <c r="L2" s="409"/>
      <c r="M2" s="409"/>
      <c r="N2" s="409"/>
      <c r="O2" s="409"/>
      <c r="P2" s="409"/>
      <c r="Q2" s="409"/>
      <c r="R2" s="11"/>
    </row>
    <row r="3" spans="1:18" s="67" customFormat="1" ht="27" customHeight="1">
      <c r="A3" s="437"/>
      <c r="B3" s="437"/>
      <c r="C3" s="437"/>
      <c r="D3" s="131"/>
      <c r="E3" s="409"/>
      <c r="F3" s="409"/>
      <c r="G3" s="409"/>
      <c r="H3" s="409"/>
      <c r="I3" s="409"/>
      <c r="J3" s="409"/>
      <c r="K3" s="409"/>
      <c r="L3" s="409"/>
      <c r="M3" s="409"/>
      <c r="N3" s="409"/>
      <c r="O3" s="409"/>
      <c r="P3" s="409"/>
      <c r="Q3" s="409"/>
      <c r="R3" s="11"/>
    </row>
    <row r="4" spans="1:18" s="67" customFormat="1" ht="23.25" customHeight="1">
      <c r="A4" s="438" t="s">
        <v>291</v>
      </c>
      <c r="B4" s="438"/>
      <c r="C4" s="412" t="str">
        <f>'6. Valoración Controles'!C4:K4</f>
        <v>MEJORAMIENTO INFRAESTRUCTURA FÍSICA</v>
      </c>
      <c r="D4" s="412"/>
      <c r="E4" s="412"/>
      <c r="F4" s="412"/>
      <c r="G4" s="412"/>
      <c r="H4" s="412"/>
      <c r="I4" s="412"/>
      <c r="J4" s="412"/>
      <c r="K4" s="412"/>
      <c r="L4" s="412"/>
      <c r="M4" s="412"/>
      <c r="N4" s="412"/>
      <c r="O4" s="412"/>
      <c r="P4" s="412"/>
      <c r="Q4" s="412"/>
      <c r="R4" s="11"/>
    </row>
    <row r="5" spans="1:18" s="67" customFormat="1" ht="43.5" customHeight="1">
      <c r="A5" s="438" t="s">
        <v>292</v>
      </c>
      <c r="B5" s="438"/>
      <c r="C5" s="413"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413"/>
      <c r="E5" s="413"/>
      <c r="F5" s="413"/>
      <c r="G5" s="413"/>
      <c r="H5" s="413"/>
      <c r="I5" s="413"/>
      <c r="J5" s="413"/>
      <c r="K5" s="413"/>
      <c r="L5" s="413"/>
      <c r="M5" s="413"/>
      <c r="N5" s="413"/>
      <c r="O5" s="413"/>
      <c r="P5" s="413"/>
      <c r="Q5" s="413"/>
      <c r="R5" s="11"/>
    </row>
    <row r="6" spans="1:18" s="67" customFormat="1" ht="28.5" customHeight="1">
      <c r="A6" s="438" t="s">
        <v>293</v>
      </c>
      <c r="B6" s="438"/>
      <c r="C6" s="471" t="s">
        <v>451</v>
      </c>
      <c r="D6" s="471"/>
      <c r="E6" s="471"/>
      <c r="F6" s="471"/>
      <c r="G6" s="471"/>
      <c r="H6" s="471"/>
      <c r="I6" s="471"/>
      <c r="J6" s="471"/>
      <c r="K6" s="471"/>
      <c r="L6" s="471"/>
      <c r="M6" s="471"/>
      <c r="N6" s="471"/>
      <c r="O6" s="471"/>
      <c r="P6" s="471"/>
      <c r="Q6" s="471"/>
      <c r="R6" s="11"/>
    </row>
    <row r="7" spans="1:18" s="67" customFormat="1" ht="25.5" customHeight="1" thickBot="1">
      <c r="A7" s="420" t="s">
        <v>294</v>
      </c>
      <c r="B7" s="420"/>
      <c r="C7" s="420"/>
      <c r="D7" s="420"/>
      <c r="E7" s="420"/>
      <c r="F7" s="420" t="s">
        <v>203</v>
      </c>
      <c r="G7" s="420"/>
      <c r="H7" s="420"/>
      <c r="I7" s="132"/>
      <c r="J7" s="415" t="s">
        <v>295</v>
      </c>
      <c r="K7" s="415"/>
      <c r="L7" s="415"/>
      <c r="M7" s="415"/>
      <c r="N7" s="416"/>
      <c r="O7" s="10" t="s">
        <v>296</v>
      </c>
      <c r="P7" s="10" t="s">
        <v>297</v>
      </c>
      <c r="Q7" s="10" t="s">
        <v>298</v>
      </c>
      <c r="R7" s="11"/>
    </row>
    <row r="8" spans="1:18" s="67" customFormat="1" ht="33" customHeight="1" thickTop="1" thickBot="1">
      <c r="A8" s="427" t="s">
        <v>193</v>
      </c>
      <c r="B8" s="419" t="s">
        <v>271</v>
      </c>
      <c r="C8" s="472" t="s">
        <v>195</v>
      </c>
      <c r="D8" s="474" t="s">
        <v>205</v>
      </c>
      <c r="E8" s="419" t="s">
        <v>189</v>
      </c>
      <c r="F8" s="469" t="s">
        <v>299</v>
      </c>
      <c r="G8" s="469" t="s">
        <v>300</v>
      </c>
      <c r="H8" s="469" t="s">
        <v>301</v>
      </c>
      <c r="I8" s="439"/>
      <c r="J8" s="469" t="s">
        <v>302</v>
      </c>
      <c r="K8" s="469" t="s">
        <v>303</v>
      </c>
      <c r="L8" s="469" t="s">
        <v>304</v>
      </c>
      <c r="M8" s="469" t="s">
        <v>305</v>
      </c>
      <c r="N8" s="469" t="s">
        <v>306</v>
      </c>
      <c r="O8" s="469" t="s">
        <v>296</v>
      </c>
      <c r="P8" s="469" t="s">
        <v>297</v>
      </c>
      <c r="Q8" s="469" t="s">
        <v>298</v>
      </c>
      <c r="R8" s="11"/>
    </row>
    <row r="9" spans="1:18" s="68" customFormat="1" ht="21" customHeight="1" thickTop="1">
      <c r="A9" s="428"/>
      <c r="B9" s="429"/>
      <c r="C9" s="473"/>
      <c r="D9" s="475"/>
      <c r="E9" s="429"/>
      <c r="F9" s="470"/>
      <c r="G9" s="470"/>
      <c r="H9" s="470"/>
      <c r="I9" s="582"/>
      <c r="J9" s="470"/>
      <c r="K9" s="470"/>
      <c r="L9" s="470"/>
      <c r="M9" s="470"/>
      <c r="N9" s="470"/>
      <c r="O9" s="470"/>
      <c r="P9" s="470"/>
      <c r="Q9" s="470"/>
      <c r="R9" s="66"/>
    </row>
    <row r="10" spans="1:18" ht="32.25" customHeight="1">
      <c r="A10" s="441">
        <f>'5. Identificación de Riesgos'!A10</f>
        <v>1</v>
      </c>
      <c r="B10" s="441" t="str">
        <f>'5. Identificación de Riesgos'!B10</f>
        <v xml:space="preserve">Daño, pérdida o uso indebido de bienes muebles o  inmuebles </v>
      </c>
      <c r="C10" s="441" t="str">
        <f>'5. Identificación de Riesgos'!C10</f>
        <v>Los bienes inmuebles sean sustraidos, sufran daños superiores a los generados por su uso</v>
      </c>
      <c r="D10" s="441" t="s">
        <v>237</v>
      </c>
      <c r="E10" s="145" t="str">
        <f>'5. Identificación de Riesgos'!D10</f>
        <v>Demora en los procesos precontractuales y contractuales de infraestructura física de alta y media alta complejidad</v>
      </c>
      <c r="F10" s="448" t="str">
        <f>'5. Identificación de Riesgos'!H10</f>
        <v>Baja - 2</v>
      </c>
      <c r="G10" s="441" t="str">
        <f>'5. Identificación de Riesgos'!M10</f>
        <v>Menor - 2</v>
      </c>
      <c r="H10" s="441" t="str">
        <f>'5. Identificación de Riesgos'!N10</f>
        <v>Moderado - 4</v>
      </c>
      <c r="I10" s="467"/>
      <c r="J10" s="459" t="str">
        <f>'6. Valoración Controles'!T10</f>
        <v>Baja - 2</v>
      </c>
      <c r="K10" s="459" t="str">
        <f>'6. Valoración Controles'!U10</f>
        <v>Menor - 2</v>
      </c>
      <c r="L10" s="456"/>
      <c r="M10" s="441" t="str">
        <f>'6. Valoración Controles'!V10</f>
        <v>Moderado - 4</v>
      </c>
      <c r="N10" s="441" t="s">
        <v>307</v>
      </c>
      <c r="O10" s="526" t="s">
        <v>562</v>
      </c>
      <c r="P10" s="583" t="s">
        <v>563</v>
      </c>
      <c r="Q10" s="584" t="s">
        <v>561</v>
      </c>
      <c r="R10" s="14"/>
    </row>
    <row r="11" spans="1:18" ht="32.25" customHeight="1">
      <c r="A11" s="441"/>
      <c r="B11" s="441"/>
      <c r="C11" s="441"/>
      <c r="D11" s="441"/>
      <c r="E11" s="145" t="str">
        <f>'5. Identificación de Riesgos'!D11</f>
        <v>Vencimiento de pólizas de seguro</v>
      </c>
      <c r="F11" s="448"/>
      <c r="G11" s="453"/>
      <c r="H11" s="441"/>
      <c r="I11" s="467"/>
      <c r="J11" s="459"/>
      <c r="K11" s="459"/>
      <c r="L11" s="456"/>
      <c r="M11" s="441"/>
      <c r="N11" s="441"/>
      <c r="O11" s="511"/>
      <c r="P11" s="505"/>
      <c r="Q11" s="585"/>
      <c r="R11" s="14"/>
    </row>
    <row r="12" spans="1:18" ht="23.25" customHeight="1">
      <c r="A12" s="441"/>
      <c r="B12" s="441"/>
      <c r="C12" s="441"/>
      <c r="D12" s="441"/>
      <c r="E12" s="145" t="str">
        <f>'5. Identificación de Riesgos'!D12</f>
        <v xml:space="preserve">Bienes asegurables sin asegurar </v>
      </c>
      <c r="F12" s="448"/>
      <c r="G12" s="453"/>
      <c r="H12" s="441"/>
      <c r="I12" s="467"/>
      <c r="J12" s="459"/>
      <c r="K12" s="459"/>
      <c r="L12" s="456"/>
      <c r="M12" s="441"/>
      <c r="N12" s="441"/>
      <c r="O12" s="511"/>
      <c r="P12" s="505"/>
      <c r="Q12" s="585"/>
      <c r="R12" s="14"/>
    </row>
    <row r="13" spans="1:18" ht="23.25" customHeight="1">
      <c r="A13" s="441"/>
      <c r="B13" s="441"/>
      <c r="C13" s="441"/>
      <c r="D13" s="441"/>
      <c r="E13" s="145" t="str">
        <f>'5. Identificación de Riesgos'!D13</f>
        <v>Incumplimiento en la programación de mantenimientos</v>
      </c>
      <c r="F13" s="448"/>
      <c r="G13" s="453"/>
      <c r="H13" s="441"/>
      <c r="I13" s="467"/>
      <c r="J13" s="459"/>
      <c r="K13" s="459"/>
      <c r="L13" s="456"/>
      <c r="M13" s="441"/>
      <c r="N13" s="441"/>
      <c r="O13" s="511"/>
      <c r="P13" s="505"/>
      <c r="Q13" s="585"/>
      <c r="R13" s="14"/>
    </row>
    <row r="14" spans="1:18" ht="23.25" customHeight="1">
      <c r="A14" s="441"/>
      <c r="B14" s="441"/>
      <c r="C14" s="441"/>
      <c r="D14" s="441"/>
      <c r="E14" s="145" t="str">
        <f>'5. Identificación de Riesgos'!D14</f>
        <v xml:space="preserve">Falta de controles para el ingreso y salida de  equipos de oficina </v>
      </c>
      <c r="F14" s="448"/>
      <c r="G14" s="453"/>
      <c r="H14" s="441"/>
      <c r="I14" s="467"/>
      <c r="J14" s="459"/>
      <c r="K14" s="459"/>
      <c r="L14" s="456"/>
      <c r="M14" s="441"/>
      <c r="N14" s="441"/>
      <c r="O14" s="511"/>
      <c r="P14" s="505"/>
      <c r="Q14" s="585"/>
      <c r="R14" s="14"/>
    </row>
    <row r="15" spans="1:18" ht="23.25" customHeight="1">
      <c r="A15" s="441"/>
      <c r="B15" s="441"/>
      <c r="C15" s="441"/>
      <c r="D15" s="441"/>
      <c r="E15" s="145">
        <f>'5. Identificación de Riesgos'!D15</f>
        <v>0</v>
      </c>
      <c r="F15" s="448"/>
      <c r="G15" s="453"/>
      <c r="H15" s="441"/>
      <c r="I15" s="467"/>
      <c r="J15" s="459"/>
      <c r="K15" s="459"/>
      <c r="L15" s="456"/>
      <c r="M15" s="441"/>
      <c r="N15" s="441"/>
      <c r="O15" s="511"/>
      <c r="P15" s="505"/>
      <c r="Q15" s="585"/>
      <c r="R15" s="14"/>
    </row>
    <row r="16" spans="1:18" ht="23.25" customHeight="1">
      <c r="A16" s="441"/>
      <c r="B16" s="441"/>
      <c r="C16" s="441"/>
      <c r="D16" s="441"/>
      <c r="E16" s="145">
        <f>'5. Identificación de Riesgos'!D16</f>
        <v>0</v>
      </c>
      <c r="F16" s="448"/>
      <c r="G16" s="453"/>
      <c r="H16" s="441"/>
      <c r="I16" s="467"/>
      <c r="J16" s="459"/>
      <c r="K16" s="459"/>
      <c r="L16" s="456"/>
      <c r="M16" s="441"/>
      <c r="N16" s="441"/>
      <c r="O16" s="511"/>
      <c r="P16" s="505"/>
      <c r="Q16" s="585"/>
      <c r="R16" s="14"/>
    </row>
    <row r="17" spans="1:18" ht="16.5" customHeight="1">
      <c r="A17" s="441"/>
      <c r="B17" s="441"/>
      <c r="C17" s="441"/>
      <c r="D17" s="441"/>
      <c r="E17" s="145">
        <f>'5. Identificación de Riesgos'!D17</f>
        <v>0</v>
      </c>
      <c r="F17" s="448"/>
      <c r="G17" s="453"/>
      <c r="H17" s="441"/>
      <c r="I17" s="467"/>
      <c r="J17" s="459"/>
      <c r="K17" s="459"/>
      <c r="L17" s="456"/>
      <c r="M17" s="441"/>
      <c r="N17" s="441"/>
      <c r="O17" s="511"/>
      <c r="P17" s="505"/>
      <c r="Q17" s="585"/>
      <c r="R17" s="14"/>
    </row>
    <row r="18" spans="1:18" ht="16.5" customHeight="1">
      <c r="A18" s="441"/>
      <c r="B18" s="441"/>
      <c r="C18" s="441"/>
      <c r="D18" s="441"/>
      <c r="E18" s="145">
        <f>'5. Identificación de Riesgos'!D18</f>
        <v>0</v>
      </c>
      <c r="F18" s="448"/>
      <c r="G18" s="453"/>
      <c r="H18" s="441"/>
      <c r="I18" s="467"/>
      <c r="J18" s="459"/>
      <c r="K18" s="459"/>
      <c r="L18" s="456"/>
      <c r="M18" s="441"/>
      <c r="N18" s="441"/>
      <c r="O18" s="511"/>
      <c r="P18" s="505"/>
      <c r="Q18" s="585"/>
      <c r="R18" s="14"/>
    </row>
    <row r="19" spans="1:18" ht="16.5" customHeight="1">
      <c r="A19" s="441"/>
      <c r="B19" s="441"/>
      <c r="C19" s="441"/>
      <c r="D19" s="441"/>
      <c r="E19" s="145">
        <f>'5. Identificación de Riesgos'!D19</f>
        <v>0</v>
      </c>
      <c r="F19" s="448"/>
      <c r="G19" s="453"/>
      <c r="H19" s="441"/>
      <c r="I19" s="467"/>
      <c r="J19" s="459"/>
      <c r="K19" s="459"/>
      <c r="L19" s="456"/>
      <c r="M19" s="441"/>
      <c r="N19" s="441"/>
      <c r="O19" s="511"/>
      <c r="P19" s="505"/>
      <c r="Q19" s="585"/>
      <c r="R19" s="14"/>
    </row>
    <row r="20" spans="1:18" ht="21.75" customHeight="1">
      <c r="A20" s="441">
        <f>'5. Identificación de Riesgos'!A20</f>
        <v>2</v>
      </c>
      <c r="B20" s="441" t="str">
        <f>'5. Identificación de Riesgos'!B20</f>
        <v xml:space="preserve">Titulación de bienes inmuebles sin legalizar </v>
      </c>
      <c r="C20" s="441" t="str">
        <f>'5. Identificación de Riesgos'!C20</f>
        <v>No tener  definido y con documentacion el estado legal de los bienes  inmuebles de la Rama</v>
      </c>
      <c r="D20" s="441" t="s">
        <v>237</v>
      </c>
      <c r="E20" s="145" t="str">
        <f>'5. Identificación de Riesgos'!D20</f>
        <v>Desactualización de los inventarios</v>
      </c>
      <c r="F20" s="448" t="str">
        <f>'5. Identificación de Riesgos'!H20</f>
        <v>Media - 3</v>
      </c>
      <c r="G20" s="441" t="str">
        <f>'5. Identificación de Riesgos'!M20</f>
        <v>Menor - 2</v>
      </c>
      <c r="H20" s="441" t="str">
        <f>'5. Identificación de Riesgos'!N20</f>
        <v>Moderado - 6</v>
      </c>
      <c r="I20" s="467"/>
      <c r="J20" s="459" t="str">
        <f>'6. Valoración Controles'!T20</f>
        <v>Media - 3</v>
      </c>
      <c r="K20" s="459" t="str">
        <f>'6. Valoración Controles'!U20</f>
        <v>Menor - 2</v>
      </c>
      <c r="L20" s="456"/>
      <c r="M20" s="441" t="str">
        <f>'6. Valoración Controles'!V20</f>
        <v>Moderado - 6</v>
      </c>
      <c r="N20" s="441" t="s">
        <v>307</v>
      </c>
      <c r="O20" s="526" t="s">
        <v>463</v>
      </c>
      <c r="P20" s="583" t="s">
        <v>563</v>
      </c>
      <c r="Q20" s="584" t="s">
        <v>561</v>
      </c>
      <c r="R20" s="14"/>
    </row>
    <row r="21" spans="1:18" ht="21.75" customHeight="1">
      <c r="A21" s="441"/>
      <c r="B21" s="441"/>
      <c r="C21" s="441"/>
      <c r="D21" s="441"/>
      <c r="E21" s="145" t="str">
        <f>'5. Identificación de Riesgos'!D21</f>
        <v>Documentación del inmuebe inexistente o incompleta</v>
      </c>
      <c r="F21" s="448"/>
      <c r="G21" s="453"/>
      <c r="H21" s="441"/>
      <c r="I21" s="467"/>
      <c r="J21" s="459"/>
      <c r="K21" s="459"/>
      <c r="L21" s="456"/>
      <c r="M21" s="441"/>
      <c r="N21" s="441"/>
      <c r="O21" s="511"/>
      <c r="P21" s="505"/>
      <c r="Q21" s="585"/>
      <c r="R21" s="14"/>
    </row>
    <row r="22" spans="1:18" ht="11.25" customHeight="1">
      <c r="A22" s="441"/>
      <c r="B22" s="441"/>
      <c r="C22" s="441"/>
      <c r="D22" s="441"/>
      <c r="E22" s="145" t="str">
        <f>'5. Identificación de Riesgos'!D22</f>
        <v>Falta de actualización de avaluos comerciales de los inmuebles</v>
      </c>
      <c r="F22" s="448"/>
      <c r="G22" s="453"/>
      <c r="H22" s="441"/>
      <c r="I22" s="467"/>
      <c r="J22" s="459"/>
      <c r="K22" s="459"/>
      <c r="L22" s="456"/>
      <c r="M22" s="441"/>
      <c r="N22" s="441"/>
      <c r="O22" s="511"/>
      <c r="P22" s="505"/>
      <c r="Q22" s="585"/>
      <c r="R22" s="14"/>
    </row>
    <row r="23" spans="1:18" ht="11.25" customHeight="1">
      <c r="A23" s="441"/>
      <c r="B23" s="441"/>
      <c r="C23" s="441"/>
      <c r="D23" s="441"/>
      <c r="E23" s="145" t="str">
        <f>'5. Identificación de Riesgos'!D23</f>
        <v xml:space="preserve">Legalizacion de las construcciones  ante el IGAC </v>
      </c>
      <c r="F23" s="448"/>
      <c r="G23" s="453"/>
      <c r="H23" s="441"/>
      <c r="I23" s="467"/>
      <c r="J23" s="459"/>
      <c r="K23" s="459"/>
      <c r="L23" s="456"/>
      <c r="M23" s="441"/>
      <c r="N23" s="441"/>
      <c r="O23" s="511"/>
      <c r="P23" s="505"/>
      <c r="Q23" s="585"/>
      <c r="R23" s="14"/>
    </row>
    <row r="24" spans="1:18" ht="11.25" customHeight="1">
      <c r="A24" s="441"/>
      <c r="B24" s="441"/>
      <c r="C24" s="441"/>
      <c r="D24" s="441"/>
      <c r="E24" s="145">
        <f>'5. Identificación de Riesgos'!D24</f>
        <v>0</v>
      </c>
      <c r="F24" s="448"/>
      <c r="G24" s="453"/>
      <c r="H24" s="441"/>
      <c r="I24" s="467"/>
      <c r="J24" s="459"/>
      <c r="K24" s="459"/>
      <c r="L24" s="456"/>
      <c r="M24" s="441"/>
      <c r="N24" s="441"/>
      <c r="O24" s="511"/>
      <c r="P24" s="505"/>
      <c r="Q24" s="585"/>
      <c r="R24" s="14"/>
    </row>
    <row r="25" spans="1:18" ht="11.25" customHeight="1">
      <c r="A25" s="441"/>
      <c r="B25" s="441"/>
      <c r="C25" s="441"/>
      <c r="D25" s="441"/>
      <c r="E25" s="145">
        <f>'5. Identificación de Riesgos'!D25</f>
        <v>0</v>
      </c>
      <c r="F25" s="448"/>
      <c r="G25" s="453"/>
      <c r="H25" s="441"/>
      <c r="I25" s="467"/>
      <c r="J25" s="459"/>
      <c r="K25" s="459"/>
      <c r="L25" s="456"/>
      <c r="M25" s="441"/>
      <c r="N25" s="441"/>
      <c r="O25" s="511"/>
      <c r="P25" s="505"/>
      <c r="Q25" s="585"/>
      <c r="R25" s="14"/>
    </row>
    <row r="26" spans="1:18" ht="11.25" customHeight="1">
      <c r="A26" s="441"/>
      <c r="B26" s="441"/>
      <c r="C26" s="441"/>
      <c r="D26" s="441"/>
      <c r="E26" s="145">
        <f>'5. Identificación de Riesgos'!D26</f>
        <v>0</v>
      </c>
      <c r="F26" s="448"/>
      <c r="G26" s="453"/>
      <c r="H26" s="441"/>
      <c r="I26" s="467"/>
      <c r="J26" s="459"/>
      <c r="K26" s="459"/>
      <c r="L26" s="456"/>
      <c r="M26" s="441"/>
      <c r="N26" s="441"/>
      <c r="O26" s="511"/>
      <c r="P26" s="505"/>
      <c r="Q26" s="585"/>
      <c r="R26" s="14"/>
    </row>
    <row r="27" spans="1:18" ht="11.25" customHeight="1">
      <c r="A27" s="441"/>
      <c r="B27" s="441"/>
      <c r="C27" s="441"/>
      <c r="D27" s="441"/>
      <c r="E27" s="145">
        <f>'5. Identificación de Riesgos'!D27</f>
        <v>0</v>
      </c>
      <c r="F27" s="448"/>
      <c r="G27" s="453"/>
      <c r="H27" s="441"/>
      <c r="I27" s="467"/>
      <c r="J27" s="459"/>
      <c r="K27" s="459"/>
      <c r="L27" s="456"/>
      <c r="M27" s="441"/>
      <c r="N27" s="441"/>
      <c r="O27" s="511"/>
      <c r="P27" s="505"/>
      <c r="Q27" s="585"/>
      <c r="R27" s="14"/>
    </row>
    <row r="28" spans="1:18" ht="11.25" customHeight="1">
      <c r="A28" s="441"/>
      <c r="B28" s="441"/>
      <c r="C28" s="441"/>
      <c r="D28" s="441"/>
      <c r="E28" s="145">
        <f>'5. Identificación de Riesgos'!D28</f>
        <v>0</v>
      </c>
      <c r="F28" s="448"/>
      <c r="G28" s="453"/>
      <c r="H28" s="441"/>
      <c r="I28" s="467"/>
      <c r="J28" s="459"/>
      <c r="K28" s="459"/>
      <c r="L28" s="456"/>
      <c r="M28" s="441"/>
      <c r="N28" s="441"/>
      <c r="O28" s="511"/>
      <c r="P28" s="505"/>
      <c r="Q28" s="585"/>
      <c r="R28" s="14"/>
    </row>
    <row r="29" spans="1:18" ht="11.25" customHeight="1">
      <c r="A29" s="441"/>
      <c r="B29" s="441"/>
      <c r="C29" s="441"/>
      <c r="D29" s="441"/>
      <c r="E29" s="145">
        <f>'5. Identificación de Riesgos'!D29</f>
        <v>0</v>
      </c>
      <c r="F29" s="448"/>
      <c r="G29" s="453"/>
      <c r="H29" s="441"/>
      <c r="I29" s="467"/>
      <c r="J29" s="459"/>
      <c r="K29" s="459"/>
      <c r="L29" s="456"/>
      <c r="M29" s="441"/>
      <c r="N29" s="441"/>
      <c r="O29" s="511"/>
      <c r="P29" s="505"/>
      <c r="Q29" s="585"/>
      <c r="R29" s="14"/>
    </row>
    <row r="30" spans="1:18" ht="18.75" customHeight="1">
      <c r="A30" s="441">
        <f>'5. Identificación de Riesgos'!A30</f>
        <v>3</v>
      </c>
      <c r="B30" s="441" t="str">
        <f>'5. Identificación de Riesgos'!B30</f>
        <v xml:space="preserve">Incumplimiento de los matenimientos preventivos, correctivos </v>
      </c>
      <c r="C30" s="441" t="str">
        <f>'5. Identificación de Riesgos'!C30</f>
        <v>No ejecutar en forma oportuna y acorde con estipulaciones técnicas los mantenimientos de bienes muebles, inmuebles y equipos</v>
      </c>
      <c r="D30" s="441" t="s">
        <v>237</v>
      </c>
      <c r="E30" s="145" t="str">
        <f>'5. Identificación de Riesgos'!D30</f>
        <v>Falta de asignacion o recibo tardio de presupuesto</v>
      </c>
      <c r="F30" s="448" t="str">
        <f>'5. Identificación de Riesgos'!H30</f>
        <v>Media - 3</v>
      </c>
      <c r="G30" s="441" t="str">
        <f>'5. Identificación de Riesgos'!M30</f>
        <v>Leve - 1</v>
      </c>
      <c r="H30" s="441" t="str">
        <f>'5. Identificación de Riesgos'!N30</f>
        <v>Moderado - 3</v>
      </c>
      <c r="I30" s="467"/>
      <c r="J30" s="459" t="str">
        <f>'6. Valoración Controles'!T30</f>
        <v>Baja - 2</v>
      </c>
      <c r="K30" s="459" t="str">
        <f>'6. Valoración Controles'!U30</f>
        <v>Leve - 1</v>
      </c>
      <c r="L30" s="456"/>
      <c r="M30" s="441" t="str">
        <f>'6. Valoración Controles'!V30</f>
        <v>Bajo - 2</v>
      </c>
      <c r="N30" s="441" t="s">
        <v>307</v>
      </c>
      <c r="O30" s="526" t="s">
        <v>461</v>
      </c>
      <c r="P30" s="583" t="s">
        <v>563</v>
      </c>
      <c r="Q30" s="584" t="s">
        <v>561</v>
      </c>
      <c r="R30" s="14"/>
    </row>
    <row r="31" spans="1:18" ht="18.75" customHeight="1">
      <c r="A31" s="441"/>
      <c r="B31" s="441"/>
      <c r="C31" s="441"/>
      <c r="D31" s="441"/>
      <c r="E31" s="145" t="str">
        <f>'5. Identificación de Riesgos'!D31</f>
        <v>Falta de personal (ingeniero civil)</v>
      </c>
      <c r="F31" s="448"/>
      <c r="G31" s="453"/>
      <c r="H31" s="441"/>
      <c r="I31" s="467"/>
      <c r="J31" s="459"/>
      <c r="K31" s="459"/>
      <c r="L31" s="456"/>
      <c r="M31" s="441"/>
      <c r="N31" s="441"/>
      <c r="O31" s="511"/>
      <c r="P31" s="505"/>
      <c r="Q31" s="585"/>
      <c r="R31" s="14"/>
    </row>
    <row r="32" spans="1:18" ht="18.75" customHeight="1">
      <c r="A32" s="441"/>
      <c r="B32" s="441"/>
      <c r="C32" s="441"/>
      <c r="D32" s="441"/>
      <c r="E32" s="145" t="str">
        <f>'5. Identificación de Riesgos'!D32</f>
        <v>No planificar las actividades</v>
      </c>
      <c r="F32" s="448"/>
      <c r="G32" s="453"/>
      <c r="H32" s="441"/>
      <c r="I32" s="467"/>
      <c r="J32" s="459"/>
      <c r="K32" s="459"/>
      <c r="L32" s="456"/>
      <c r="M32" s="441"/>
      <c r="N32" s="441"/>
      <c r="O32" s="511"/>
      <c r="P32" s="505"/>
      <c r="Q32" s="585"/>
      <c r="R32" s="14"/>
    </row>
    <row r="33" spans="1:18" ht="29.25" customHeight="1">
      <c r="A33" s="441"/>
      <c r="B33" s="441"/>
      <c r="C33" s="441"/>
      <c r="D33" s="441"/>
      <c r="E33" s="145">
        <f>'5. Identificación de Riesgos'!D33</f>
        <v>0</v>
      </c>
      <c r="F33" s="448"/>
      <c r="G33" s="453"/>
      <c r="H33" s="441"/>
      <c r="I33" s="467"/>
      <c r="J33" s="459"/>
      <c r="K33" s="459"/>
      <c r="L33" s="456"/>
      <c r="M33" s="441"/>
      <c r="N33" s="441"/>
      <c r="O33" s="511"/>
      <c r="P33" s="505"/>
      <c r="Q33" s="585"/>
      <c r="R33" s="14"/>
    </row>
    <row r="34" spans="1:18" ht="18.75" customHeight="1">
      <c r="A34" s="441"/>
      <c r="B34" s="441"/>
      <c r="C34" s="441"/>
      <c r="D34" s="441"/>
      <c r="E34" s="145">
        <f>'5. Identificación de Riesgos'!D34</f>
        <v>0</v>
      </c>
      <c r="F34" s="448"/>
      <c r="G34" s="453"/>
      <c r="H34" s="441"/>
      <c r="I34" s="467"/>
      <c r="J34" s="459"/>
      <c r="K34" s="459"/>
      <c r="L34" s="456"/>
      <c r="M34" s="441"/>
      <c r="N34" s="441"/>
      <c r="O34" s="511"/>
      <c r="P34" s="505"/>
      <c r="Q34" s="585"/>
      <c r="R34" s="14"/>
    </row>
    <row r="35" spans="1:18" ht="11.25" customHeight="1">
      <c r="A35" s="441"/>
      <c r="B35" s="441"/>
      <c r="C35" s="441"/>
      <c r="D35" s="441"/>
      <c r="E35" s="145">
        <f>'5. Identificación de Riesgos'!D35</f>
        <v>0</v>
      </c>
      <c r="F35" s="448"/>
      <c r="G35" s="453"/>
      <c r="H35" s="441"/>
      <c r="I35" s="467"/>
      <c r="J35" s="459"/>
      <c r="K35" s="459"/>
      <c r="L35" s="456"/>
      <c r="M35" s="441"/>
      <c r="N35" s="441"/>
      <c r="O35" s="511"/>
      <c r="P35" s="505"/>
      <c r="Q35" s="585"/>
      <c r="R35" s="14"/>
    </row>
    <row r="36" spans="1:18" ht="11.25" customHeight="1">
      <c r="A36" s="441"/>
      <c r="B36" s="441"/>
      <c r="C36" s="441"/>
      <c r="D36" s="441"/>
      <c r="E36" s="145">
        <f>'5. Identificación de Riesgos'!D36</f>
        <v>0</v>
      </c>
      <c r="F36" s="448"/>
      <c r="G36" s="453"/>
      <c r="H36" s="441"/>
      <c r="I36" s="467"/>
      <c r="J36" s="459"/>
      <c r="K36" s="459"/>
      <c r="L36" s="456"/>
      <c r="M36" s="441"/>
      <c r="N36" s="441"/>
      <c r="O36" s="511"/>
      <c r="P36" s="505"/>
      <c r="Q36" s="585"/>
      <c r="R36" s="14"/>
    </row>
    <row r="37" spans="1:18" ht="11.25" customHeight="1">
      <c r="A37" s="441"/>
      <c r="B37" s="441"/>
      <c r="C37" s="441"/>
      <c r="D37" s="441"/>
      <c r="E37" s="145">
        <f>'5. Identificación de Riesgos'!D37</f>
        <v>0</v>
      </c>
      <c r="F37" s="448"/>
      <c r="G37" s="453"/>
      <c r="H37" s="441"/>
      <c r="I37" s="467"/>
      <c r="J37" s="459"/>
      <c r="K37" s="459"/>
      <c r="L37" s="456"/>
      <c r="M37" s="441"/>
      <c r="N37" s="441"/>
      <c r="O37" s="511"/>
      <c r="P37" s="505"/>
      <c r="Q37" s="585"/>
      <c r="R37" s="14"/>
    </row>
    <row r="38" spans="1:18" ht="11.25" customHeight="1">
      <c r="A38" s="441"/>
      <c r="B38" s="441"/>
      <c r="C38" s="441"/>
      <c r="D38" s="441"/>
      <c r="E38" s="145">
        <f>'5. Identificación de Riesgos'!D38</f>
        <v>0</v>
      </c>
      <c r="F38" s="448"/>
      <c r="G38" s="453"/>
      <c r="H38" s="441"/>
      <c r="I38" s="467"/>
      <c r="J38" s="459"/>
      <c r="K38" s="459"/>
      <c r="L38" s="456"/>
      <c r="M38" s="441"/>
      <c r="N38" s="441"/>
      <c r="O38" s="511"/>
      <c r="P38" s="505"/>
      <c r="Q38" s="585"/>
      <c r="R38" s="14"/>
    </row>
    <row r="39" spans="1:18" ht="11.25" customHeight="1">
      <c r="A39" s="441"/>
      <c r="B39" s="441"/>
      <c r="C39" s="441"/>
      <c r="D39" s="441"/>
      <c r="E39" s="145">
        <f>'5. Identificación de Riesgos'!D39</f>
        <v>0</v>
      </c>
      <c r="F39" s="448"/>
      <c r="G39" s="453"/>
      <c r="H39" s="441"/>
      <c r="I39" s="467"/>
      <c r="J39" s="459"/>
      <c r="K39" s="459"/>
      <c r="L39" s="456"/>
      <c r="M39" s="441"/>
      <c r="N39" s="441"/>
      <c r="O39" s="511"/>
      <c r="P39" s="505"/>
      <c r="Q39" s="585"/>
      <c r="R39" s="14"/>
    </row>
    <row r="40" spans="1:18" ht="23.25" hidden="1" customHeight="1">
      <c r="A40" s="444">
        <f>'5. Identificación de Riesgos'!A40</f>
        <v>4</v>
      </c>
      <c r="B40" s="440" t="str">
        <f>'5. Identificación de Riesgos'!B40</f>
        <v xml:space="preserve">Recibir dádivas o beneficios a nombre propio o de terceros para  afectar la seguridad o confidencialidad de la información   </v>
      </c>
      <c r="C40" s="440" t="str">
        <f>'5. Identificación de Riesgos'!C40</f>
        <v>Recibir dádivas o beneficios a nombre propio o de terceros por   revelar información confidencial,  alterar, retener o no publicar información.</v>
      </c>
      <c r="D40" s="440" t="s">
        <v>237</v>
      </c>
      <c r="E40" s="147" t="str">
        <f>'5. Identificación de Riesgos'!D40</f>
        <v>1. Falta de ética y valores.</v>
      </c>
      <c r="F40" s="447" t="e">
        <f>'5. Identificación de Riesgos'!H40</f>
        <v>#DIV/0!</v>
      </c>
      <c r="G40" s="440" t="str">
        <f>'5. Identificación de Riesgos'!M40</f>
        <v/>
      </c>
      <c r="H40" s="440" t="str">
        <f>'5. Identificación de Riesgos'!N40</f>
        <v/>
      </c>
      <c r="I40" s="464"/>
      <c r="J40" s="461" t="e">
        <f>'6. Valoración Controles'!T40</f>
        <v>#DIV/0!</v>
      </c>
      <c r="K40" s="461" t="e">
        <f>'6. Valoración Controles'!U40</f>
        <v>#VALUE!</v>
      </c>
      <c r="L40" s="462"/>
      <c r="M40" s="440" t="e">
        <f>'6. Valoración Controles'!V40</f>
        <v>#DIV/0!</v>
      </c>
      <c r="N40" s="440"/>
      <c r="O40" s="139"/>
      <c r="P40" s="139"/>
      <c r="Q40" s="140"/>
      <c r="R40" s="14"/>
    </row>
    <row r="41" spans="1:18" ht="32.25" hidden="1" customHeight="1">
      <c r="A41" s="445"/>
      <c r="B41" s="441"/>
      <c r="C41" s="441"/>
      <c r="D41" s="441"/>
      <c r="E41" s="145" t="str">
        <f>'5. Identificación de Riesgos'!D41</f>
        <v>2. Insuficientes programas de capacitación para la toma de conciencia debido al desconocimiento de la ley antisoborno (ISO 37001:2016), Plan Anticorrupción y  de los  valores y principios propios de la entidad.</v>
      </c>
      <c r="F41" s="448"/>
      <c r="G41" s="453"/>
      <c r="H41" s="441"/>
      <c r="I41" s="464"/>
      <c r="J41" s="459"/>
      <c r="K41" s="459"/>
      <c r="L41" s="456"/>
      <c r="M41" s="441"/>
      <c r="N41" s="441"/>
      <c r="O41" s="135"/>
      <c r="P41" s="135"/>
      <c r="Q41" s="136"/>
      <c r="R41" s="14"/>
    </row>
    <row r="42" spans="1:18" ht="23.25" hidden="1" customHeight="1">
      <c r="A42" s="445"/>
      <c r="B42" s="441"/>
      <c r="C42" s="441"/>
      <c r="D42" s="441"/>
      <c r="E42" s="145" t="str">
        <f>'5. Identificación de Riesgos'!D42</f>
        <v>3. Desconocimiento del Código de Etica y Buen Gobierno.</v>
      </c>
      <c r="F42" s="448"/>
      <c r="G42" s="453"/>
      <c r="H42" s="441"/>
      <c r="I42" s="464"/>
      <c r="J42" s="459"/>
      <c r="K42" s="459"/>
      <c r="L42" s="456"/>
      <c r="M42" s="441"/>
      <c r="N42" s="441"/>
      <c r="O42" s="135"/>
      <c r="P42" s="135"/>
      <c r="Q42" s="136"/>
      <c r="R42" s="14"/>
    </row>
    <row r="43" spans="1:18" ht="12" hidden="1" customHeight="1">
      <c r="A43" s="445"/>
      <c r="B43" s="441"/>
      <c r="C43" s="441"/>
      <c r="D43" s="441"/>
      <c r="E43" s="145" t="str">
        <f>'5. Identificación de Riesgos'!D43</f>
        <v>4. Falta o inaplicación de controles.</v>
      </c>
      <c r="F43" s="448"/>
      <c r="G43" s="453"/>
      <c r="H43" s="441"/>
      <c r="I43" s="464"/>
      <c r="J43" s="459"/>
      <c r="K43" s="459"/>
      <c r="L43" s="456"/>
      <c r="M43" s="441"/>
      <c r="N43" s="441"/>
      <c r="O43" s="135"/>
      <c r="P43" s="135"/>
      <c r="Q43" s="136"/>
      <c r="R43" s="14"/>
    </row>
    <row r="44" spans="1:18" ht="12" hidden="1" customHeight="1">
      <c r="A44" s="445"/>
      <c r="B44" s="441"/>
      <c r="C44" s="441"/>
      <c r="D44" s="441"/>
      <c r="E44" s="145">
        <f>'5. Identificación de Riesgos'!D44</f>
        <v>0</v>
      </c>
      <c r="F44" s="448"/>
      <c r="G44" s="453"/>
      <c r="H44" s="441"/>
      <c r="I44" s="464"/>
      <c r="J44" s="459"/>
      <c r="K44" s="459"/>
      <c r="L44" s="456"/>
      <c r="M44" s="441"/>
      <c r="N44" s="441"/>
      <c r="O44" s="135"/>
      <c r="P44" s="135"/>
      <c r="Q44" s="136"/>
      <c r="R44" s="14"/>
    </row>
    <row r="45" spans="1:18" ht="12" hidden="1" customHeight="1">
      <c r="A45" s="445"/>
      <c r="B45" s="441"/>
      <c r="C45" s="441"/>
      <c r="D45" s="441"/>
      <c r="E45" s="145">
        <f>'5. Identificación de Riesgos'!D45</f>
        <v>0</v>
      </c>
      <c r="F45" s="448"/>
      <c r="G45" s="453"/>
      <c r="H45" s="441"/>
      <c r="I45" s="464"/>
      <c r="J45" s="459"/>
      <c r="K45" s="459"/>
      <c r="L45" s="456"/>
      <c r="M45" s="441"/>
      <c r="N45" s="441"/>
      <c r="O45" s="135"/>
      <c r="P45" s="135"/>
      <c r="Q45" s="136"/>
      <c r="R45" s="14"/>
    </row>
    <row r="46" spans="1:18" ht="12" hidden="1" customHeight="1">
      <c r="A46" s="445"/>
      <c r="B46" s="441"/>
      <c r="C46" s="441"/>
      <c r="D46" s="441"/>
      <c r="E46" s="145">
        <f>'5. Identificación de Riesgos'!D46</f>
        <v>0</v>
      </c>
      <c r="F46" s="448"/>
      <c r="G46" s="453"/>
      <c r="H46" s="441"/>
      <c r="I46" s="464"/>
      <c r="J46" s="459"/>
      <c r="K46" s="459"/>
      <c r="L46" s="456"/>
      <c r="M46" s="441"/>
      <c r="N46" s="441"/>
      <c r="O46" s="135"/>
      <c r="P46" s="135"/>
      <c r="Q46" s="136"/>
      <c r="R46" s="14"/>
    </row>
    <row r="47" spans="1:18" ht="12" hidden="1" customHeight="1">
      <c r="A47" s="445"/>
      <c r="B47" s="441"/>
      <c r="C47" s="441"/>
      <c r="D47" s="441"/>
      <c r="E47" s="145">
        <f>'5. Identificación de Riesgos'!D47</f>
        <v>0</v>
      </c>
      <c r="F47" s="448"/>
      <c r="G47" s="453"/>
      <c r="H47" s="441"/>
      <c r="I47" s="464"/>
      <c r="J47" s="459"/>
      <c r="K47" s="459"/>
      <c r="L47" s="456"/>
      <c r="M47" s="441"/>
      <c r="N47" s="441"/>
      <c r="O47" s="135"/>
      <c r="P47" s="135"/>
      <c r="Q47" s="136"/>
      <c r="R47" s="14"/>
    </row>
    <row r="48" spans="1:18" ht="12" hidden="1" customHeight="1">
      <c r="A48" s="445"/>
      <c r="B48" s="441"/>
      <c r="C48" s="441"/>
      <c r="D48" s="441"/>
      <c r="E48" s="145">
        <f>'5. Identificación de Riesgos'!D48</f>
        <v>0</v>
      </c>
      <c r="F48" s="448"/>
      <c r="G48" s="453"/>
      <c r="H48" s="441"/>
      <c r="I48" s="464"/>
      <c r="J48" s="459"/>
      <c r="K48" s="459"/>
      <c r="L48" s="456"/>
      <c r="M48" s="441"/>
      <c r="N48" s="441"/>
      <c r="O48" s="135"/>
      <c r="P48" s="135"/>
      <c r="Q48" s="136"/>
      <c r="R48" s="14"/>
    </row>
    <row r="49" spans="1:18" ht="12" hidden="1" customHeight="1" thickBot="1">
      <c r="A49" s="446"/>
      <c r="B49" s="442"/>
      <c r="C49" s="442"/>
      <c r="D49" s="442"/>
      <c r="E49" s="146">
        <f>'5. Identificación de Riesgos'!D49</f>
        <v>0</v>
      </c>
      <c r="F49" s="449"/>
      <c r="G49" s="454"/>
      <c r="H49" s="442"/>
      <c r="I49" s="465"/>
      <c r="J49" s="460"/>
      <c r="K49" s="460"/>
      <c r="L49" s="457"/>
      <c r="M49" s="442"/>
      <c r="N49" s="442"/>
      <c r="O49" s="137"/>
      <c r="P49" s="137"/>
      <c r="Q49" s="138"/>
      <c r="R49" s="14"/>
    </row>
    <row r="50" spans="1:18" ht="20.25" hidden="1" customHeight="1">
      <c r="A50" s="451">
        <f>'5. Identificación de Riesgos'!A50</f>
        <v>5</v>
      </c>
      <c r="B50" s="450" t="str">
        <f>'5. Identificación de Riesgos'!B50</f>
        <v>Ofrecer, prometer, entregar, aceptar o solicitar una ventaja indebida  para influir  en la toma de decisiones  para  la adquisición de predios en donación.</v>
      </c>
      <c r="C50" s="450" t="str">
        <f>'5. Identificación de Riesgos'!C50</f>
        <v>Cuando se emite un concepto favorable que conlleve a la adquisición de un predio por donación omitiendo el cumplimiento de los requisitos establecidos, con el fin de favorecer intereses particulares.</v>
      </c>
      <c r="D50" s="450" t="s">
        <v>237</v>
      </c>
      <c r="E50" s="144" t="str">
        <f>'5. Identificación de Riesgos'!D50</f>
        <v>Falta de ética de los servidores públicos (Debilidades en principios y valores)</v>
      </c>
      <c r="F50" s="452" t="e">
        <f>'5. Identificación de Riesgos'!H50</f>
        <v>#DIV/0!</v>
      </c>
      <c r="G50" s="450" t="str">
        <f>'5. Identificación de Riesgos'!M50</f>
        <v/>
      </c>
      <c r="H50" s="450" t="str">
        <f>'5. Identificación de Riesgos'!N50</f>
        <v/>
      </c>
      <c r="I50" s="463"/>
      <c r="J50" s="458" t="e">
        <f>'6. Valoración Controles'!T50</f>
        <v>#DIV/0!</v>
      </c>
      <c r="K50" s="458" t="e">
        <f>'6. Valoración Controles'!U50</f>
        <v>#VALUE!</v>
      </c>
      <c r="L50" s="455"/>
      <c r="M50" s="450" t="e">
        <f>'6. Valoración Controles'!V50</f>
        <v>#DIV/0!</v>
      </c>
      <c r="N50" s="450"/>
      <c r="O50" s="133" t="s">
        <v>309</v>
      </c>
      <c r="P50" s="133" t="s">
        <v>310</v>
      </c>
      <c r="Q50" s="134">
        <v>45366</v>
      </c>
      <c r="R50" s="14"/>
    </row>
    <row r="51" spans="1:18" ht="20.25" hidden="1" customHeight="1">
      <c r="A51" s="445"/>
      <c r="B51" s="441"/>
      <c r="C51" s="441"/>
      <c r="D51" s="441"/>
      <c r="E51" s="145" t="str">
        <f>'5. Identificación de Riesgos'!D51</f>
        <v>Falta de ética de terceros interesados  (Debilidades principios y valores)</v>
      </c>
      <c r="F51" s="448"/>
      <c r="G51" s="453"/>
      <c r="H51" s="441"/>
      <c r="I51" s="464"/>
      <c r="J51" s="459"/>
      <c r="K51" s="459"/>
      <c r="L51" s="456"/>
      <c r="M51" s="441"/>
      <c r="N51" s="441"/>
      <c r="O51" s="135"/>
      <c r="P51" s="135"/>
      <c r="Q51" s="136"/>
      <c r="R51" s="14"/>
    </row>
    <row r="52" spans="1:18" ht="20.25" hidden="1" customHeight="1">
      <c r="A52" s="445"/>
      <c r="B52" s="441"/>
      <c r="C52" s="441"/>
      <c r="D52" s="441"/>
      <c r="E52" s="145" t="str">
        <f>'5. Identificación de Riesgos'!D52</f>
        <v>Debilidades en los controles técnicos para la Adquisición de lotes en donación.</v>
      </c>
      <c r="F52" s="448"/>
      <c r="G52" s="453"/>
      <c r="H52" s="441"/>
      <c r="I52" s="464"/>
      <c r="J52" s="459"/>
      <c r="K52" s="459"/>
      <c r="L52" s="456"/>
      <c r="M52" s="441"/>
      <c r="N52" s="441"/>
      <c r="O52" s="135"/>
      <c r="P52" s="135"/>
      <c r="Q52" s="136"/>
      <c r="R52" s="14"/>
    </row>
    <row r="53" spans="1:18" ht="13.5" hidden="1" customHeight="1">
      <c r="A53" s="445"/>
      <c r="B53" s="441"/>
      <c r="C53" s="441"/>
      <c r="D53" s="441"/>
      <c r="E53" s="145">
        <f>'5. Identificación de Riesgos'!D53</f>
        <v>0</v>
      </c>
      <c r="F53" s="448"/>
      <c r="G53" s="453"/>
      <c r="H53" s="441"/>
      <c r="I53" s="464"/>
      <c r="J53" s="459"/>
      <c r="K53" s="459"/>
      <c r="L53" s="456"/>
      <c r="M53" s="441"/>
      <c r="N53" s="441"/>
      <c r="O53" s="135"/>
      <c r="P53" s="135"/>
      <c r="Q53" s="136"/>
      <c r="R53" s="14"/>
    </row>
    <row r="54" spans="1:18" ht="13.5" hidden="1" customHeight="1">
      <c r="A54" s="445"/>
      <c r="B54" s="441"/>
      <c r="C54" s="441"/>
      <c r="D54" s="441"/>
      <c r="E54" s="145">
        <f>'5. Identificación de Riesgos'!D54</f>
        <v>0</v>
      </c>
      <c r="F54" s="448"/>
      <c r="G54" s="453"/>
      <c r="H54" s="441"/>
      <c r="I54" s="464"/>
      <c r="J54" s="459"/>
      <c r="K54" s="459"/>
      <c r="L54" s="456"/>
      <c r="M54" s="441"/>
      <c r="N54" s="441"/>
      <c r="O54" s="135"/>
      <c r="P54" s="135"/>
      <c r="Q54" s="136"/>
      <c r="R54" s="14"/>
    </row>
    <row r="55" spans="1:18" ht="13.5" hidden="1" customHeight="1">
      <c r="A55" s="445"/>
      <c r="B55" s="441"/>
      <c r="C55" s="441"/>
      <c r="D55" s="441"/>
      <c r="E55" s="145">
        <f>'5. Identificación de Riesgos'!D55</f>
        <v>0</v>
      </c>
      <c r="F55" s="448"/>
      <c r="G55" s="453"/>
      <c r="H55" s="441"/>
      <c r="I55" s="464"/>
      <c r="J55" s="459"/>
      <c r="K55" s="459"/>
      <c r="L55" s="456"/>
      <c r="M55" s="441"/>
      <c r="N55" s="441"/>
      <c r="O55" s="135"/>
      <c r="P55" s="135"/>
      <c r="Q55" s="136"/>
      <c r="R55" s="14"/>
    </row>
    <row r="56" spans="1:18" ht="13.5" hidden="1" customHeight="1">
      <c r="A56" s="445"/>
      <c r="B56" s="441"/>
      <c r="C56" s="441"/>
      <c r="D56" s="441"/>
      <c r="E56" s="145">
        <f>'5. Identificación de Riesgos'!D56</f>
        <v>0</v>
      </c>
      <c r="F56" s="448"/>
      <c r="G56" s="453"/>
      <c r="H56" s="441"/>
      <c r="I56" s="464"/>
      <c r="J56" s="459"/>
      <c r="K56" s="459"/>
      <c r="L56" s="456"/>
      <c r="M56" s="441"/>
      <c r="N56" s="441"/>
      <c r="O56" s="135"/>
      <c r="P56" s="135"/>
      <c r="Q56" s="136"/>
      <c r="R56" s="14"/>
    </row>
    <row r="57" spans="1:18" ht="13.5" hidden="1" customHeight="1">
      <c r="A57" s="445"/>
      <c r="B57" s="441"/>
      <c r="C57" s="441"/>
      <c r="D57" s="441"/>
      <c r="E57" s="145">
        <f>'5. Identificación de Riesgos'!D57</f>
        <v>0</v>
      </c>
      <c r="F57" s="448"/>
      <c r="G57" s="453"/>
      <c r="H57" s="441"/>
      <c r="I57" s="464"/>
      <c r="J57" s="459"/>
      <c r="K57" s="459"/>
      <c r="L57" s="456"/>
      <c r="M57" s="441"/>
      <c r="N57" s="441"/>
      <c r="O57" s="135"/>
      <c r="P57" s="135"/>
      <c r="Q57" s="136"/>
      <c r="R57" s="14"/>
    </row>
    <row r="58" spans="1:18" ht="13.5" hidden="1" customHeight="1">
      <c r="A58" s="445"/>
      <c r="B58" s="441"/>
      <c r="C58" s="441"/>
      <c r="D58" s="441"/>
      <c r="E58" s="145">
        <f>'5. Identificación de Riesgos'!D58</f>
        <v>0</v>
      </c>
      <c r="F58" s="448"/>
      <c r="G58" s="453"/>
      <c r="H58" s="441"/>
      <c r="I58" s="464"/>
      <c r="J58" s="459"/>
      <c r="K58" s="459"/>
      <c r="L58" s="456"/>
      <c r="M58" s="441"/>
      <c r="N58" s="441"/>
      <c r="O58" s="135"/>
      <c r="P58" s="135"/>
      <c r="Q58" s="136"/>
      <c r="R58" s="14"/>
    </row>
    <row r="59" spans="1:18" ht="13.5" hidden="1" customHeight="1" thickBot="1">
      <c r="A59" s="446"/>
      <c r="B59" s="442"/>
      <c r="C59" s="442"/>
      <c r="D59" s="442"/>
      <c r="E59" s="146">
        <f>'5. Identificación de Riesgos'!D59</f>
        <v>0</v>
      </c>
      <c r="F59" s="449"/>
      <c r="G59" s="454"/>
      <c r="H59" s="442"/>
      <c r="I59" s="465"/>
      <c r="J59" s="460"/>
      <c r="K59" s="460"/>
      <c r="L59" s="457"/>
      <c r="M59" s="442"/>
      <c r="N59" s="442"/>
      <c r="O59" s="137"/>
      <c r="P59" s="137"/>
      <c r="Q59" s="138"/>
      <c r="R59" s="14"/>
    </row>
    <row r="60" spans="1:18" ht="18.75" hidden="1" customHeight="1">
      <c r="A60" s="451">
        <f>'5. Identificación de Riesgos'!A60</f>
        <v>6</v>
      </c>
      <c r="B60" s="450" t="str">
        <f>'5. Identificación de Riesgos'!B60</f>
        <v>Ofrecer, prometer, entregar, aceptar o solicitar una ventaja indebida para conseguir el favorecimiento competitivo  en  la evaluación técnica (proceso de selección) en  contratos de Estudios y Diseños o Construcción de sedes y despachos judiciales.</v>
      </c>
      <c r="C60" s="450" t="str">
        <f>'5. Identificación de Riesgos'!C60</f>
        <v>Cuando se emite un concepto técnico basado en una evaluación que redunde en ventajas para agentes internos y externos, sin la adecuada justificación técnica.</v>
      </c>
      <c r="D60" s="450" t="s">
        <v>237</v>
      </c>
      <c r="E60" s="144" t="str">
        <f>'5. Identificación de Riesgos'!D60</f>
        <v>Falta de ética de los servidores públicos (Debilidades en principios y valores)</v>
      </c>
      <c r="F60" s="452" t="e">
        <f>'5. Identificación de Riesgos'!H60</f>
        <v>#DIV/0!</v>
      </c>
      <c r="G60" s="450" t="str">
        <f>'5. Identificación de Riesgos'!M60</f>
        <v/>
      </c>
      <c r="H60" s="450" t="str">
        <f>'5. Identificación de Riesgos'!N60</f>
        <v/>
      </c>
      <c r="I60" s="463"/>
      <c r="J60" s="458" t="e">
        <f>'6. Valoración Controles'!T60</f>
        <v>#DIV/0!</v>
      </c>
      <c r="K60" s="458" t="e">
        <f>'6. Valoración Controles'!U60</f>
        <v>#VALUE!</v>
      </c>
      <c r="L60" s="455"/>
      <c r="M60" s="450" t="e">
        <f>'6. Valoración Controles'!V60</f>
        <v>#DIV/0!</v>
      </c>
      <c r="N60" s="450"/>
      <c r="O60" s="133"/>
      <c r="P60" s="133"/>
      <c r="Q60" s="134"/>
      <c r="R60" s="14"/>
    </row>
    <row r="61" spans="1:18" ht="18.75" hidden="1" customHeight="1">
      <c r="A61" s="445"/>
      <c r="B61" s="441"/>
      <c r="C61" s="441"/>
      <c r="D61" s="441"/>
      <c r="E61" s="145" t="str">
        <f>'5. Identificación de Riesgos'!D61</f>
        <v>Falta de ética de terceros interesados  (Debilidades principios y valores)</v>
      </c>
      <c r="F61" s="448"/>
      <c r="G61" s="453"/>
      <c r="H61" s="441"/>
      <c r="I61" s="464"/>
      <c r="J61" s="459"/>
      <c r="K61" s="459"/>
      <c r="L61" s="456"/>
      <c r="M61" s="441"/>
      <c r="N61" s="441"/>
      <c r="O61" s="135"/>
      <c r="P61" s="135"/>
      <c r="Q61" s="136"/>
      <c r="R61" s="14"/>
    </row>
    <row r="62" spans="1:18" ht="18.75" hidden="1" customHeight="1">
      <c r="A62" s="445"/>
      <c r="B62" s="441"/>
      <c r="C62" s="441"/>
      <c r="D62" s="441"/>
      <c r="E62" s="145" t="str">
        <f>'5. Identificación de Riesgos'!D62</f>
        <v>Debilidades en los controles de los procedimientos de contratación en lo relacionado con la evaluación técnica para la selección de contratistas.</v>
      </c>
      <c r="F62" s="448"/>
      <c r="G62" s="453"/>
      <c r="H62" s="441"/>
      <c r="I62" s="464"/>
      <c r="J62" s="459"/>
      <c r="K62" s="459"/>
      <c r="L62" s="456"/>
      <c r="M62" s="441"/>
      <c r="N62" s="441"/>
      <c r="O62" s="135"/>
      <c r="P62" s="135"/>
      <c r="Q62" s="136"/>
      <c r="R62" s="14"/>
    </row>
    <row r="63" spans="1:18" ht="18.75" hidden="1" customHeight="1">
      <c r="A63" s="445"/>
      <c r="B63" s="441"/>
      <c r="C63" s="441"/>
      <c r="D63" s="441"/>
      <c r="E63" s="145">
        <f>'5. Identificación de Riesgos'!D63</f>
        <v>0</v>
      </c>
      <c r="F63" s="448"/>
      <c r="G63" s="453"/>
      <c r="H63" s="441"/>
      <c r="I63" s="464"/>
      <c r="J63" s="459"/>
      <c r="K63" s="459"/>
      <c r="L63" s="456"/>
      <c r="M63" s="441"/>
      <c r="N63" s="441"/>
      <c r="O63" s="135"/>
      <c r="P63" s="135"/>
      <c r="Q63" s="136"/>
      <c r="R63" s="14"/>
    </row>
    <row r="64" spans="1:18" ht="18.75" hidden="1" customHeight="1">
      <c r="A64" s="445"/>
      <c r="B64" s="441"/>
      <c r="C64" s="441"/>
      <c r="D64" s="441"/>
      <c r="E64" s="145">
        <f>'5. Identificación de Riesgos'!D64</f>
        <v>0</v>
      </c>
      <c r="F64" s="448"/>
      <c r="G64" s="453"/>
      <c r="H64" s="441"/>
      <c r="I64" s="464"/>
      <c r="J64" s="459"/>
      <c r="K64" s="459"/>
      <c r="L64" s="456"/>
      <c r="M64" s="441"/>
      <c r="N64" s="441"/>
      <c r="O64" s="135"/>
      <c r="P64" s="135"/>
      <c r="Q64" s="136"/>
      <c r="R64" s="14"/>
    </row>
    <row r="65" spans="1:18" ht="12.75" hidden="1" customHeight="1">
      <c r="A65" s="445"/>
      <c r="B65" s="441"/>
      <c r="C65" s="441"/>
      <c r="D65" s="441"/>
      <c r="E65" s="145">
        <f>'5. Identificación de Riesgos'!D65</f>
        <v>0</v>
      </c>
      <c r="F65" s="448"/>
      <c r="G65" s="453"/>
      <c r="H65" s="441"/>
      <c r="I65" s="464"/>
      <c r="J65" s="459"/>
      <c r="K65" s="459"/>
      <c r="L65" s="456"/>
      <c r="M65" s="441"/>
      <c r="N65" s="441"/>
      <c r="O65" s="135"/>
      <c r="P65" s="135"/>
      <c r="Q65" s="136"/>
      <c r="R65" s="14"/>
    </row>
    <row r="66" spans="1:18" ht="12.75" hidden="1" customHeight="1">
      <c r="A66" s="445"/>
      <c r="B66" s="441"/>
      <c r="C66" s="441"/>
      <c r="D66" s="441"/>
      <c r="E66" s="145">
        <f>'5. Identificación de Riesgos'!D66</f>
        <v>0</v>
      </c>
      <c r="F66" s="448"/>
      <c r="G66" s="453"/>
      <c r="H66" s="441"/>
      <c r="I66" s="464"/>
      <c r="J66" s="459"/>
      <c r="K66" s="459"/>
      <c r="L66" s="456"/>
      <c r="M66" s="441"/>
      <c r="N66" s="441"/>
      <c r="O66" s="135"/>
      <c r="P66" s="135"/>
      <c r="Q66" s="136"/>
      <c r="R66" s="14"/>
    </row>
    <row r="67" spans="1:18" ht="12.75" hidden="1" customHeight="1">
      <c r="A67" s="445"/>
      <c r="B67" s="441"/>
      <c r="C67" s="441"/>
      <c r="D67" s="441"/>
      <c r="E67" s="145">
        <f>'5. Identificación de Riesgos'!D67</f>
        <v>0</v>
      </c>
      <c r="F67" s="448"/>
      <c r="G67" s="453"/>
      <c r="H67" s="441"/>
      <c r="I67" s="464"/>
      <c r="J67" s="459"/>
      <c r="K67" s="459"/>
      <c r="L67" s="456"/>
      <c r="M67" s="441"/>
      <c r="N67" s="441"/>
      <c r="O67" s="135"/>
      <c r="P67" s="135"/>
      <c r="Q67" s="136"/>
      <c r="R67" s="14"/>
    </row>
    <row r="68" spans="1:18" ht="12.75" hidden="1" customHeight="1">
      <c r="A68" s="445"/>
      <c r="B68" s="441"/>
      <c r="C68" s="441"/>
      <c r="D68" s="441"/>
      <c r="E68" s="145">
        <f>'5. Identificación de Riesgos'!D68</f>
        <v>0</v>
      </c>
      <c r="F68" s="448"/>
      <c r="G68" s="453"/>
      <c r="H68" s="441"/>
      <c r="I68" s="464"/>
      <c r="J68" s="459"/>
      <c r="K68" s="459"/>
      <c r="L68" s="456"/>
      <c r="M68" s="441"/>
      <c r="N68" s="441"/>
      <c r="O68" s="135"/>
      <c r="P68" s="135"/>
      <c r="Q68" s="136"/>
      <c r="R68" s="14"/>
    </row>
    <row r="69" spans="1:18" ht="12.75" hidden="1" customHeight="1" thickBot="1">
      <c r="A69" s="446"/>
      <c r="B69" s="442"/>
      <c r="C69" s="442"/>
      <c r="D69" s="442"/>
      <c r="E69" s="146">
        <f>'5. Identificación de Riesgos'!D69</f>
        <v>0</v>
      </c>
      <c r="F69" s="449"/>
      <c r="G69" s="454"/>
      <c r="H69" s="442"/>
      <c r="I69" s="465"/>
      <c r="J69" s="460"/>
      <c r="K69" s="460"/>
      <c r="L69" s="457"/>
      <c r="M69" s="442"/>
      <c r="N69" s="442"/>
      <c r="O69" s="137"/>
      <c r="P69" s="137"/>
      <c r="Q69" s="138"/>
      <c r="R69" s="14"/>
    </row>
    <row r="70" spans="1:18" ht="21.75" hidden="1" customHeight="1">
      <c r="A70" s="451">
        <f>'5. Identificación de Riesgos'!A70</f>
        <v>7</v>
      </c>
      <c r="B70" s="450" t="str">
        <f>'5. Identificación de Riesgos'!B70</f>
        <v>Ofrecer, prometer, entregar, aceptar o solicitar una ventaja indebida para conseguir el favorecimiento competitivo  en  la adición  de  contratos de Estudios y Diseños o construcción de sedes y despachos judiciales.</v>
      </c>
      <c r="C70" s="450" t="str">
        <f>'5. Identificación de Riesgos'!C70</f>
        <v>Cuando se adicionen contratos que son ventajosos para agentes internos y externos, sin la adecuada justificación que soporte su valor.</v>
      </c>
      <c r="D70" s="450" t="s">
        <v>237</v>
      </c>
      <c r="E70" s="144" t="str">
        <f>'5. Identificación de Riesgos'!D70</f>
        <v>Falta de ética de los servidores públicos (Debilidades en principios y valores)</v>
      </c>
      <c r="F70" s="452" t="e">
        <f>'5. Identificación de Riesgos'!H70</f>
        <v>#DIV/0!</v>
      </c>
      <c r="G70" s="450" t="str">
        <f>'5. Identificación de Riesgos'!M70</f>
        <v/>
      </c>
      <c r="H70" s="450" t="str">
        <f>'5. Identificación de Riesgos'!N70</f>
        <v/>
      </c>
      <c r="I70" s="466"/>
      <c r="J70" s="458" t="e">
        <f>'6. Valoración Controles'!T70</f>
        <v>#DIV/0!</v>
      </c>
      <c r="K70" s="458" t="e">
        <f>'6. Valoración Controles'!U70</f>
        <v>#VALUE!</v>
      </c>
      <c r="L70" s="455"/>
      <c r="M70" s="450" t="e">
        <f>'6. Valoración Controles'!V70</f>
        <v>#DIV/0!</v>
      </c>
      <c r="N70" s="450"/>
      <c r="O70" s="141"/>
      <c r="P70" s="141"/>
      <c r="Q70" s="142"/>
      <c r="R70" s="14"/>
    </row>
    <row r="71" spans="1:18" ht="21.75" hidden="1" customHeight="1">
      <c r="A71" s="445"/>
      <c r="B71" s="441"/>
      <c r="C71" s="441"/>
      <c r="D71" s="441"/>
      <c r="E71" s="145" t="str">
        <f>'5. Identificación de Riesgos'!D71</f>
        <v>Falta de ética de terceros interesados  (Debilidades principios y valores)</v>
      </c>
      <c r="F71" s="448"/>
      <c r="G71" s="453"/>
      <c r="H71" s="441"/>
      <c r="I71" s="467"/>
      <c r="J71" s="459"/>
      <c r="K71" s="459"/>
      <c r="L71" s="456"/>
      <c r="M71" s="441"/>
      <c r="N71" s="441"/>
      <c r="O71" s="135"/>
      <c r="P71" s="135"/>
      <c r="Q71" s="136"/>
      <c r="R71" s="14"/>
    </row>
    <row r="72" spans="1:18" ht="21.75" hidden="1" customHeight="1">
      <c r="A72" s="445"/>
      <c r="B72" s="441"/>
      <c r="C72" s="441"/>
      <c r="D72" s="441"/>
      <c r="E72" s="145" t="str">
        <f>'5. Identificación de Riesgos'!D72</f>
        <v>Debilidades en los controles de los procedimientos de contratación en lo relacionado con la identificación de necesidades.</v>
      </c>
      <c r="F72" s="448"/>
      <c r="G72" s="453"/>
      <c r="H72" s="441"/>
      <c r="I72" s="467"/>
      <c r="J72" s="459"/>
      <c r="K72" s="459"/>
      <c r="L72" s="456"/>
      <c r="M72" s="441"/>
      <c r="N72" s="441"/>
      <c r="O72" s="135"/>
      <c r="P72" s="135"/>
      <c r="Q72" s="136"/>
      <c r="R72" s="14"/>
    </row>
    <row r="73" spans="1:18" ht="21.75" hidden="1" customHeight="1">
      <c r="A73" s="445"/>
      <c r="B73" s="441"/>
      <c r="C73" s="441"/>
      <c r="D73" s="441"/>
      <c r="E73" s="145">
        <f>'5. Identificación de Riesgos'!D73</f>
        <v>0</v>
      </c>
      <c r="F73" s="448"/>
      <c r="G73" s="453"/>
      <c r="H73" s="441"/>
      <c r="I73" s="467"/>
      <c r="J73" s="459"/>
      <c r="K73" s="459"/>
      <c r="L73" s="456"/>
      <c r="M73" s="441"/>
      <c r="N73" s="441"/>
      <c r="O73" s="135"/>
      <c r="P73" s="135"/>
      <c r="Q73" s="136"/>
      <c r="R73" s="14"/>
    </row>
    <row r="74" spans="1:18" ht="12" hidden="1" customHeight="1">
      <c r="A74" s="445"/>
      <c r="B74" s="441"/>
      <c r="C74" s="441"/>
      <c r="D74" s="441"/>
      <c r="E74" s="145">
        <f>'5. Identificación de Riesgos'!D74</f>
        <v>0</v>
      </c>
      <c r="F74" s="448"/>
      <c r="G74" s="453"/>
      <c r="H74" s="441"/>
      <c r="I74" s="467"/>
      <c r="J74" s="459"/>
      <c r="K74" s="459"/>
      <c r="L74" s="456"/>
      <c r="M74" s="441"/>
      <c r="N74" s="441"/>
      <c r="O74" s="135"/>
      <c r="P74" s="135"/>
      <c r="Q74" s="136"/>
      <c r="R74" s="14"/>
    </row>
    <row r="75" spans="1:18" ht="12" hidden="1" customHeight="1">
      <c r="A75" s="445"/>
      <c r="B75" s="441"/>
      <c r="C75" s="441"/>
      <c r="D75" s="441"/>
      <c r="E75" s="145">
        <f>'5. Identificación de Riesgos'!D75</f>
        <v>0</v>
      </c>
      <c r="F75" s="448"/>
      <c r="G75" s="453"/>
      <c r="H75" s="441"/>
      <c r="I75" s="467"/>
      <c r="J75" s="459"/>
      <c r="K75" s="459"/>
      <c r="L75" s="456"/>
      <c r="M75" s="441"/>
      <c r="N75" s="441"/>
      <c r="O75" s="135"/>
      <c r="P75" s="135"/>
      <c r="Q75" s="136"/>
      <c r="R75" s="14"/>
    </row>
    <row r="76" spans="1:18" ht="12" hidden="1" customHeight="1">
      <c r="A76" s="445"/>
      <c r="B76" s="441"/>
      <c r="C76" s="441"/>
      <c r="D76" s="441"/>
      <c r="E76" s="145">
        <f>'5. Identificación de Riesgos'!D76</f>
        <v>0</v>
      </c>
      <c r="F76" s="448"/>
      <c r="G76" s="453"/>
      <c r="H76" s="441"/>
      <c r="I76" s="467"/>
      <c r="J76" s="459"/>
      <c r="K76" s="459"/>
      <c r="L76" s="456"/>
      <c r="M76" s="441"/>
      <c r="N76" s="441"/>
      <c r="O76" s="135"/>
      <c r="P76" s="135"/>
      <c r="Q76" s="136"/>
      <c r="R76" s="14"/>
    </row>
    <row r="77" spans="1:18" ht="12" hidden="1" customHeight="1">
      <c r="A77" s="445"/>
      <c r="B77" s="441"/>
      <c r="C77" s="441"/>
      <c r="D77" s="441"/>
      <c r="E77" s="145">
        <f>'5. Identificación de Riesgos'!D77</f>
        <v>0</v>
      </c>
      <c r="F77" s="448"/>
      <c r="G77" s="453"/>
      <c r="H77" s="441"/>
      <c r="I77" s="467"/>
      <c r="J77" s="459"/>
      <c r="K77" s="459"/>
      <c r="L77" s="456"/>
      <c r="M77" s="441"/>
      <c r="N77" s="441"/>
      <c r="O77" s="135"/>
      <c r="P77" s="135"/>
      <c r="Q77" s="136"/>
      <c r="R77" s="14"/>
    </row>
    <row r="78" spans="1:18" ht="12" hidden="1" customHeight="1">
      <c r="A78" s="445"/>
      <c r="B78" s="441"/>
      <c r="C78" s="441"/>
      <c r="D78" s="441"/>
      <c r="E78" s="145">
        <f>'5. Identificación de Riesgos'!D78</f>
        <v>0</v>
      </c>
      <c r="F78" s="448"/>
      <c r="G78" s="453"/>
      <c r="H78" s="441"/>
      <c r="I78" s="467"/>
      <c r="J78" s="459"/>
      <c r="K78" s="459"/>
      <c r="L78" s="456"/>
      <c r="M78" s="441"/>
      <c r="N78" s="441"/>
      <c r="O78" s="135"/>
      <c r="P78" s="135"/>
      <c r="Q78" s="136"/>
      <c r="R78" s="14"/>
    </row>
    <row r="79" spans="1:18" ht="12" hidden="1" customHeight="1" thickBot="1">
      <c r="A79" s="446"/>
      <c r="B79" s="442"/>
      <c r="C79" s="442"/>
      <c r="D79" s="442"/>
      <c r="E79" s="146">
        <f>'5. Identificación de Riesgos'!D79</f>
        <v>0</v>
      </c>
      <c r="F79" s="449"/>
      <c r="G79" s="454"/>
      <c r="H79" s="442"/>
      <c r="I79" s="468"/>
      <c r="J79" s="460"/>
      <c r="K79" s="460"/>
      <c r="L79" s="457"/>
      <c r="M79" s="442"/>
      <c r="N79" s="442"/>
      <c r="O79" s="137"/>
      <c r="P79" s="137"/>
      <c r="Q79" s="138"/>
      <c r="R79" s="14"/>
    </row>
    <row r="80" spans="1:18" ht="24" hidden="1" customHeight="1">
      <c r="A80" s="444">
        <f>'5. Identificación de Riesgos'!A80</f>
        <v>8</v>
      </c>
      <c r="B80" s="440" t="str">
        <f>'5. Identificación de Riesgos'!B80</f>
        <v>Ofrecer, prometer, entregar, aceptar o solicitar una ventaja indebida para conseguir la recepción de Diseños u obras.</v>
      </c>
      <c r="C80" s="440" t="str">
        <f>'5. Identificación de Riesgos'!C80</f>
        <v>Cuando un agente interno o externos, obtiene una ventaja indebida por recibir Estudios y Diseños u Obras, que no cumplan con los requisitos contractuales.</v>
      </c>
      <c r="D80" s="440" t="s">
        <v>237</v>
      </c>
      <c r="E80" s="147" t="str">
        <f>'5. Identificación de Riesgos'!D80</f>
        <v>Falta de ética de los servidores públicos (Debilidades en principios y valores)</v>
      </c>
      <c r="F80" s="447" t="e">
        <f>'5. Identificación de Riesgos'!H80</f>
        <v>#DIV/0!</v>
      </c>
      <c r="G80" s="450" t="str">
        <f>'5. Identificación de Riesgos'!M80</f>
        <v>Menor - 2</v>
      </c>
      <c r="H80" s="450" t="str">
        <f>'5. Identificación de Riesgos'!N80</f>
        <v>Bajo - 2</v>
      </c>
      <c r="I80" s="464"/>
      <c r="J80" s="461" t="e">
        <f>'6. Valoración Controles'!T80</f>
        <v>#DIV/0!</v>
      </c>
      <c r="K80" s="461">
        <f>'6. Valoración Controles'!U80</f>
        <v>0</v>
      </c>
      <c r="L80" s="462"/>
      <c r="M80" s="440" t="e">
        <f>'6. Valoración Controles'!V80</f>
        <v>#DIV/0!</v>
      </c>
      <c r="N80" s="440"/>
      <c r="O80" s="139" t="s">
        <v>309</v>
      </c>
      <c r="P80" s="139" t="s">
        <v>310</v>
      </c>
      <c r="Q80" s="140">
        <v>45366</v>
      </c>
      <c r="R80" s="14"/>
    </row>
    <row r="81" spans="1:18" ht="24" hidden="1" customHeight="1">
      <c r="A81" s="445"/>
      <c r="B81" s="441"/>
      <c r="C81" s="441"/>
      <c r="D81" s="441"/>
      <c r="E81" s="145" t="str">
        <f>'5. Identificación de Riesgos'!D81</f>
        <v>Falta de ética de terceros interesados  (Debilidades principios y valores)</v>
      </c>
      <c r="F81" s="448"/>
      <c r="G81" s="453"/>
      <c r="H81" s="441"/>
      <c r="I81" s="464"/>
      <c r="J81" s="459"/>
      <c r="K81" s="459"/>
      <c r="L81" s="456"/>
      <c r="M81" s="441"/>
      <c r="N81" s="441"/>
      <c r="O81" s="135"/>
      <c r="P81" s="135"/>
      <c r="Q81" s="136"/>
      <c r="R81" s="14"/>
    </row>
    <row r="82" spans="1:18" ht="30.75" hidden="1" customHeight="1">
      <c r="A82" s="445"/>
      <c r="B82" s="441"/>
      <c r="C82" s="441"/>
      <c r="D82" s="441"/>
      <c r="E82" s="145" t="str">
        <f>'5. Identificación de Riesgos'!D82</f>
        <v>Debilidades en los controles de los procedimientos y obligaciones</v>
      </c>
      <c r="F82" s="448"/>
      <c r="G82" s="453"/>
      <c r="H82" s="441"/>
      <c r="I82" s="464"/>
      <c r="J82" s="459"/>
      <c r="K82" s="459"/>
      <c r="L82" s="456"/>
      <c r="M82" s="441"/>
      <c r="N82" s="441"/>
      <c r="O82" s="135"/>
      <c r="P82" s="135"/>
      <c r="Q82" s="136"/>
      <c r="R82" s="14"/>
    </row>
    <row r="83" spans="1:18" ht="12.75" hidden="1" customHeight="1">
      <c r="A83" s="445"/>
      <c r="B83" s="441"/>
      <c r="C83" s="441"/>
      <c r="D83" s="441"/>
      <c r="E83" s="145">
        <f>'5. Identificación de Riesgos'!D83</f>
        <v>0</v>
      </c>
      <c r="F83" s="448"/>
      <c r="G83" s="453"/>
      <c r="H83" s="441"/>
      <c r="I83" s="464"/>
      <c r="J83" s="459"/>
      <c r="K83" s="459"/>
      <c r="L83" s="456"/>
      <c r="M83" s="441"/>
      <c r="N83" s="441"/>
      <c r="O83" s="135"/>
      <c r="P83" s="135"/>
      <c r="Q83" s="136"/>
      <c r="R83" s="14"/>
    </row>
    <row r="84" spans="1:18" ht="12.75" hidden="1" customHeight="1">
      <c r="A84" s="445"/>
      <c r="B84" s="441"/>
      <c r="C84" s="441"/>
      <c r="D84" s="441"/>
      <c r="E84" s="145">
        <f>'5. Identificación de Riesgos'!D84</f>
        <v>0</v>
      </c>
      <c r="F84" s="448"/>
      <c r="G84" s="453"/>
      <c r="H84" s="441"/>
      <c r="I84" s="464"/>
      <c r="J84" s="459"/>
      <c r="K84" s="459"/>
      <c r="L84" s="456"/>
      <c r="M84" s="441"/>
      <c r="N84" s="441"/>
      <c r="O84" s="135"/>
      <c r="P84" s="135"/>
      <c r="Q84" s="136"/>
      <c r="R84" s="14"/>
    </row>
    <row r="85" spans="1:18" ht="12.75" hidden="1" customHeight="1">
      <c r="A85" s="445"/>
      <c r="B85" s="441"/>
      <c r="C85" s="441"/>
      <c r="D85" s="441"/>
      <c r="E85" s="145">
        <f>'5. Identificación de Riesgos'!D85</f>
        <v>0</v>
      </c>
      <c r="F85" s="448"/>
      <c r="G85" s="453"/>
      <c r="H85" s="441"/>
      <c r="I85" s="464"/>
      <c r="J85" s="459"/>
      <c r="K85" s="459"/>
      <c r="L85" s="456"/>
      <c r="M85" s="441"/>
      <c r="N85" s="441"/>
      <c r="O85" s="135"/>
      <c r="P85" s="135"/>
      <c r="Q85" s="136"/>
      <c r="R85" s="14"/>
    </row>
    <row r="86" spans="1:18" ht="12.75" hidden="1" customHeight="1">
      <c r="A86" s="445"/>
      <c r="B86" s="441"/>
      <c r="C86" s="441"/>
      <c r="D86" s="441"/>
      <c r="E86" s="145">
        <f>'5. Identificación de Riesgos'!D86</f>
        <v>0</v>
      </c>
      <c r="F86" s="448"/>
      <c r="G86" s="453"/>
      <c r="H86" s="441"/>
      <c r="I86" s="464"/>
      <c r="J86" s="459"/>
      <c r="K86" s="459"/>
      <c r="L86" s="456"/>
      <c r="M86" s="441"/>
      <c r="N86" s="441"/>
      <c r="O86" s="135"/>
      <c r="P86" s="135"/>
      <c r="Q86" s="136"/>
      <c r="R86" s="14"/>
    </row>
    <row r="87" spans="1:18" ht="12.75" hidden="1" customHeight="1">
      <c r="A87" s="445"/>
      <c r="B87" s="441"/>
      <c r="C87" s="441"/>
      <c r="D87" s="441"/>
      <c r="E87" s="145">
        <f>'5. Identificación de Riesgos'!D87</f>
        <v>0</v>
      </c>
      <c r="F87" s="448"/>
      <c r="G87" s="453"/>
      <c r="H87" s="441"/>
      <c r="I87" s="464"/>
      <c r="J87" s="459"/>
      <c r="K87" s="459"/>
      <c r="L87" s="456"/>
      <c r="M87" s="441"/>
      <c r="N87" s="441"/>
      <c r="O87" s="135"/>
      <c r="P87" s="135"/>
      <c r="Q87" s="136"/>
      <c r="R87" s="14"/>
    </row>
    <row r="88" spans="1:18" ht="12.75" hidden="1" customHeight="1">
      <c r="A88" s="445"/>
      <c r="B88" s="441"/>
      <c r="C88" s="441"/>
      <c r="D88" s="441"/>
      <c r="E88" s="145">
        <f>'5. Identificación de Riesgos'!D88</f>
        <v>0</v>
      </c>
      <c r="F88" s="448"/>
      <c r="G88" s="453"/>
      <c r="H88" s="441"/>
      <c r="I88" s="464"/>
      <c r="J88" s="459"/>
      <c r="K88" s="459"/>
      <c r="L88" s="456"/>
      <c r="M88" s="441"/>
      <c r="N88" s="441"/>
      <c r="O88" s="135"/>
      <c r="P88" s="135"/>
      <c r="Q88" s="136"/>
      <c r="R88" s="14"/>
    </row>
    <row r="89" spans="1:18" ht="12.75" hidden="1" customHeight="1" thickBot="1">
      <c r="A89" s="446"/>
      <c r="B89" s="442"/>
      <c r="C89" s="442"/>
      <c r="D89" s="442"/>
      <c r="E89" s="146">
        <f>'5. Identificación de Riesgos'!D89</f>
        <v>0</v>
      </c>
      <c r="F89" s="449"/>
      <c r="G89" s="454"/>
      <c r="H89" s="442"/>
      <c r="I89" s="465"/>
      <c r="J89" s="460"/>
      <c r="K89" s="460"/>
      <c r="L89" s="457"/>
      <c r="M89" s="442"/>
      <c r="N89" s="443"/>
      <c r="O89" s="137"/>
      <c r="P89" s="137"/>
      <c r="Q89" s="138"/>
      <c r="R89" s="14"/>
    </row>
    <row r="90" spans="1:18">
      <c r="A90"/>
      <c r="B90"/>
      <c r="C90"/>
      <c r="D90"/>
      <c r="E90" s="37"/>
      <c r="F90"/>
      <c r="G90"/>
      <c r="H90"/>
      <c r="I90" s="1"/>
      <c r="J90"/>
      <c r="K90"/>
      <c r="L90" s="143"/>
      <c r="M90"/>
      <c r="N90"/>
      <c r="O90" s="9"/>
      <c r="P90" s="9"/>
      <c r="Q90" s="9"/>
      <c r="R90" s="14"/>
    </row>
  </sheetData>
  <mergeCells count="141">
    <mergeCell ref="O10:O19"/>
    <mergeCell ref="P10:P19"/>
    <mergeCell ref="Q10:Q19"/>
    <mergeCell ref="O20:O29"/>
    <mergeCell ref="O30:O39"/>
    <mergeCell ref="P20:P29"/>
    <mergeCell ref="Q20:Q29"/>
    <mergeCell ref="P30:P39"/>
    <mergeCell ref="Q30:Q39"/>
    <mergeCell ref="A20:A29"/>
    <mergeCell ref="B20:B29"/>
    <mergeCell ref="B40:B49"/>
    <mergeCell ref="B8:B9"/>
    <mergeCell ref="A50:A59"/>
    <mergeCell ref="B50:B59"/>
    <mergeCell ref="C50:C59"/>
    <mergeCell ref="D50:D59"/>
    <mergeCell ref="F50:F59"/>
    <mergeCell ref="F40:F49"/>
    <mergeCell ref="A10:A19"/>
    <mergeCell ref="B10:B19"/>
    <mergeCell ref="C10:C19"/>
    <mergeCell ref="D10:D19"/>
    <mergeCell ref="C20:C29"/>
    <mergeCell ref="D20:D29"/>
    <mergeCell ref="F10:F19"/>
    <mergeCell ref="A60:A69"/>
    <mergeCell ref="B60:B69"/>
    <mergeCell ref="C60:C69"/>
    <mergeCell ref="D60:D69"/>
    <mergeCell ref="F60:F69"/>
    <mergeCell ref="A40:A49"/>
    <mergeCell ref="C40:C49"/>
    <mergeCell ref="D40:D49"/>
    <mergeCell ref="D30:D39"/>
    <mergeCell ref="A30:A39"/>
    <mergeCell ref="B30:B39"/>
    <mergeCell ref="F30:F39"/>
    <mergeCell ref="C30:C3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A7:E7"/>
    <mergeCell ref="F7:H7"/>
    <mergeCell ref="L20:L29"/>
    <mergeCell ref="F20:F29"/>
    <mergeCell ref="I20:I29"/>
    <mergeCell ref="I30:I39"/>
    <mergeCell ref="K30:K39"/>
    <mergeCell ref="M8:M9"/>
    <mergeCell ref="N8:N9"/>
    <mergeCell ref="F8:F9"/>
    <mergeCell ref="G8:G9"/>
    <mergeCell ref="L10:L19"/>
    <mergeCell ref="N20:N29"/>
    <mergeCell ref="M10:M19"/>
    <mergeCell ref="G30:G39"/>
    <mergeCell ref="H30:H39"/>
    <mergeCell ref="J30:J39"/>
    <mergeCell ref="L30:L39"/>
    <mergeCell ref="G20:G29"/>
    <mergeCell ref="H20:H29"/>
    <mergeCell ref="J20:J29"/>
    <mergeCell ref="K20:K2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J60:J69"/>
    <mergeCell ref="K60:K69"/>
    <mergeCell ref="L60:L69"/>
    <mergeCell ref="G80:G89"/>
    <mergeCell ref="H80:H89"/>
    <mergeCell ref="J80:J89"/>
    <mergeCell ref="K80:K89"/>
    <mergeCell ref="L80:L89"/>
    <mergeCell ref="N10:N19"/>
    <mergeCell ref="M20:M29"/>
    <mergeCell ref="I10:I19"/>
    <mergeCell ref="I40:I49"/>
    <mergeCell ref="I50:I59"/>
    <mergeCell ref="I60:I69"/>
    <mergeCell ref="I70:I79"/>
    <mergeCell ref="I80:I89"/>
    <mergeCell ref="H70:H79"/>
    <mergeCell ref="J70:J79"/>
    <mergeCell ref="K70:K79"/>
    <mergeCell ref="G10:G19"/>
    <mergeCell ref="H10:H19"/>
    <mergeCell ref="J10:J19"/>
    <mergeCell ref="K10:K19"/>
    <mergeCell ref="M30:M39"/>
    <mergeCell ref="A1:C3"/>
    <mergeCell ref="E1:Q3"/>
    <mergeCell ref="A6:B6"/>
    <mergeCell ref="I8:I9"/>
    <mergeCell ref="M80:M89"/>
    <mergeCell ref="N80:N89"/>
    <mergeCell ref="A80:A89"/>
    <mergeCell ref="B80:B89"/>
    <mergeCell ref="C80:C89"/>
    <mergeCell ref="D80:D89"/>
    <mergeCell ref="F80:F89"/>
    <mergeCell ref="M60:M69"/>
    <mergeCell ref="N60:N69"/>
    <mergeCell ref="A70:A79"/>
    <mergeCell ref="B70:B79"/>
    <mergeCell ref="C70:C79"/>
    <mergeCell ref="D70:D79"/>
    <mergeCell ref="F70:F79"/>
    <mergeCell ref="G70:G79"/>
    <mergeCell ref="L70:L79"/>
    <mergeCell ref="M70:M79"/>
    <mergeCell ref="N70:N79"/>
    <mergeCell ref="G60:G69"/>
    <mergeCell ref="H60:H69"/>
  </mergeCells>
  <conditionalFormatting sqref="F10 F20 F30 F80">
    <cfRule type="containsText" dxfId="446" priority="183" operator="containsText" text="Muy Baja">
      <formula>NOT(ISERROR(SEARCH("Muy Baja",F10)))</formula>
    </cfRule>
    <cfRule type="containsText" dxfId="445" priority="184" operator="containsText" text="Baja">
      <formula>NOT(ISERROR(SEARCH("Baja",F10)))</formula>
    </cfRule>
    <cfRule type="containsText" dxfId="444" priority="185" operator="containsText" text="Muy Alta">
      <formula>NOT(ISERROR(SEARCH("Muy Alta",F10)))</formula>
    </cfRule>
    <cfRule type="containsText" dxfId="443" priority="186" operator="containsText" text="Alta">
      <formula>NOT(ISERROR(SEARCH("Alta",F10)))</formula>
    </cfRule>
    <cfRule type="containsText" dxfId="442" priority="187" operator="containsText" text="Media">
      <formula>NOT(ISERROR(SEARCH("Media",F10)))</formula>
    </cfRule>
    <cfRule type="containsText" dxfId="441" priority="188" operator="containsText" text="Media">
      <formula>NOT(ISERROR(SEARCH("Media",F10)))</formula>
    </cfRule>
    <cfRule type="containsText" dxfId="440" priority="189" operator="containsText" text="Media">
      <formula>NOT(ISERROR(SEARCH("Media",F10)))</formula>
    </cfRule>
    <cfRule type="containsText" dxfId="439" priority="190" operator="containsText" text="Muy Baja">
      <formula>NOT(ISERROR(SEARCH("Muy Baja",F10)))</formula>
    </cfRule>
    <cfRule type="containsText" dxfId="438" priority="191" operator="containsText" text="Baja">
      <formula>NOT(ISERROR(SEARCH("Baja",F10)))</formula>
    </cfRule>
    <cfRule type="containsText" dxfId="437" priority="192" operator="containsText" text="Muy Baja">
      <formula>NOT(ISERROR(SEARCH("Muy Baja",F10)))</formula>
    </cfRule>
    <cfRule type="containsText" dxfId="436" priority="193" operator="containsText" text="Muy Baja">
      <formula>NOT(ISERROR(SEARCH("Muy Baja",F10)))</formula>
    </cfRule>
    <cfRule type="containsText" dxfId="435" priority="194" operator="containsText" text="Muy Baja">
      <formula>NOT(ISERROR(SEARCH("Muy Baja",F10)))</formula>
    </cfRule>
    <cfRule type="containsText" dxfId="434" priority="195" operator="containsText" text="Muy Baja'Tabla probabilidad'!">
      <formula>NOT(ISERROR(SEARCH("Muy Baja'Tabla probabilidad'!",F10)))</formula>
    </cfRule>
    <cfRule type="containsText" dxfId="433" priority="196" operator="containsText" text="Muy bajo">
      <formula>NOT(ISERROR(SEARCH("Muy bajo",F10)))</formula>
    </cfRule>
    <cfRule type="containsText" dxfId="432" priority="197" operator="containsText" text="Alta">
      <formula>NOT(ISERROR(SEARCH("Alta",F10)))</formula>
    </cfRule>
    <cfRule type="containsText" dxfId="431" priority="198" operator="containsText" text="Media">
      <formula>NOT(ISERROR(SEARCH("Media",F10)))</formula>
    </cfRule>
    <cfRule type="containsText" dxfId="430" priority="199" operator="containsText" text="Baja">
      <formula>NOT(ISERROR(SEARCH("Baja",F10)))</formula>
    </cfRule>
    <cfRule type="containsText" dxfId="429" priority="200" operator="containsText" text="Muy baja">
      <formula>NOT(ISERROR(SEARCH("Muy baja",F10)))</formula>
    </cfRule>
    <cfRule type="cellIs" dxfId="428" priority="203" operator="between">
      <formula>1</formula>
      <formula>2</formula>
    </cfRule>
    <cfRule type="cellIs" dxfId="427" priority="204" operator="between">
      <formula>0</formula>
      <formula>2</formula>
    </cfRule>
  </conditionalFormatting>
  <conditionalFormatting sqref="F40">
    <cfRule type="containsText" dxfId="426" priority="135" operator="containsText" text="Muy Baja">
      <formula>NOT(ISERROR(SEARCH("Muy Baja",F40)))</formula>
    </cfRule>
    <cfRule type="containsText" dxfId="425" priority="136" operator="containsText" text="Baja">
      <formula>NOT(ISERROR(SEARCH("Baja",F40)))</formula>
    </cfRule>
    <cfRule type="containsText" dxfId="424" priority="137" operator="containsText" text="Muy Alta">
      <formula>NOT(ISERROR(SEARCH("Muy Alta",F40)))</formula>
    </cfRule>
    <cfRule type="containsText" dxfId="423" priority="138" operator="containsText" text="Alta">
      <formula>NOT(ISERROR(SEARCH("Alta",F40)))</formula>
    </cfRule>
    <cfRule type="containsText" dxfId="422" priority="139" operator="containsText" text="Media">
      <formula>NOT(ISERROR(SEARCH("Media",F40)))</formula>
    </cfRule>
    <cfRule type="containsText" dxfId="421" priority="140" operator="containsText" text="Media">
      <formula>NOT(ISERROR(SEARCH("Media",F40)))</formula>
    </cfRule>
    <cfRule type="containsText" dxfId="420" priority="141" operator="containsText" text="Media">
      <formula>NOT(ISERROR(SEARCH("Media",F40)))</formula>
    </cfRule>
    <cfRule type="containsText" dxfId="419" priority="142" operator="containsText" text="Muy Baja">
      <formula>NOT(ISERROR(SEARCH("Muy Baja",F40)))</formula>
    </cfRule>
    <cfRule type="containsText" dxfId="418" priority="143" operator="containsText" text="Baja">
      <formula>NOT(ISERROR(SEARCH("Baja",F40)))</formula>
    </cfRule>
    <cfRule type="containsText" dxfId="417" priority="144" operator="containsText" text="Muy Baja">
      <formula>NOT(ISERROR(SEARCH("Muy Baja",F40)))</formula>
    </cfRule>
    <cfRule type="containsText" dxfId="416" priority="145" operator="containsText" text="Muy Baja">
      <formula>NOT(ISERROR(SEARCH("Muy Baja",F40)))</formula>
    </cfRule>
    <cfRule type="containsText" dxfId="415" priority="146" operator="containsText" text="Muy Baja">
      <formula>NOT(ISERROR(SEARCH("Muy Baja",F40)))</formula>
    </cfRule>
    <cfRule type="containsText" dxfId="414" priority="147" operator="containsText" text="Muy Baja'Tabla probabilidad'!">
      <formula>NOT(ISERROR(SEARCH("Muy Baja'Tabla probabilidad'!",F40)))</formula>
    </cfRule>
    <cfRule type="containsText" dxfId="413" priority="148" operator="containsText" text="Muy bajo">
      <formula>NOT(ISERROR(SEARCH("Muy bajo",F40)))</formula>
    </cfRule>
    <cfRule type="containsText" dxfId="412" priority="149" operator="containsText" text="Alta">
      <formula>NOT(ISERROR(SEARCH("Alta",F40)))</formula>
    </cfRule>
    <cfRule type="containsText" dxfId="411" priority="150" operator="containsText" text="Media">
      <formula>NOT(ISERROR(SEARCH("Media",F40)))</formula>
    </cfRule>
    <cfRule type="containsText" dxfId="410" priority="151" operator="containsText" text="Baja">
      <formula>NOT(ISERROR(SEARCH("Baja",F40)))</formula>
    </cfRule>
    <cfRule type="containsText" dxfId="409" priority="152" operator="containsText" text="Muy baja">
      <formula>NOT(ISERROR(SEARCH("Muy baja",F40)))</formula>
    </cfRule>
    <cfRule type="cellIs" dxfId="408" priority="155" operator="between">
      <formula>1</formula>
      <formula>2</formula>
    </cfRule>
    <cfRule type="cellIs" dxfId="407" priority="156" operator="between">
      <formula>0</formula>
      <formula>2</formula>
    </cfRule>
  </conditionalFormatting>
  <conditionalFormatting sqref="F50 F60 F70">
    <cfRule type="containsText" dxfId="406" priority="89" operator="containsText" text="Muy Baja">
      <formula>NOT(ISERROR(SEARCH("Muy Baja",F50)))</formula>
    </cfRule>
    <cfRule type="containsText" dxfId="405" priority="90" operator="containsText" text="Baja">
      <formula>NOT(ISERROR(SEARCH("Baja",F50)))</formula>
    </cfRule>
    <cfRule type="containsText" dxfId="404" priority="91" operator="containsText" text="Muy Alta">
      <formula>NOT(ISERROR(SEARCH("Muy Alta",F50)))</formula>
    </cfRule>
    <cfRule type="containsText" dxfId="403" priority="92" operator="containsText" text="Alta">
      <formula>NOT(ISERROR(SEARCH("Alta",F50)))</formula>
    </cfRule>
    <cfRule type="containsText" dxfId="402" priority="93" operator="containsText" text="Media">
      <formula>NOT(ISERROR(SEARCH("Media",F50)))</formula>
    </cfRule>
    <cfRule type="containsText" dxfId="401" priority="94" operator="containsText" text="Media">
      <formula>NOT(ISERROR(SEARCH("Media",F50)))</formula>
    </cfRule>
    <cfRule type="containsText" dxfId="400" priority="95" operator="containsText" text="Media">
      <formula>NOT(ISERROR(SEARCH("Media",F50)))</formula>
    </cfRule>
    <cfRule type="containsText" dxfId="399" priority="96" operator="containsText" text="Muy Baja">
      <formula>NOT(ISERROR(SEARCH("Muy Baja",F50)))</formula>
    </cfRule>
    <cfRule type="containsText" dxfId="398" priority="97" operator="containsText" text="Baja">
      <formula>NOT(ISERROR(SEARCH("Baja",F50)))</formula>
    </cfRule>
    <cfRule type="containsText" dxfId="397" priority="98" operator="containsText" text="Muy Baja">
      <formula>NOT(ISERROR(SEARCH("Muy Baja",F50)))</formula>
    </cfRule>
    <cfRule type="containsText" dxfId="396" priority="99" operator="containsText" text="Muy Baja">
      <formula>NOT(ISERROR(SEARCH("Muy Baja",F50)))</formula>
    </cfRule>
    <cfRule type="containsText" dxfId="395" priority="100" operator="containsText" text="Muy Baja">
      <formula>NOT(ISERROR(SEARCH("Muy Baja",F50)))</formula>
    </cfRule>
    <cfRule type="containsText" dxfId="394" priority="101" operator="containsText" text="Muy Baja'Tabla probabilidad'!">
      <formula>NOT(ISERROR(SEARCH("Muy Baja'Tabla probabilidad'!",F50)))</formula>
    </cfRule>
    <cfRule type="containsText" dxfId="393" priority="102" operator="containsText" text="Muy bajo">
      <formula>NOT(ISERROR(SEARCH("Muy bajo",F50)))</formula>
    </cfRule>
    <cfRule type="containsText" dxfId="392" priority="103" operator="containsText" text="Alta">
      <formula>NOT(ISERROR(SEARCH("Alta",F50)))</formula>
    </cfRule>
    <cfRule type="containsText" dxfId="391" priority="104" operator="containsText" text="Media">
      <formula>NOT(ISERROR(SEARCH("Media",F50)))</formula>
    </cfRule>
    <cfRule type="containsText" dxfId="390" priority="105" operator="containsText" text="Baja">
      <formula>NOT(ISERROR(SEARCH("Baja",F50)))</formula>
    </cfRule>
    <cfRule type="containsText" dxfId="389" priority="106" operator="containsText" text="Muy baja">
      <formula>NOT(ISERROR(SEARCH("Muy baja",F50)))</formula>
    </cfRule>
    <cfRule type="cellIs" dxfId="388" priority="109" operator="between">
      <formula>1</formula>
      <formula>2</formula>
    </cfRule>
    <cfRule type="cellIs" dxfId="387" priority="110" operator="between">
      <formula>0</formula>
      <formula>2</formula>
    </cfRule>
  </conditionalFormatting>
  <conditionalFormatting sqref="G10 G20 G30">
    <cfRule type="containsText" dxfId="386" priority="177" operator="containsText" text="Catastrófico">
      <formula>NOT(ISERROR(SEARCH("Catastrófico",G10)))</formula>
    </cfRule>
    <cfRule type="containsText" dxfId="385" priority="178" operator="containsText" text="Mayor">
      <formula>NOT(ISERROR(SEARCH("Mayor",G10)))</formula>
    </cfRule>
    <cfRule type="containsText" dxfId="384" priority="179" operator="containsText" text="Alta">
      <formula>NOT(ISERROR(SEARCH("Alta",G10)))</formula>
    </cfRule>
    <cfRule type="containsText" dxfId="383" priority="180" operator="containsText" text="Moderado">
      <formula>NOT(ISERROR(SEARCH("Moderado",G10)))</formula>
    </cfRule>
    <cfRule type="containsText" dxfId="382" priority="181" operator="containsText" text="Menor">
      <formula>NOT(ISERROR(SEARCH("Menor",G10)))</formula>
    </cfRule>
    <cfRule type="containsText" dxfId="381" priority="182" operator="containsText" text="Leve">
      <formula>NOT(ISERROR(SEARCH("Leve",G10)))</formula>
    </cfRule>
  </conditionalFormatting>
  <conditionalFormatting sqref="G40">
    <cfRule type="containsText" dxfId="380" priority="129" operator="containsText" text="Catastrófico">
      <formula>NOT(ISERROR(SEARCH("Catastrófico",G40)))</formula>
    </cfRule>
    <cfRule type="containsText" dxfId="379" priority="130" operator="containsText" text="Mayor">
      <formula>NOT(ISERROR(SEARCH("Mayor",G40)))</formula>
    </cfRule>
    <cfRule type="containsText" dxfId="378" priority="131" operator="containsText" text="Alta">
      <formula>NOT(ISERROR(SEARCH("Alta",G40)))</formula>
    </cfRule>
    <cfRule type="containsText" dxfId="377" priority="132" operator="containsText" text="Moderado">
      <formula>NOT(ISERROR(SEARCH("Moderado",G40)))</formula>
    </cfRule>
    <cfRule type="containsText" dxfId="376" priority="133" operator="containsText" text="Menor">
      <formula>NOT(ISERROR(SEARCH("Menor",G40)))</formula>
    </cfRule>
    <cfRule type="containsText" dxfId="375" priority="134" operator="containsText" text="Leve">
      <formula>NOT(ISERROR(SEARCH("Leve",G40)))</formula>
    </cfRule>
  </conditionalFormatting>
  <conditionalFormatting sqref="G50 G60 G70 G80">
    <cfRule type="containsText" dxfId="374" priority="59" operator="containsText" text="Catastrófico">
      <formula>NOT(ISERROR(SEARCH("Catastrófico",G50)))</formula>
    </cfRule>
    <cfRule type="containsText" dxfId="373" priority="60" operator="containsText" text="Mayor">
      <formula>NOT(ISERROR(SEARCH("Mayor",G50)))</formula>
    </cfRule>
    <cfRule type="containsText" dxfId="372" priority="61" operator="containsText" text="Alta">
      <formula>NOT(ISERROR(SEARCH("Alta",G50)))</formula>
    </cfRule>
    <cfRule type="containsText" dxfId="371" priority="62" operator="containsText" text="Moderado">
      <formula>NOT(ISERROR(SEARCH("Moderado",G50)))</formula>
    </cfRule>
    <cfRule type="containsText" dxfId="370" priority="63" operator="containsText" text="Menor">
      <formula>NOT(ISERROR(SEARCH("Menor",G50)))</formula>
    </cfRule>
    <cfRule type="containsText" dxfId="369" priority="64" operator="containsText" text="Leve">
      <formula>NOT(ISERROR(SEARCH("Leve",G50)))</formula>
    </cfRule>
  </conditionalFormatting>
  <conditionalFormatting sqref="H50 H60 H70 H80">
    <cfRule type="containsText" dxfId="368" priority="54" operator="containsText" text="Extremo">
      <formula>NOT(ISERROR(SEARCH("Extremo",H50)))</formula>
    </cfRule>
    <cfRule type="containsText" dxfId="367" priority="55" operator="containsText" text="Alto">
      <formula>NOT(ISERROR(SEARCH("Alto",H50)))</formula>
    </cfRule>
    <cfRule type="containsText" dxfId="366" priority="56" operator="containsText" text="Bajo">
      <formula>NOT(ISERROR(SEARCH("Bajo",H50)))</formula>
    </cfRule>
    <cfRule type="containsText" dxfId="365" priority="57" operator="containsText" text="Moderado">
      <formula>NOT(ISERROR(SEARCH("Moderado",H50)))</formula>
    </cfRule>
  </conditionalFormatting>
  <conditionalFormatting sqref="H10:I10 H20:I20 H30:I30 I80">
    <cfRule type="containsText" dxfId="364" priority="172" operator="containsText" text="Extremo">
      <formula>NOT(ISERROR(SEARCH("Extremo",H10)))</formula>
    </cfRule>
    <cfRule type="containsText" dxfId="363" priority="173" operator="containsText" text="Alto">
      <formula>NOT(ISERROR(SEARCH("Alto",H10)))</formula>
    </cfRule>
    <cfRule type="containsText" dxfId="362" priority="174" operator="containsText" text="Bajo">
      <formula>NOT(ISERROR(SEARCH("Bajo",H10)))</formula>
    </cfRule>
    <cfRule type="containsText" dxfId="361" priority="175" operator="containsText" text="Moderado">
      <formula>NOT(ISERROR(SEARCH("Moderado",H10)))</formula>
    </cfRule>
    <cfRule type="containsText" dxfId="360" priority="176" operator="containsText" text="Extremo">
      <formula>NOT(ISERROR(SEARCH("Extremo",H10)))</formula>
    </cfRule>
  </conditionalFormatting>
  <conditionalFormatting sqref="H40:I40">
    <cfRule type="containsText" dxfId="359" priority="124" operator="containsText" text="Extremo">
      <formula>NOT(ISERROR(SEARCH("Extremo",H40)))</formula>
    </cfRule>
    <cfRule type="containsText" dxfId="358" priority="125" operator="containsText" text="Alto">
      <formula>NOT(ISERROR(SEARCH("Alto",H40)))</formula>
    </cfRule>
    <cfRule type="containsText" dxfId="357" priority="126" operator="containsText" text="Bajo">
      <formula>NOT(ISERROR(SEARCH("Bajo",H40)))</formula>
    </cfRule>
    <cfRule type="containsText" dxfId="356" priority="127" operator="containsText" text="Moderado">
      <formula>NOT(ISERROR(SEARCH("Moderado",H40)))</formula>
    </cfRule>
    <cfRule type="containsText" dxfId="355" priority="128" operator="containsText" text="Extremo">
      <formula>NOT(ISERROR(SEARCH("Extremo",H40)))</formula>
    </cfRule>
  </conditionalFormatting>
  <conditionalFormatting sqref="H50:I50 H60:I60 H70:I70 H80">
    <cfRule type="containsText" dxfId="354" priority="58" operator="containsText" text="Extremo">
      <formula>NOT(ISERROR(SEARCH("Extremo",H50)))</formula>
    </cfRule>
  </conditionalFormatting>
  <conditionalFormatting sqref="I50 I60 I70">
    <cfRule type="containsText" dxfId="353" priority="85" operator="containsText" text="Alto">
      <formula>NOT(ISERROR(SEARCH("Alto",I50)))</formula>
    </cfRule>
    <cfRule type="containsText" dxfId="352" priority="86" operator="containsText" text="Bajo">
      <formula>NOT(ISERROR(SEARCH("Bajo",I50)))</formula>
    </cfRule>
    <cfRule type="containsText" dxfId="351" priority="87" operator="containsText" text="Moderado">
      <formula>NOT(ISERROR(SEARCH("Moderado",I50)))</formula>
    </cfRule>
    <cfRule type="containsText" dxfId="350" priority="88" operator="containsText" text="Extremo">
      <formula>NOT(ISERROR(SEARCH("Extremo",I50)))</formula>
    </cfRule>
  </conditionalFormatting>
  <conditionalFormatting sqref="J10:J39 J80:J89">
    <cfRule type="containsText" dxfId="349" priority="158" operator="containsText" text="Muy Alta">
      <formula>NOT(ISERROR(SEARCH("Muy Alta",J10)))</formula>
    </cfRule>
    <cfRule type="containsText" dxfId="348" priority="159" operator="containsText" text="Alta">
      <formula>NOT(ISERROR(SEARCH("Alta",J10)))</formula>
    </cfRule>
    <cfRule type="containsText" dxfId="347" priority="160" operator="containsText" text="Media">
      <formula>NOT(ISERROR(SEARCH("Media",J10)))</formula>
    </cfRule>
    <cfRule type="containsText" dxfId="346" priority="161" operator="containsText" text="Baja">
      <formula>NOT(ISERROR(SEARCH("Baja",J10)))</formula>
    </cfRule>
    <cfRule type="containsText" dxfId="345" priority="162" operator="containsText" text="Muy Baja">
      <formula>NOT(ISERROR(SEARCH("Muy Baja",J10)))</formula>
    </cfRule>
  </conditionalFormatting>
  <conditionalFormatting sqref="J10:J49">
    <cfRule type="containsText" dxfId="344" priority="157" operator="containsText" text="Muy Baja">
      <formula>NOT(ISERROR(SEARCH("Muy Baja",J10)))</formula>
    </cfRule>
  </conditionalFormatting>
  <conditionalFormatting sqref="J40:J49">
    <cfRule type="containsText" dxfId="343" priority="111" operator="containsText" text="Muy Alta">
      <formula>NOT(ISERROR(SEARCH("Muy Alta",J40)))</formula>
    </cfRule>
    <cfRule type="containsText" dxfId="342" priority="112" operator="containsText" text="Alta">
      <formula>NOT(ISERROR(SEARCH("Alta",J40)))</formula>
    </cfRule>
    <cfRule type="containsText" dxfId="341" priority="113" operator="containsText" text="Media">
      <formula>NOT(ISERROR(SEARCH("Media",J40)))</formula>
    </cfRule>
    <cfRule type="containsText" dxfId="340" priority="114" operator="containsText" text="Baja">
      <formula>NOT(ISERROR(SEARCH("Baja",J40)))</formula>
    </cfRule>
  </conditionalFormatting>
  <conditionalFormatting sqref="J40:J89">
    <cfRule type="containsText" dxfId="339" priority="75" operator="containsText" text="Muy Baja">
      <formula>NOT(ISERROR(SEARCH("Muy Baja",J40)))</formula>
    </cfRule>
  </conditionalFormatting>
  <conditionalFormatting sqref="J50:J79">
    <cfRule type="containsText" dxfId="338" priority="65" operator="containsText" text="Muy Baja">
      <formula>NOT(ISERROR(SEARCH("Muy Baja",J50)))</formula>
    </cfRule>
    <cfRule type="containsText" dxfId="337" priority="71" operator="containsText" text="Muy Alta">
      <formula>NOT(ISERROR(SEARCH("Muy Alta",J50)))</formula>
    </cfRule>
    <cfRule type="containsText" dxfId="336" priority="72" operator="containsText" text="Alta">
      <formula>NOT(ISERROR(SEARCH("Alta",J50)))</formula>
    </cfRule>
    <cfRule type="containsText" dxfId="335" priority="73" operator="containsText" text="Media">
      <formula>NOT(ISERROR(SEARCH("Media",J50)))</formula>
    </cfRule>
    <cfRule type="containsText" dxfId="334" priority="74" operator="containsText" text="Baja">
      <formula>NOT(ISERROR(SEARCH("Baja",J50)))</formula>
    </cfRule>
  </conditionalFormatting>
  <conditionalFormatting sqref="K10:K89">
    <cfRule type="containsText" dxfId="333" priority="66" operator="containsText" text="Catastrófico">
      <formula>NOT(ISERROR(SEARCH("Catastrófico",K10)))</formula>
    </cfRule>
    <cfRule type="containsText" dxfId="332" priority="67" operator="containsText" text="Moderado">
      <formula>NOT(ISERROR(SEARCH("Moderado",K10)))</formula>
    </cfRule>
    <cfRule type="containsText" dxfId="331" priority="68" operator="containsText" text="Menor">
      <formula>NOT(ISERROR(SEARCH("Menor",K10)))</formula>
    </cfRule>
    <cfRule type="containsText" dxfId="330" priority="69" operator="containsText" text="Leve">
      <formula>NOT(ISERROR(SEARCH("Leve",K10)))</formula>
    </cfRule>
    <cfRule type="containsText" dxfId="329" priority="70" operator="containsText" text="Mayor">
      <formula>NOT(ISERROR(SEARCH("Mayor",K10)))</formula>
    </cfRule>
  </conditionalFormatting>
  <conditionalFormatting sqref="M10 M20 M30 M80">
    <cfRule type="containsText" dxfId="328" priority="163" operator="containsText" text="Extremo">
      <formula>NOT(ISERROR(SEARCH("Extremo",M10)))</formula>
    </cfRule>
    <cfRule type="containsText" dxfId="327" priority="164" operator="containsText" text="Alto">
      <formula>NOT(ISERROR(SEARCH("Alto",M10)))</formula>
    </cfRule>
    <cfRule type="containsText" dxfId="326" priority="165" operator="containsText" text="Moderado">
      <formula>NOT(ISERROR(SEARCH("Moderado",M10)))</formula>
    </cfRule>
    <cfRule type="containsText" dxfId="325" priority="166" operator="containsText" text="Menor">
      <formula>NOT(ISERROR(SEARCH("Menor",M10)))</formula>
    </cfRule>
    <cfRule type="containsText" dxfId="324" priority="167" operator="containsText" text="Bajo">
      <formula>NOT(ISERROR(SEARCH("Bajo",M10)))</formula>
    </cfRule>
    <cfRule type="containsText" dxfId="323" priority="168" operator="containsText" text="Moderado">
      <formula>NOT(ISERROR(SEARCH("Moderado",M10)))</formula>
    </cfRule>
    <cfRule type="containsText" dxfId="322" priority="169" operator="containsText" text="Extremo">
      <formula>NOT(ISERROR(SEARCH("Extremo",M10)))</formula>
    </cfRule>
    <cfRule type="containsText" dxfId="321" priority="170" operator="containsText" text="Baja">
      <formula>NOT(ISERROR(SEARCH("Baja",M10)))</formula>
    </cfRule>
    <cfRule type="containsText" dxfId="320" priority="171" operator="containsText" text="Alto">
      <formula>NOT(ISERROR(SEARCH("Alto",M10)))</formula>
    </cfRule>
  </conditionalFormatting>
  <conditionalFormatting sqref="M40">
    <cfRule type="containsText" dxfId="319" priority="115" operator="containsText" text="Extremo">
      <formula>NOT(ISERROR(SEARCH("Extremo",M40)))</formula>
    </cfRule>
    <cfRule type="containsText" dxfId="318" priority="116" operator="containsText" text="Alto">
      <formula>NOT(ISERROR(SEARCH("Alto",M40)))</formula>
    </cfRule>
    <cfRule type="containsText" dxfId="317" priority="117" operator="containsText" text="Moderado">
      <formula>NOT(ISERROR(SEARCH("Moderado",M40)))</formula>
    </cfRule>
    <cfRule type="containsText" dxfId="316" priority="118" operator="containsText" text="Menor">
      <formula>NOT(ISERROR(SEARCH("Menor",M40)))</formula>
    </cfRule>
    <cfRule type="containsText" dxfId="315" priority="119" operator="containsText" text="Bajo">
      <formula>NOT(ISERROR(SEARCH("Bajo",M40)))</formula>
    </cfRule>
    <cfRule type="containsText" dxfId="314" priority="120" operator="containsText" text="Moderado">
      <formula>NOT(ISERROR(SEARCH("Moderado",M40)))</formula>
    </cfRule>
    <cfRule type="containsText" dxfId="313" priority="121" operator="containsText" text="Extremo">
      <formula>NOT(ISERROR(SEARCH("Extremo",M40)))</formula>
    </cfRule>
    <cfRule type="containsText" dxfId="312" priority="122" operator="containsText" text="Baja">
      <formula>NOT(ISERROR(SEARCH("Baja",M40)))</formula>
    </cfRule>
    <cfRule type="containsText" dxfId="311" priority="123" operator="containsText" text="Alto">
      <formula>NOT(ISERROR(SEARCH("Alto",M40)))</formula>
    </cfRule>
  </conditionalFormatting>
  <conditionalFormatting sqref="M50 M60 M70">
    <cfRule type="containsText" dxfId="310" priority="76" operator="containsText" text="Extremo">
      <formula>NOT(ISERROR(SEARCH("Extremo",M50)))</formula>
    </cfRule>
    <cfRule type="containsText" dxfId="309" priority="77" operator="containsText" text="Alto">
      <formula>NOT(ISERROR(SEARCH("Alto",M50)))</formula>
    </cfRule>
    <cfRule type="containsText" dxfId="308" priority="78" operator="containsText" text="Moderado">
      <formula>NOT(ISERROR(SEARCH("Moderado",M50)))</formula>
    </cfRule>
    <cfRule type="containsText" dxfId="307" priority="79" operator="containsText" text="Menor">
      <formula>NOT(ISERROR(SEARCH("Menor",M50)))</formula>
    </cfRule>
    <cfRule type="containsText" dxfId="306" priority="80" operator="containsText" text="Bajo">
      <formula>NOT(ISERROR(SEARCH("Bajo",M50)))</formula>
    </cfRule>
    <cfRule type="containsText" dxfId="305" priority="81" operator="containsText" text="Moderado">
      <formula>NOT(ISERROR(SEARCH("Moderado",M50)))</formula>
    </cfRule>
    <cfRule type="containsText" dxfId="304" priority="82" operator="containsText" text="Extremo">
      <formula>NOT(ISERROR(SEARCH("Extremo",M50)))</formula>
    </cfRule>
    <cfRule type="containsText" dxfId="303" priority="83" operator="containsText" text="Baja">
      <formula>NOT(ISERROR(SEARCH("Baja",M50)))</formula>
    </cfRule>
    <cfRule type="containsText" dxfId="302" priority="84" operator="containsText" text="Alto">
      <formula>NOT(ISERROR(SEARCH("Alto",M50)))</formula>
    </cfRule>
  </conditionalFormatting>
  <dataValidations count="1">
    <dataValidation type="list" allowBlank="1" showInputMessage="1" showErrorMessage="1" sqref="D10:D89">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F20 F30 F80</xm:sqref>
        </x14:conditionalFormatting>
        <x14:conditionalFormatting xmlns:xm="http://schemas.microsoft.com/office/excel/2006/main">
          <x14:cfRule type="containsText" priority="153" operator="containsText" id="{DAB74E58-E85C-46C7-B3EE-1EEDAE138768}">
            <xm:f>NOT(ISERROR(SEARCH(#REF!,F40)))</xm:f>
            <xm:f>#REF!</xm:f>
            <x14:dxf>
              <font>
                <color rgb="FF006100"/>
              </font>
              <fill>
                <patternFill>
                  <bgColor rgb="FFC6EFCE"/>
                </patternFill>
              </fill>
            </x14:dxf>
          </x14:cfRule>
          <x14:cfRule type="containsText" priority="154" operator="containsText" id="{CBB22F59-1914-425E-9A56-4050CF4CBCA0}">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107" operator="containsText" id="{E83D0FEC-D883-449B-9A44-44A6090C8F58}">
            <xm:f>NOT(ISERROR(SEARCH(#REF!,F50)))</xm:f>
            <xm:f>#REF!</xm:f>
            <x14:dxf>
              <font>
                <color rgb="FF006100"/>
              </font>
              <fill>
                <patternFill>
                  <bgColor rgb="FFC6EFCE"/>
                </patternFill>
              </fill>
            </x14:dxf>
          </x14:cfRule>
          <x14:cfRule type="containsText" priority="108" operator="containsText" id="{037BFB13-5C54-4805-B1EE-CB9E52C53588}">
            <xm:f>NOT(ISERROR(SEARCH(#REF!,F50)))</xm:f>
            <xm:f>#REF!</xm:f>
            <x14:dxf>
              <font>
                <color rgb="FF9C0006"/>
              </font>
              <fill>
                <patternFill>
                  <bgColor rgb="FFFFC7CE"/>
                </patternFill>
              </fill>
            </x14:dxf>
          </x14:cfRule>
          <xm:sqref>F50 F60 F70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G718"/>
  <sheetViews>
    <sheetView showGridLines="0" zoomScale="60" zoomScaleNormal="60" workbookViewId="0">
      <selection activeCell="E8" sqref="E8"/>
    </sheetView>
  </sheetViews>
  <sheetFormatPr baseColWidth="10"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80" t="s">
        <v>311</v>
      </c>
      <c r="C2" s="480"/>
      <c r="D2" s="480"/>
      <c r="E2" s="480"/>
      <c r="F2" s="148"/>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7"/>
      <c r="C3" s="87"/>
      <c r="D3" s="87"/>
      <c r="E3" s="88"/>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49"/>
      <c r="C4" s="150" t="s">
        <v>312</v>
      </c>
      <c r="D4" s="151"/>
      <c r="E4" s="152" t="s">
        <v>313</v>
      </c>
      <c r="F4" s="153"/>
      <c r="G4" s="1"/>
      <c r="H4" s="1"/>
      <c r="I4" s="1"/>
      <c r="J4" s="1"/>
      <c r="K4" s="1"/>
      <c r="L4" s="1"/>
      <c r="M4" s="1"/>
      <c r="N4" s="1"/>
      <c r="O4" s="1"/>
      <c r="P4" s="1"/>
      <c r="Q4" s="1"/>
      <c r="R4" s="1"/>
      <c r="S4" s="1"/>
      <c r="T4" s="1"/>
      <c r="U4" s="1"/>
      <c r="V4" s="1"/>
      <c r="W4" s="1"/>
      <c r="X4" s="1"/>
      <c r="Y4" s="1"/>
      <c r="Z4" s="1"/>
      <c r="AA4" s="1"/>
      <c r="AB4" s="1"/>
      <c r="AC4" s="1"/>
      <c r="AD4" s="1"/>
      <c r="AE4" s="1"/>
    </row>
    <row r="5" spans="1:137" ht="40.5">
      <c r="A5" s="1"/>
      <c r="B5" s="149"/>
      <c r="C5" s="154" t="s">
        <v>314</v>
      </c>
      <c r="D5" s="154"/>
      <c r="E5" s="154" t="s">
        <v>315</v>
      </c>
      <c r="F5" s="155" t="s">
        <v>313</v>
      </c>
      <c r="G5" s="1"/>
      <c r="H5" s="1"/>
      <c r="I5" s="1"/>
      <c r="J5" s="1"/>
      <c r="K5" s="1"/>
      <c r="L5" s="1"/>
      <c r="M5" s="1"/>
      <c r="N5" s="1"/>
      <c r="O5" s="1"/>
      <c r="P5" s="1"/>
      <c r="Q5" s="1"/>
      <c r="R5" s="1"/>
      <c r="S5" s="1"/>
      <c r="T5" s="1"/>
      <c r="U5" s="1"/>
      <c r="V5" s="1"/>
      <c r="W5" s="1"/>
      <c r="X5" s="1"/>
      <c r="Y5" s="1"/>
      <c r="Z5" s="1"/>
      <c r="AA5" s="1"/>
      <c r="AB5" s="1"/>
      <c r="AC5" s="1"/>
      <c r="AD5" s="1"/>
      <c r="AE5" s="1"/>
    </row>
    <row r="6" spans="1:137" ht="20.25">
      <c r="A6" s="1"/>
      <c r="B6" s="156" t="s">
        <v>316</v>
      </c>
      <c r="C6" s="157" t="s">
        <v>317</v>
      </c>
      <c r="D6" s="158">
        <v>0.04</v>
      </c>
      <c r="E6" s="159" t="s">
        <v>318</v>
      </c>
      <c r="F6" s="160">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161" t="s">
        <v>319</v>
      </c>
      <c r="C7" s="157" t="s">
        <v>320</v>
      </c>
      <c r="D7" s="158">
        <v>0.09</v>
      </c>
      <c r="E7" s="159" t="s">
        <v>321</v>
      </c>
      <c r="F7" s="160">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162" t="s">
        <v>322</v>
      </c>
      <c r="C8" s="157" t="s">
        <v>323</v>
      </c>
      <c r="D8" s="158">
        <v>0.28999999999999998</v>
      </c>
      <c r="E8" s="159" t="s">
        <v>324</v>
      </c>
      <c r="F8" s="160">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163" t="s">
        <v>325</v>
      </c>
      <c r="C9" s="157" t="s">
        <v>326</v>
      </c>
      <c r="D9" s="158">
        <v>0.49</v>
      </c>
      <c r="E9" s="159" t="s">
        <v>327</v>
      </c>
      <c r="F9" s="160">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164" t="s">
        <v>328</v>
      </c>
      <c r="C10" s="157" t="s">
        <v>329</v>
      </c>
      <c r="D10" s="158">
        <v>1</v>
      </c>
      <c r="E10" s="159" t="s">
        <v>330</v>
      </c>
      <c r="F10" s="160">
        <v>5</v>
      </c>
      <c r="G10" s="1"/>
      <c r="H10" s="1"/>
      <c r="I10" s="165" t="s">
        <v>331</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81" t="s">
        <v>332</v>
      </c>
      <c r="C14" s="481"/>
      <c r="D14" s="481"/>
      <c r="E14" s="481"/>
      <c r="F14" s="166"/>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167"/>
      <c r="C15" s="168"/>
      <c r="D15" s="168"/>
      <c r="E15" s="168"/>
      <c r="F15" s="167"/>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167"/>
      <c r="C16" s="476" t="s">
        <v>210</v>
      </c>
      <c r="D16" s="476"/>
      <c r="E16" s="476"/>
      <c r="F16" s="167"/>
      <c r="G16" s="25"/>
      <c r="H16" s="25"/>
      <c r="I16" s="169" t="s">
        <v>205</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156" t="s">
        <v>333</v>
      </c>
      <c r="C17" s="478" t="s">
        <v>233</v>
      </c>
      <c r="D17" s="478"/>
      <c r="E17" s="478"/>
      <c r="F17" s="160">
        <v>1</v>
      </c>
      <c r="G17" s="25"/>
      <c r="H17" s="25"/>
      <c r="I17" s="165" t="s">
        <v>210</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161" t="s">
        <v>334</v>
      </c>
      <c r="C18" s="478" t="s">
        <v>211</v>
      </c>
      <c r="D18" s="478"/>
      <c r="E18" s="478"/>
      <c r="F18" s="160">
        <v>2</v>
      </c>
      <c r="G18" s="25"/>
      <c r="H18" s="25"/>
      <c r="I18" s="165" t="s">
        <v>212</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162" t="s">
        <v>335</v>
      </c>
      <c r="C19" s="478" t="s">
        <v>336</v>
      </c>
      <c r="D19" s="478"/>
      <c r="E19" s="478"/>
      <c r="F19" s="160">
        <v>3</v>
      </c>
      <c r="G19" s="25"/>
      <c r="H19" s="25"/>
      <c r="I19" s="165" t="s">
        <v>237</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163" t="s">
        <v>337</v>
      </c>
      <c r="C20" s="478" t="s">
        <v>253</v>
      </c>
      <c r="D20" s="478"/>
      <c r="E20" s="478"/>
      <c r="F20" s="160">
        <v>4</v>
      </c>
      <c r="G20" s="25"/>
      <c r="H20" s="25"/>
      <c r="I20" s="165" t="s">
        <v>216</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164" t="s">
        <v>338</v>
      </c>
      <c r="C21" s="478" t="s">
        <v>243</v>
      </c>
      <c r="D21" s="478"/>
      <c r="E21" s="478"/>
      <c r="F21" s="160">
        <v>5</v>
      </c>
      <c r="G21" s="25"/>
      <c r="H21" s="25"/>
      <c r="I21" s="165"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165"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167"/>
      <c r="C24" s="477" t="s">
        <v>212</v>
      </c>
      <c r="D24" s="477"/>
      <c r="E24" s="477"/>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170" t="s">
        <v>333</v>
      </c>
      <c r="C25" s="478" t="s">
        <v>339</v>
      </c>
      <c r="D25" s="478"/>
      <c r="E25" s="478"/>
      <c r="F25" s="160">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171" t="s">
        <v>334</v>
      </c>
      <c r="C26" s="478" t="s">
        <v>227</v>
      </c>
      <c r="D26" s="478"/>
      <c r="E26" s="478"/>
      <c r="F26" s="160">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172" t="s">
        <v>335</v>
      </c>
      <c r="C27" s="478" t="s">
        <v>213</v>
      </c>
      <c r="D27" s="478"/>
      <c r="E27" s="478"/>
      <c r="F27" s="160">
        <v>3</v>
      </c>
      <c r="G27" s="25"/>
      <c r="H27" s="25"/>
      <c r="I27" s="27" t="e">
        <v>#REF!</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173" t="s">
        <v>337</v>
      </c>
      <c r="C28" s="478" t="s">
        <v>256</v>
      </c>
      <c r="D28" s="478"/>
      <c r="E28" s="478"/>
      <c r="F28" s="160">
        <v>4</v>
      </c>
      <c r="G28" s="25"/>
      <c r="H28" s="25"/>
      <c r="I28" s="27" t="e">
        <v>#REF!</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174" t="s">
        <v>338</v>
      </c>
      <c r="C29" s="478" t="s">
        <v>236</v>
      </c>
      <c r="D29" s="478"/>
      <c r="E29" s="478"/>
      <c r="F29" s="160">
        <v>5</v>
      </c>
      <c r="G29" s="25"/>
      <c r="H29" s="25"/>
      <c r="I29" s="27" t="e">
        <v>#REF!</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e">
        <v>#REF!</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e">
        <v>#REF!</v>
      </c>
      <c r="J31" s="27"/>
      <c r="K31" s="27"/>
      <c r="L31" s="27"/>
      <c r="M31" s="27"/>
      <c r="N31" s="27"/>
      <c r="O31" s="27"/>
      <c r="P31" s="27"/>
      <c r="Q31" s="27"/>
      <c r="R31" s="27"/>
      <c r="S31" s="27"/>
    </row>
    <row r="32" spans="1:137" s="25" customFormat="1" ht="20.25">
      <c r="B32" s="175"/>
      <c r="C32" s="476" t="s">
        <v>237</v>
      </c>
      <c r="D32" s="476"/>
      <c r="E32" s="476"/>
      <c r="F32" s="28"/>
      <c r="I32" s="27"/>
      <c r="J32" s="27"/>
      <c r="K32" s="27"/>
      <c r="L32" s="27"/>
      <c r="M32" s="27"/>
      <c r="N32" s="27"/>
      <c r="O32" s="27"/>
      <c r="P32" s="27"/>
      <c r="Q32" s="27"/>
      <c r="R32" s="27"/>
      <c r="S32" s="27"/>
    </row>
    <row r="33" spans="2:19" s="25" customFormat="1" ht="20.25">
      <c r="B33" s="156" t="s">
        <v>333</v>
      </c>
      <c r="C33" s="478" t="s">
        <v>250</v>
      </c>
      <c r="D33" s="478"/>
      <c r="E33" s="478"/>
      <c r="F33" s="160">
        <v>1</v>
      </c>
      <c r="I33" s="27" t="e">
        <v>#REF!</v>
      </c>
      <c r="J33" s="27"/>
      <c r="K33" s="27"/>
      <c r="L33" s="27"/>
      <c r="M33" s="27"/>
      <c r="N33" s="27"/>
      <c r="O33" s="27"/>
      <c r="P33" s="27"/>
      <c r="Q33" s="27"/>
      <c r="R33" s="27"/>
      <c r="S33" s="27"/>
    </row>
    <row r="34" spans="2:19" s="25" customFormat="1" ht="20.25">
      <c r="B34" s="161" t="s">
        <v>334</v>
      </c>
      <c r="C34" s="478" t="s">
        <v>238</v>
      </c>
      <c r="D34" s="478"/>
      <c r="E34" s="478"/>
      <c r="F34" s="160">
        <v>2</v>
      </c>
      <c r="I34" s="27" t="e">
        <v>#REF!</v>
      </c>
      <c r="J34" s="27"/>
      <c r="K34" s="27"/>
      <c r="L34" s="27"/>
      <c r="M34" s="27"/>
      <c r="N34" s="27"/>
      <c r="O34" s="27"/>
      <c r="P34" s="27"/>
      <c r="Q34" s="27"/>
      <c r="R34" s="27"/>
      <c r="S34" s="27"/>
    </row>
    <row r="35" spans="2:19" s="25" customFormat="1" ht="20.25">
      <c r="B35" s="162" t="s">
        <v>335</v>
      </c>
      <c r="C35" s="478" t="s">
        <v>340</v>
      </c>
      <c r="D35" s="478"/>
      <c r="E35" s="478"/>
      <c r="F35" s="160">
        <v>3</v>
      </c>
      <c r="I35" s="27" t="e">
        <v>#REF!</v>
      </c>
      <c r="J35" s="27"/>
      <c r="K35" s="27"/>
      <c r="L35" s="27"/>
      <c r="M35" s="27"/>
      <c r="N35" s="27"/>
      <c r="O35" s="27"/>
      <c r="P35" s="27"/>
      <c r="Q35" s="27"/>
      <c r="R35" s="27"/>
      <c r="S35" s="27"/>
    </row>
    <row r="36" spans="2:19" s="25" customFormat="1" ht="20.25">
      <c r="B36" s="163" t="s">
        <v>337</v>
      </c>
      <c r="C36" s="478" t="s">
        <v>341</v>
      </c>
      <c r="D36" s="478"/>
      <c r="E36" s="478"/>
      <c r="F36" s="160">
        <v>4</v>
      </c>
      <c r="I36" s="27" t="e">
        <v>#REF!</v>
      </c>
      <c r="J36" s="27"/>
      <c r="K36" s="27"/>
      <c r="L36" s="27"/>
      <c r="M36" s="27"/>
      <c r="N36" s="27"/>
      <c r="O36" s="27"/>
      <c r="P36" s="27"/>
      <c r="Q36" s="27"/>
      <c r="R36" s="27"/>
      <c r="S36" s="27"/>
    </row>
    <row r="37" spans="2:19" s="25" customFormat="1" ht="20.25">
      <c r="B37" s="164" t="s">
        <v>338</v>
      </c>
      <c r="C37" s="478" t="s">
        <v>342</v>
      </c>
      <c r="D37" s="478"/>
      <c r="E37" s="478"/>
      <c r="F37" s="160">
        <v>5</v>
      </c>
      <c r="I37" s="27" t="e">
        <v>#REF!</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167"/>
      <c r="C40" s="476" t="s">
        <v>216</v>
      </c>
      <c r="D40" s="476"/>
      <c r="E40" s="476"/>
      <c r="F40" s="28"/>
    </row>
    <row r="41" spans="2:19" s="25" customFormat="1" ht="20.25">
      <c r="B41" s="176" t="s">
        <v>333</v>
      </c>
      <c r="C41" s="478" t="s">
        <v>217</v>
      </c>
      <c r="D41" s="478"/>
      <c r="E41" s="478"/>
      <c r="F41" s="160">
        <v>1</v>
      </c>
    </row>
    <row r="42" spans="2:19" s="25" customFormat="1" ht="20.25">
      <c r="B42" s="177" t="s">
        <v>334</v>
      </c>
      <c r="C42" s="478" t="s">
        <v>343</v>
      </c>
      <c r="D42" s="478"/>
      <c r="E42" s="478"/>
      <c r="F42" s="160">
        <v>2</v>
      </c>
    </row>
    <row r="43" spans="2:19" s="25" customFormat="1" ht="20.25">
      <c r="B43" s="178" t="s">
        <v>335</v>
      </c>
      <c r="C43" s="478" t="s">
        <v>344</v>
      </c>
      <c r="D43" s="478"/>
      <c r="E43" s="478"/>
      <c r="F43" s="160">
        <v>3</v>
      </c>
    </row>
    <row r="44" spans="2:19" s="25" customFormat="1" ht="20.25">
      <c r="B44" s="179" t="s">
        <v>337</v>
      </c>
      <c r="C44" s="478" t="s">
        <v>230</v>
      </c>
      <c r="D44" s="478"/>
      <c r="E44" s="478"/>
      <c r="F44" s="160">
        <v>4</v>
      </c>
    </row>
    <row r="45" spans="2:19" s="25" customFormat="1" ht="20.25">
      <c r="B45" s="180" t="s">
        <v>338</v>
      </c>
      <c r="C45" s="478" t="s">
        <v>345</v>
      </c>
      <c r="D45" s="478"/>
      <c r="E45" s="478"/>
      <c r="F45" s="160">
        <v>5</v>
      </c>
    </row>
    <row r="46" spans="2:19" s="25" customFormat="1" ht="20.25">
      <c r="B46" s="27"/>
      <c r="C46" s="27" t="s">
        <v>346</v>
      </c>
      <c r="D46" s="27"/>
      <c r="F46" s="28"/>
    </row>
    <row r="47" spans="2:19" s="25" customFormat="1" ht="20.25">
      <c r="B47" s="27"/>
      <c r="C47" s="27"/>
      <c r="D47" s="27"/>
      <c r="F47" s="28"/>
    </row>
    <row r="48" spans="2:19" s="25" customFormat="1" ht="20.25">
      <c r="B48" s="167"/>
      <c r="C48" s="477" t="s">
        <v>220</v>
      </c>
      <c r="D48" s="477"/>
      <c r="E48" s="477"/>
      <c r="F48" s="28"/>
    </row>
    <row r="49" spans="2:11" s="25" customFormat="1" ht="20.25" customHeight="1">
      <c r="B49" s="170" t="s">
        <v>333</v>
      </c>
      <c r="C49" s="478" t="s">
        <v>221</v>
      </c>
      <c r="D49" s="478"/>
      <c r="E49" s="478"/>
      <c r="F49" s="160">
        <v>1</v>
      </c>
    </row>
    <row r="50" spans="2:11" s="25" customFormat="1" ht="20.25" customHeight="1">
      <c r="B50" s="171" t="s">
        <v>334</v>
      </c>
      <c r="C50" s="478" t="s">
        <v>232</v>
      </c>
      <c r="D50" s="478"/>
      <c r="E50" s="478"/>
      <c r="F50" s="160">
        <v>2</v>
      </c>
      <c r="K50" s="167"/>
    </row>
    <row r="51" spans="2:11" s="25" customFormat="1" ht="20.25" customHeight="1">
      <c r="B51" s="172" t="s">
        <v>335</v>
      </c>
      <c r="C51" s="478" t="s">
        <v>347</v>
      </c>
      <c r="D51" s="478"/>
      <c r="E51" s="478"/>
      <c r="F51" s="160">
        <v>3</v>
      </c>
    </row>
    <row r="52" spans="2:11" s="25" customFormat="1" ht="20.25" customHeight="1">
      <c r="B52" s="173" t="s">
        <v>337</v>
      </c>
      <c r="C52" s="478" t="s">
        <v>348</v>
      </c>
      <c r="D52" s="478"/>
      <c r="E52" s="478"/>
      <c r="F52" s="160">
        <v>4</v>
      </c>
    </row>
    <row r="53" spans="2:11" s="25" customFormat="1" ht="20.25" customHeight="1">
      <c r="B53" s="174" t="s">
        <v>338</v>
      </c>
      <c r="C53" s="478" t="s">
        <v>349</v>
      </c>
      <c r="D53" s="478"/>
      <c r="E53" s="478"/>
      <c r="F53" s="160">
        <v>5</v>
      </c>
    </row>
    <row r="54" spans="2:11" s="25" customFormat="1" ht="20.25">
      <c r="B54" s="27"/>
      <c r="C54" s="27"/>
      <c r="D54" s="27"/>
      <c r="E54" s="27"/>
      <c r="F54" s="28"/>
    </row>
    <row r="55" spans="2:11" s="25" customFormat="1" ht="20.25"/>
    <row r="56" spans="2:11" s="25" customFormat="1" ht="20.25" customHeight="1">
      <c r="B56" s="167"/>
      <c r="C56" s="181" t="s">
        <v>331</v>
      </c>
      <c r="D56" s="181"/>
      <c r="E56" s="181"/>
      <c r="F56" s="28"/>
    </row>
    <row r="57" spans="2:11" s="25" customFormat="1" ht="20.25" customHeight="1">
      <c r="B57" s="170" t="s">
        <v>333</v>
      </c>
      <c r="C57" s="479" t="s">
        <v>350</v>
      </c>
      <c r="D57" s="479"/>
      <c r="E57" s="479"/>
      <c r="F57" s="160">
        <v>1</v>
      </c>
    </row>
    <row r="58" spans="2:11" s="25" customFormat="1" ht="20.25" customHeight="1">
      <c r="B58" s="171" t="s">
        <v>334</v>
      </c>
      <c r="C58" s="479" t="s">
        <v>351</v>
      </c>
      <c r="D58" s="479"/>
      <c r="E58" s="479"/>
      <c r="F58" s="160">
        <v>2</v>
      </c>
    </row>
    <row r="59" spans="2:11" s="25" customFormat="1" ht="20.25" customHeight="1">
      <c r="B59" s="172" t="s">
        <v>335</v>
      </c>
      <c r="C59" s="479" t="s">
        <v>352</v>
      </c>
      <c r="D59" s="479"/>
      <c r="E59" s="479"/>
      <c r="F59" s="160">
        <v>3</v>
      </c>
    </row>
    <row r="60" spans="2:11" s="25" customFormat="1" ht="20.25" customHeight="1">
      <c r="B60" s="173" t="s">
        <v>337</v>
      </c>
      <c r="C60" s="479" t="s">
        <v>353</v>
      </c>
      <c r="D60" s="479"/>
      <c r="E60" s="479"/>
      <c r="F60" s="160">
        <v>4</v>
      </c>
    </row>
    <row r="61" spans="2:11" s="25" customFormat="1" ht="20.25" customHeight="1">
      <c r="B61" s="174" t="s">
        <v>338</v>
      </c>
      <c r="C61" s="479" t="s">
        <v>354</v>
      </c>
      <c r="D61" s="479"/>
      <c r="E61" s="479"/>
      <c r="F61" s="160">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20:E20"/>
    <mergeCell ref="C21:E21"/>
    <mergeCell ref="C25:E25"/>
    <mergeCell ref="B2:E2"/>
    <mergeCell ref="B14:E14"/>
    <mergeCell ref="C17:E17"/>
    <mergeCell ref="C18:E18"/>
    <mergeCell ref="C19:E19"/>
    <mergeCell ref="C16:E16"/>
    <mergeCell ref="C24:E24"/>
    <mergeCell ref="C36:E36"/>
    <mergeCell ref="C37:E37"/>
    <mergeCell ref="C26:E26"/>
    <mergeCell ref="C27:E27"/>
    <mergeCell ref="C28:E28"/>
    <mergeCell ref="C29:E29"/>
    <mergeCell ref="C33:E33"/>
    <mergeCell ref="C34:E34"/>
    <mergeCell ref="C35:E35"/>
    <mergeCell ref="C32:E32"/>
    <mergeCell ref="C58:E58"/>
    <mergeCell ref="C59:E59"/>
    <mergeCell ref="C60:E60"/>
    <mergeCell ref="C61:E61"/>
    <mergeCell ref="C52:E52"/>
    <mergeCell ref="C53:E53"/>
    <mergeCell ref="C57:E57"/>
    <mergeCell ref="C51:E51"/>
    <mergeCell ref="C41:E41"/>
    <mergeCell ref="C42:E42"/>
    <mergeCell ref="C43:E43"/>
    <mergeCell ref="C44:E44"/>
    <mergeCell ref="C40:E40"/>
    <mergeCell ref="C48:E48"/>
    <mergeCell ref="C45:E45"/>
    <mergeCell ref="C49:E49"/>
    <mergeCell ref="C50:E5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Props1.xml><?xml version="1.0" encoding="utf-8"?>
<ds:datastoreItem xmlns:ds="http://schemas.openxmlformats.org/officeDocument/2006/customXml" ds:itemID="{3A80E8FA-F9C4-4F93-80D6-2B02395B54A6}">
  <ds:schemaRefs>
    <ds:schemaRef ds:uri="http://schemas.microsoft.com/sharepoint/v3/contenttype/forms"/>
  </ds:schemaRefs>
</ds:datastoreItem>
</file>

<file path=customXml/itemProps2.xml><?xml version="1.0" encoding="utf-8"?>
<ds:datastoreItem xmlns:ds="http://schemas.openxmlformats.org/officeDocument/2006/customXml" ds:itemID="{E8F32967-1213-47C6-BA21-2222381A70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2634F9-E90D-47D7-98A9-0DD366F8E5B8}">
  <ds:schemaRefs>
    <ds:schemaRef ds:uri="ebe62426-be44-4ac6-b4e7-c6e91301097f"/>
    <ds:schemaRef ds:uri="http://schemas.microsoft.com/office/2006/metadata/properties"/>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1f8d7d97-b52e-4e8e-add1-cddb6c7f9c6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admiistracion </vt:lpstr>
      <vt:lpstr>9- Matriz de Calor </vt:lpstr>
      <vt:lpstr>Seguimiento 1 Trimestre</vt:lpstr>
      <vt:lpstr>Seguimiento 2 Trimestre</vt:lpstr>
      <vt:lpstr>Seguimiento 3 Trimestre</vt:lpstr>
      <vt:lpstr>Seguimiento 4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Monica Tovar Yañez</cp:lastModifiedBy>
  <cp:revision/>
  <dcterms:created xsi:type="dcterms:W3CDTF">2021-04-16T16:11:31Z</dcterms:created>
  <dcterms:modified xsi:type="dcterms:W3CDTF">2025-05-27T14:13:01Z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