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C:\Users\mtovary\Desktop\SIGCMA\5. MATRIZ DE RIESGOS\MT Vigencia 2025\DESAJ NEIVA\1ER TRIMESTRE 2025_DESAJ NEIVA\"/>
    </mc:Choice>
  </mc:AlternateContent>
  <bookViews>
    <workbookView xWindow="0" yWindow="0" windowWidth="28800" windowHeight="11280" tabRatio="898"/>
  </bookViews>
  <sheets>
    <sheet name="1- Presentacion " sheetId="10" r:id="rId1"/>
    <sheet name="Conceptos 37001" sheetId="37" r:id="rId2"/>
    <sheet name="2- Análisis de Contexto SGSST" sheetId="39" r:id="rId3"/>
    <sheet name="3. Estrategias" sheetId="40"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state="hidden" r:id="rId12"/>
    <sheet name="Seguimiento 3 Trimestre" sheetId="35" state="hidden" r:id="rId13"/>
    <sheet name="Seguimiento 4 Trimestre" sheetId="36"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5" hidden="1">'5- Identificación de Riesgos'!$A$4:$O$69</definedName>
    <definedName name="_xlnm.Print_Area" localSheetId="2">'2- Análisis de Contexto SGSST'!$A$1:$G$70</definedName>
    <definedName name="_xlnm.Print_Area" localSheetId="5">'5- Identificación de Riesgos'!$A$1:$N$29</definedName>
    <definedName name="_xlnm.Print_Area" localSheetId="6">'6- Valoración Controles'!$A$1:$V$29</definedName>
    <definedName name="_xlnm.Print_Area" localSheetId="7">'7- Mapa Final'!$A$1:$N$29</definedName>
    <definedName name="Data" localSheetId="2">'[1]Tabla de Valoración'!$I$2:$L$5</definedName>
    <definedName name="Data" localSheetId="3">'[2]Tabla de Valoración'!$I$2:$L$5</definedName>
    <definedName name="Data">'[3]Tabla de Valoración'!$I$2:$L$5</definedName>
    <definedName name="Diseño" localSheetId="2">'[1]Tabla de Valoración'!$I$2:$I$5</definedName>
    <definedName name="Diseño" localSheetId="3">'[2]Tabla de Valoración'!$I$2:$I$5</definedName>
    <definedName name="Diseño">'[3]Tabla de Valoración'!$I$2:$I$5</definedName>
    <definedName name="Ejecución" localSheetId="2">'[1]Tabla de Valoración'!$I$2:$L$2</definedName>
    <definedName name="Ejecución" localSheetId="3">'[2]Tabla de Valoración'!$I$2:$L$2</definedName>
    <definedName name="Ejecución">'[3]Tabla de Valoración'!$I$2:$L$2</definedName>
    <definedName name="GEST" localSheetId="3">[4]GESTION!#REF!</definedName>
    <definedName name="GEST">[5]GESTION!#REF!</definedName>
    <definedName name="GESTION_SEG_3_TRIM">[6]GESTION!#REF!</definedName>
    <definedName name="INV" localSheetId="3">[4]INVERSION!#REF!</definedName>
    <definedName name="INV">[5]INVERSION!#REF!</definedName>
    <definedName name="INV_GEST">#REF!</definedName>
    <definedName name="Posibilidad" localSheetId="2">[7]Hoja2!$H$3:$H$7</definedName>
    <definedName name="Posibilidad" localSheetId="3">[7]Hoja2!$H$3:$H$7</definedName>
    <definedName name="Posibilidad">[8]Hoja2!$H$3:$H$7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28" l="1"/>
  <c r="A50" i="28" l="1"/>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G50" i="27" l="1"/>
  <c r="C13" i="28" l="1"/>
  <c r="C14" i="28"/>
  <c r="C15" i="28"/>
  <c r="C16" i="28"/>
  <c r="C17" i="28"/>
  <c r="C18" i="28"/>
  <c r="C19" i="28"/>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K22" i="27" s="1"/>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M50" i="29" s="1"/>
  <c r="G60" i="27"/>
  <c r="H60" i="27" s="1"/>
  <c r="H30" i="27"/>
  <c r="F49" i="34" l="1"/>
  <c r="F49" i="35"/>
  <c r="F49" i="36"/>
  <c r="T60" i="28"/>
  <c r="J60" i="29" s="1"/>
  <c r="F60" i="29"/>
  <c r="F49" i="18"/>
  <c r="N60" i="27"/>
  <c r="H60" i="29" s="1"/>
  <c r="T30" i="28"/>
  <c r="F30" i="29"/>
  <c r="M30" i="27"/>
  <c r="N30" i="27" s="1"/>
  <c r="H30" i="29" s="1"/>
  <c r="D59" i="36" l="1"/>
  <c r="D59" i="18"/>
  <c r="D59" i="34"/>
  <c r="D59" i="35"/>
  <c r="V60" i="28"/>
  <c r="M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<sst xmlns="http://schemas.openxmlformats.org/spreadsheetml/2006/main" count="949" uniqueCount="539">
  <si>
    <t xml:space="preserve"> MAPA DE RIESGOS SIGCMA</t>
  </si>
  <si>
    <t>DEPENDENCIA (Unidad misional del CSJ o Unidad de la DEAJ o Seccional o CSJ en caso de despachos judiciales certificados)</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</si>
  <si>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</si>
  <si>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</si>
  <si>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</si>
  <si>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</si>
  <si>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</si>
  <si>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</si>
  <si>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</si>
  <si>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</si>
  <si>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</si>
  <si>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</si>
  <si>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</si>
  <si>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</si>
  <si>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</si>
  <si>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</si>
  <si>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</si>
  <si>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</si>
  <si>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</si>
  <si>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</si>
  <si>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</si>
  <si>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</si>
  <si>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</si>
  <si>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</si>
  <si>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</si>
  <si>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</si>
  <si>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</si>
  <si>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</si>
  <si>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</si>
  <si>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</si>
  <si>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</si>
  <si>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</si>
  <si>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</si>
  <si>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</si>
  <si>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</si>
  <si>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</si>
  <si>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</si>
  <si>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</si>
  <si>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Económicos y Financieros (disponibilidad de capital, liquidez, mercados financieros, desempleo, competencia)</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</si>
  <si>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</si>
  <si>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</si>
  <si>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</si>
  <si>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Tecnológicos (desarrollo digital, avances en tecnología, acceso a sistemas de información externos, gobierno en línea)</t>
  </si>
  <si>
    <t>Legales y reglamentarios (estándares nacionales, internacionales, regulación)</t>
  </si>
  <si>
    <t>Ambientales (emisiones y residuos, energía, catástrofes naturales, desarrollo sostenible)</t>
  </si>
  <si>
    <t>Fenómenos naturales (Inundación, quema de bosques, sismo, vendavales, epidemias y plagas)</t>
  </si>
  <si>
    <t xml:space="preserve">CONTEXTO INTERNO </t>
  </si>
  <si>
    <t xml:space="preserve">DEBILIDADES  (Factores específicos)  </t>
  </si>
  <si>
    <t>FORTALEZAS(Factores específicos)</t>
  </si>
  <si>
    <t>Estratégicos (direccionamiento estratégico, planeación institucional, liderazgo, trabajo en equipo)</t>
  </si>
  <si>
    <t>Recursos financieros (presupuesto de funcionamiento, recursos de inversión</t>
  </si>
  <si>
    <t>Personal (competencia del personal, disponibilidad, suficiencia, seguridad y salud  en el trabajo)</t>
  </si>
  <si>
    <t>Personal integrado por servidores judiciales de alto nivel profesional y capacitado para llevar a cabo las funciones asignadas</t>
  </si>
  <si>
    <t>Proceso (capacidad, diseño, ejecución, proveedores, entradas, salidas, gestión del conocimiento)</t>
  </si>
  <si>
    <t xml:space="preserve">Tecnológicos </t>
  </si>
  <si>
    <t xml:space="preserve">Documentación (actualización, coherencia, aplicabilidad) </t>
  </si>
  <si>
    <t>Infraestructura física (suficiencia, comodidad)</t>
  </si>
  <si>
    <t>Elementos de trabajo (papel, equipos, herramientas)</t>
  </si>
  <si>
    <t>Comunicación Interna (canales utilizados y su efectividad, flujo de la información necesaria para el desarrollo de las actividades)</t>
  </si>
  <si>
    <t>Ambientales</t>
  </si>
  <si>
    <t>Desconocimiento del Plan de Gestión Ambiental que aplica para la Rama Judicial Acuerdo PSAA14-10160</t>
  </si>
  <si>
    <t>Disminución en el uso de papel, toners y demás elementos de oficina al implementar el uso de medios tecnológicos</t>
  </si>
  <si>
    <t>Desconocimiento por parte de los brigadistas, servidores judiciales y contratistas de las acciones necesarias para actuar ante una emergencia ambiental</t>
  </si>
  <si>
    <t>ESTRATEGIAS  DOFA</t>
  </si>
  <si>
    <t>ESTRATEGIA/ACCIÓN/ PROYECTO</t>
  </si>
  <si>
    <t xml:space="preserve">DOCUMENTADA EN </t>
  </si>
  <si>
    <t>A</t>
  </si>
  <si>
    <t>O</t>
  </si>
  <si>
    <t>D</t>
  </si>
  <si>
    <t>F</t>
  </si>
  <si>
    <t xml:space="preserve">Plan de acción </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</si>
  <si>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</si>
  <si>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</si>
  <si>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</si>
  <si>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</si>
  <si>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</si>
  <si>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</si>
  <si>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</si>
  <si>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</si>
  <si>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</si>
  <si>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</si>
  <si>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</si>
  <si>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</si>
  <si>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</si>
  <si>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</si>
  <si>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</si>
  <si>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</si>
  <si>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</si>
  <si>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</si>
  <si>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</si>
  <si>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</si>
  <si>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</si>
  <si>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</si>
  <si>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</si>
  <si>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</si>
  <si>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</si>
  <si>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</si>
  <si>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</si>
  <si>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</si>
  <si>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</si>
  <si>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</si>
  <si>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</si>
  <si>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</si>
  <si>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</si>
  <si>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</si>
  <si>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</si>
  <si>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</si>
  <si>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</si>
  <si>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</si>
  <si>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</si>
  <si>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</si>
  <si>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</si>
  <si>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</si>
  <si>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</si>
  <si>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</si>
  <si>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</si>
  <si>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</si>
  <si>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</si>
  <si>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</si>
  <si>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</si>
  <si>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</si>
  <si>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</si>
  <si>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</si>
  <si>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</si>
  <si>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</si>
  <si>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</si>
  <si>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</si>
  <si>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</si>
  <si>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</si>
  <si>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</si>
  <si>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</si>
  <si>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</si>
  <si>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</si>
  <si>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</si>
  <si>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</si>
  <si>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</si>
  <si>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</si>
  <si>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</si>
  <si>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</si>
  <si>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</si>
  <si>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</si>
  <si>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</si>
  <si>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</si>
  <si>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</si>
  <si>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</si>
  <si>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</si>
  <si>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</si>
  <si>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</si>
  <si>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</si>
  <si>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</si>
  <si>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</si>
  <si>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</si>
  <si>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</si>
  <si>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</si>
  <si>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</si>
  <si>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</si>
  <si>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</si>
  <si>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</si>
  <si>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</si>
  <si>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</si>
  <si>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</si>
  <si>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</si>
  <si>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</si>
  <si>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</si>
  <si>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</si>
  <si>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</si>
  <si>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</si>
  <si>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</si>
  <si>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</si>
  <si>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</si>
  <si>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</si>
  <si>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</si>
  <si>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</si>
  <si>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</si>
  <si>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</si>
  <si>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1. Desconocimiento de los requisitos legales para la implementación del SG-SST</t>
  </si>
  <si>
    <t>Afectación Económica</t>
  </si>
  <si>
    <t>Afectación al presupuesto  en un valor  &lt;1% y ≥5%.</t>
  </si>
  <si>
    <t>Afectación de reputacion,imagén,  credibilidad, satisfacción de usuarios y PI</t>
  </si>
  <si>
    <t xml:space="preserve">De la entidad y sector justicia a nivel nacional </t>
  </si>
  <si>
    <t>Incumplimiento de las metas establecidas</t>
  </si>
  <si>
    <t>Incumplimiento del 60% de los indicadores del proceso</t>
  </si>
  <si>
    <t>Incumplimiento Plan Trabajo de SG-SST</t>
  </si>
  <si>
    <t>Posibilidad de incumplimiento de las metas establecidas por omisión en la ejecución de actividades del plan anual de 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</si>
  <si>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</si>
  <si>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</si>
  <si>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</si>
  <si>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</si>
  <si>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</si>
  <si>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Recibir dádivas o beneficios a nombre propio o de terceros para  desviar recursos, no presentar o presentar reportes con información no veraz</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</si>
  <si>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</si>
  <si>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</si>
  <si>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</si>
  <si>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</si>
  <si>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</si>
  <si>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</si>
  <si>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</si>
  <si>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</si>
  <si>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</si>
  <si>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</si>
  <si>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</si>
  <si>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</si>
  <si>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</si>
  <si>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</si>
  <si>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</si>
  <si>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</si>
  <si>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</si>
  <si>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</si>
  <si>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</si>
  <si>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</si>
  <si>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</si>
  <si>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</si>
  <si>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</si>
  <si>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</si>
  <si>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</si>
  <si>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</si>
  <si>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</si>
  <si>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</si>
  <si>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</si>
  <si>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</si>
  <si>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</si>
  <si>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</si>
  <si>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</si>
  <si>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</si>
  <si>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</si>
  <si>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</si>
  <si>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</si>
  <si>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</si>
  <si>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SI</t>
  </si>
  <si>
    <t>Aseguradora: Administradora de Riesgos Laborales (ARL)
Pólizas de calidad y cumplimiento</t>
  </si>
  <si>
    <t>Acciones de respuesta ante noticias que afectan la imagen de la entidad</t>
  </si>
  <si>
    <t>NO</t>
  </si>
  <si>
    <t xml:space="preserve">Análisis de indicadores y acciones de mejoramiento </t>
  </si>
  <si>
    <t>Aseguradora: Administradora de Riesgos Laborales (ARL)
Aseguradora de riesgos 
Pólizas de calidad y cumplimiento</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</si>
  <si>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</si>
  <si>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</si>
  <si>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</si>
  <si>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</si>
  <si>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</si>
  <si>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</si>
  <si>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</si>
  <si>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</si>
  <si>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</si>
  <si>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</si>
  <si>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</si>
  <si>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</si>
  <si>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</si>
  <si>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</si>
  <si>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</si>
  <si>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</si>
  <si>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</si>
  <si>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</si>
  <si>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</si>
  <si>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</si>
  <si>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</si>
  <si>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</si>
  <si>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</si>
  <si>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</si>
  <si>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</si>
  <si>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</si>
  <si>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</si>
  <si>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</si>
  <si>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</si>
  <si>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</si>
  <si>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</si>
  <si>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</si>
  <si>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</si>
  <si>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</si>
  <si>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</si>
  <si>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</si>
  <si>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</si>
  <si>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</si>
  <si>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</si>
  <si>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</si>
  <si>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</si>
  <si>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</si>
  <si>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</si>
  <si>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</si>
  <si>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</si>
  <si>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</si>
  <si>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</si>
  <si>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</si>
  <si>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</si>
  <si>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</si>
  <si>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</si>
  <si>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</si>
  <si>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</si>
  <si>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</si>
  <si>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</si>
  <si>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</si>
  <si>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</si>
  <si>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</si>
  <si>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</si>
  <si>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</si>
  <si>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</si>
  <si>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</si>
  <si>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</si>
  <si>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</si>
  <si>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</si>
  <si>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</si>
  <si>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</si>
  <si>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</si>
  <si>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</si>
  <si>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</si>
  <si>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</si>
  <si>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</si>
  <si>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</si>
  <si>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</si>
  <si>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</si>
  <si>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</si>
  <si>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</si>
  <si>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</si>
  <si>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</si>
  <si>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</si>
  <si>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</si>
  <si>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</si>
  <si>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</si>
  <si>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</si>
  <si>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</si>
  <si>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</si>
  <si>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</si>
  <si>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</si>
  <si>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</si>
  <si>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</si>
  <si>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</si>
  <si>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</si>
  <si>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</si>
  <si>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</si>
  <si>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</si>
  <si>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</si>
  <si>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</si>
  <si>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</si>
  <si>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</si>
  <si>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</si>
  <si>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</si>
  <si>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</si>
  <si>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</si>
  <si>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</si>
  <si>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</si>
  <si>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</si>
  <si>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</si>
  <si>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</si>
  <si>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</si>
  <si>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</si>
  <si>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</si>
  <si>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</si>
  <si>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</si>
  <si>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</si>
  <si>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</si>
  <si>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</si>
  <si>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</si>
  <si>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</si>
  <si>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</si>
  <si>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</si>
  <si>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</si>
  <si>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</si>
  <si>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</si>
  <si>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</si>
  <si>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</si>
  <si>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</si>
  <si>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</si>
  <si>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</si>
  <si>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</si>
  <si>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</si>
  <si>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</si>
  <si>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MATRIZ DE RIESGOS</t>
  </si>
  <si>
    <t>ANÁLISIS DEL RESULTADO FINAL 
2 TRIMESTRE</t>
  </si>
  <si>
    <t>ANÁLISIS DEL RESULTADO FINAL 
3 TRIMESTRE</t>
  </si>
  <si>
    <t>ANÁLISIS DEL RESULTADO FINAL 
4 TRIMESTRE</t>
  </si>
  <si>
    <t>DEPENDENCIA ADMINISTRATIVA O JUDICIAL</t>
  </si>
  <si>
    <t>N/A</t>
  </si>
  <si>
    <t>CÓDIGO
F-EVSG-10</t>
  </si>
  <si>
    <t xml:space="preserve">ELABORÓ
LIDER DEL PROCESO </t>
  </si>
  <si>
    <t xml:space="preserve">REVISÓ
COORDINACIÓN NACIONAL DEL SIGCMA </t>
  </si>
  <si>
    <t>APROBÓ
COMITÉ NACIONAL DEL SIGCMA</t>
  </si>
  <si>
    <t>VERSIÓN
02</t>
  </si>
  <si>
    <t>FECHA
06/11/2023</t>
  </si>
  <si>
    <t>FECHA
12/12/2023</t>
  </si>
  <si>
    <t>FECHA
13/12/2023</t>
  </si>
  <si>
    <t>Cambios de gerentes públicos con direccionamientos nuevos que afecten la Seguridad y la Salud de los servidores judiciales.</t>
  </si>
  <si>
    <t>Reglamentación y modelos nacionales e internacionales adaptables como buenas prácticas en el SG-SST</t>
  </si>
  <si>
    <t xml:space="preserve">Cambio de Normatividad y Regulaciones expedidas en relación con Seguridad y Salud en el Trabajo </t>
  </si>
  <si>
    <t> </t>
  </si>
  <si>
    <t>1. Identificar, evaluar y realizar seguimiento al cumplimiento de los requisitos legales y otros requisitos aplicables al SG-SST</t>
  </si>
  <si>
    <t>5. Promover y motivar a los servidores judiciales, judicantes, practicantes y contratistas para participar en las actividades de seguridad y salud en el trabajo</t>
  </si>
  <si>
    <t>Plan de acción
Matriz de oportunidades</t>
  </si>
  <si>
    <t xml:space="preserve">2. Planear, gestionar y ejecutar el presupuesto asignado en pro de la seguridad y salud en el trabajo de la población judicial </t>
  </si>
  <si>
    <t xml:space="preserve">Afectación a servidores judiciales e infraestructura física de las sedes Judiciales y Administrativas por causa del riesgo público, tales como: conflicto armado de las regiones, asonadas, atracos, robos o hurtos, extorsiones y secuestros </t>
  </si>
  <si>
    <t>3. Fortalecer la identificación de peligros, evaluación y valoración de riesgos, amenazas, análisis de vulnerabilidad, acciones para la prevención, mitigación, atención y respuesta ante las emergencias</t>
  </si>
  <si>
    <t>Plan de acción
Matriz de identificación de peligros, evaluación y valoración de riesgos
Plan de Gestión de Riesgos y Desastres
Inspección técnica Integral</t>
  </si>
  <si>
    <t>Afectación a servidores judiciales a causa de amenazas, insultos o agresiones por parte de los usuarios de justicia cuando se realizan diligencias dentro o fuera de las sedes judiciales</t>
  </si>
  <si>
    <t>Aprovechamiento de nuevas metodologías con base en investigaciones y estudios para la prevención de accidentes de trabajo, enfermedades laborales y PVE.</t>
  </si>
  <si>
    <t>6. Implementar mecanismos para el seguimiento y la retroalimentación de las partes interesadas</t>
  </si>
  <si>
    <t>Matriz de partes interesadas</t>
  </si>
  <si>
    <t>Afectación a servidores judiciales a causa de pandemias y sus variantes.</t>
  </si>
  <si>
    <t>Visibilizacion de los actores no formales (Grupos y minorías Indígenas, género) mediante las actividades desarrolladas por el Sistema de Gestión de Seguridad y Salud en el Trabajo</t>
  </si>
  <si>
    <t>4. Identificar, gestionar e implementar reglamentación y modelos nacionales e internacionales, investigaciones y estudios, asi como herramientas tecnológicas que permitan mejorar el Sistema de Gestión de Seguridad y Salud en el Trabajo</t>
  </si>
  <si>
    <t>Matriz de oportunidades</t>
  </si>
  <si>
    <t>Pérdida o hackeo de información derivada de ataques cibernéticos</t>
  </si>
  <si>
    <t>Indisponibilidad y/o colapso de la infraestructura tecnológica (servicios de internet, actualizaciones de software, entre otros)</t>
  </si>
  <si>
    <t>Desarrollo de alianzas estratégicas para el fortalecimiento de las actividades del SG-SST, a través de las TICs y de herramientas de inteligencia artificial</t>
  </si>
  <si>
    <t>Excesiva reglamentación y cambios permanentes de los requisitos legales y otros requisitos.</t>
  </si>
  <si>
    <t>Falta de socialización de estrategias con las dependencias para fomentar el trabajo colaborativo</t>
  </si>
  <si>
    <t>Demora en la aprobación de documentos del proceso de SG-SST por parte del SIGCMA</t>
  </si>
  <si>
    <t>El compromiso de la Alta Dirección y de los Nominadores en la implementación del Sistema de Gestión de Seguridad y Salud en el Trabajo</t>
  </si>
  <si>
    <t>Se cuenta con un equipo de trabajo liderado por la Dirección Administrativa del SG-SST, Coordinación Nacional del SG-SST, apoyado por los responsables de seguridad y salud en el trabajo del Nivel Central, Seccionales y Coordinaciones Administrativas, así mismo, tiene el apoyo técnico y logístico de contratistas, asesores del Corredor de Seguros y Administradora de Riesgos Laborales (ARL)</t>
  </si>
  <si>
    <t>Manual de requisitos del SG-SST para contratación actualizado</t>
  </si>
  <si>
    <t>Asignación insuficiente de recursos para Seguridad y Salud en el Trabajo</t>
  </si>
  <si>
    <t>Dificultad en la participación de los servidores judiciales en actividades, capacitaciones, sensibilizaciones, cursos, talleres, diplomados, entre otros</t>
  </si>
  <si>
    <t>Afectación de la salud de los servidores judiciales  a causa de la extensión en los horarios laborales de teletrabajo y presencial</t>
  </si>
  <si>
    <t xml:space="preserve">Dificultad en el proceso de inducción y reinducción de los servidores judiciales, judicantes y contratistas debido a la constante rotación </t>
  </si>
  <si>
    <t>Resistencia por parte de algunos servidores judiciales a participar en actividades de Seguridad y Salud en el Trabajo</t>
  </si>
  <si>
    <t xml:space="preserve">Demora en los cierres de los planes de acción resultantes de hallazgos de las inspecciones de seguridad y salud en el trabajo </t>
  </si>
  <si>
    <t>Mesas de seguimiento administrativo con las entidades de seguridad social para el seguimiento de casos críticos de accidentes de trabajo y comunes y enfermedad laborales y comunes</t>
  </si>
  <si>
    <t>Accesibilidad a nuevas herramientas virtuales, que facilitan el acceso a la información, la optimización del tiempo, contribuyen a la disminución de los consumos de papel para ampliar la cobertura en prevención y promoción de los riesgos laborales</t>
  </si>
  <si>
    <t>Documentos estandarizados para la implementación del SG-SST a nivel nacional como: Manuales, Programas, Procedimientos, Instructivos y formatos con la aprobación del SIGCMA, publicados en la pagina web de la Rama Judicial con acceso a todas las partes interesadas.</t>
  </si>
  <si>
    <t>Sedes Judiciales arrendadas, en comodato y propias que no cuentan con las condiciones locativas mínimas y de seguridad, para los servidores judiciales, contratistas, personas con movilidad reducida y usuarios de la justicia según la normatividad vigente debido a la deficiencia en el cierre eficaz de  acciones para los hallazgos identificados.</t>
  </si>
  <si>
    <t>Seguimiento al cierre de los hallazgos presentados en las inspecciones integrales de seguridad realizadas a cada una de las sedes.</t>
  </si>
  <si>
    <t>Fortalecimiento de la página web institucional y mecanismos de comunicación</t>
  </si>
  <si>
    <t xml:space="preserve">Uso del aplicativo SIGOBIUS para socialización de documentos internos y externos en seguridad y salud en el trabajo </t>
  </si>
  <si>
    <t>Reconocimiento de la imagen corporativa y los logos en los cuales se encuentra certificada la Rama Judicial</t>
  </si>
  <si>
    <t>Implementación de buenas prácticas tendientes a la protección del medio ambiente</t>
  </si>
  <si>
    <t>DIRECCIÓN EJECUTIVA SECCIONAL DE ADMINISTRACIÓN JUDICIAL DE NEIVA</t>
  </si>
  <si>
    <t>Presupuesto insuficiente asignado para la vigencia 2025 al Sistema de Gestion de Seguridad y Salud en el Trabajo de la Seccional.</t>
  </si>
  <si>
    <t xml:space="preserve"> Incremento del PIB que potencialice el crecimiento económico del país y viabilice la asignación suficiente de recursos para la Rama Judicial </t>
  </si>
  <si>
    <t>Incremento de la credibilidad y confianza en la Entidad al implementar y mantener la certificación del Sistema de Gestión de Seguridad y Salud en el Trabajo.</t>
  </si>
  <si>
    <t>Generar Grupos de Apoyo con las diferentes entidades que puedan brindar una ayuda en momento de presentarse una emergencia o evento catastrófico.</t>
  </si>
  <si>
    <t>Presencia de grupos armados en las vías del Territorio Departamental que pueda generar un riesgo mayor al personal del proceso de Seguridad y Salud en el Trábajo.</t>
  </si>
  <si>
    <t>Uso de herramientas tecnológicas que estén a la vanguardia para el desarrollo de las actividades de Gestión de SST y Bienestar.</t>
  </si>
  <si>
    <t>Acceso limitado o nulo a la Información del Sistema de Gestión de Seguridad y Salud en el Trabajo, debido a fallas en el servicio de internet</t>
  </si>
  <si>
    <t>Actualización del marco normativo que mejore las condiciones de trabajo de la Seccional</t>
  </si>
  <si>
    <t>Multas o sanciones por parte de las entidades de control, debido a el incumplimiento normativo</t>
  </si>
  <si>
    <t>Revisar la opción de comenzar a implementar ISO 50001, eficiencia energética</t>
  </si>
  <si>
    <t>Falta de disponibilidad de proveedores que realizan la recolección de residuos</t>
  </si>
  <si>
    <t>Certificar la Seccional en NTC 14001:2015 Sistemas de Gestión ambiental</t>
  </si>
  <si>
    <t>Nuevas enfermedades o pandemias que afecten la población judicial de la Seccional</t>
  </si>
  <si>
    <t>No realización oportuna del plan de acción, matriz de riesgos y demás documentos del SIGCMA, con su seguimiento correspondiente en los periodos establecidos, conforme a los lineamientos emitidos desde la Coordinación del SIGCMA</t>
  </si>
  <si>
    <t>La Seccional mantiene la certificación en la NTC ISO 45001:2018, Sistema de Gestión de Seguridad y Salud en el Trabajo (SG-SST)</t>
  </si>
  <si>
    <t>La Seccional mantiene la certificación en Sellos SAFE &amp; HEALTHY.</t>
  </si>
  <si>
    <t> Desarticulación entre el SIGCMA Nacional y el líder del SIGMA Seccional frente al diligenciamiento y seguimiento de los Planes de Acción y la Matriz de Riesgos</t>
  </si>
  <si>
    <t>Contar con el Plan de Trabajo acorde a las necesidades de la Seccional, así como de las actividades propias, actualizado a 2025.</t>
  </si>
  <si>
    <t>Contar con un proveedor externo de gran experiencia para la realización de las auditorías internas al SG-SST</t>
  </si>
  <si>
    <t>La Seccional cuenta con una Brigada de Emergencia capacitada y completamente dotada para el ejercicio de sus funciones en eventos que se puedan presentar.</t>
  </si>
  <si>
    <t>Retrasos en la aprobación y asignación de recursos de inversión</t>
  </si>
  <si>
    <t>Coordinación del SGSST con conocimiento de la reglamentación que establece el procedimiento para el manejo de los recursos presupuestales, financieros y de contratación estatal</t>
  </si>
  <si>
    <t>Presupuesto asignado para el desarrollo de proyectos de inversión del SGSST y Plan de Bienestar Social</t>
  </si>
  <si>
    <t>Desarrollo y fortalecimiento de competencias del personal Responsable del SG-SST de la Seccional.</t>
  </si>
  <si>
    <t>Desarticulación entre el área de Seguridad y Salud en el Trabajo y contratación para establecer los requisitos específicos en SST de acuerdo a la normativa vigente.</t>
  </si>
  <si>
    <t>Seguimiento de las recomendaciones médico laborales emitidas por la EPS y ARL liderado por la Dirección Administrativa responsable del SG-SST</t>
  </si>
  <si>
    <t>Debilidad en la retroalimentación de la evaluación realizada a los proveedores y contratistas del producto o servicio entregado</t>
  </si>
  <si>
    <t>Aplicabilidad de la Gestión del conocimiento generada por las experiencias de los servidores judiciales documentada en instructivos y guías</t>
  </si>
  <si>
    <t>Carencia de formación en tecnologías de la información y la comunicación aplicadas al desarrollo de la gestión de seguridad y salud en el Trabajo:
Transformación digital, digitalización, expediente digital y estrategias para la digitalización</t>
  </si>
  <si>
    <t>Desaprovechamiento de herramientas estadísticas para la presentación de informes de gestión del proceso</t>
  </si>
  <si>
    <t xml:space="preserve"> Capacitación para el uso de herramientas tecnológicas  </t>
  </si>
  <si>
    <t>Formatos de la página web del SIGCMA que no han sido actualizados</t>
  </si>
  <si>
    <t>El control en el uso de formatos y documentos actualizados es regular</t>
  </si>
  <si>
    <t>El Alcance documental del SG-SST a Nivel Seccional no es claro, respecto a lo que se maneja en Nivel Central</t>
  </si>
  <si>
    <t>Micrositio de fácil acceso a los documentos propios del Sistema de Gestión de Seguridad y Salud en el Trabajo</t>
  </si>
  <si>
    <t>Falta de comunicación y socialización a todos los niveles, de los documentos que se actualizan en el SG-SST</t>
  </si>
  <si>
    <t>Falta de modernización y mantenimiento del mobiliario con que cuenta el área de SG-SST</t>
  </si>
  <si>
    <t>Presupuesto activo para mantenimiento locativo, adecuación de infraestructura y mejora de las sedes judiciales</t>
  </si>
  <si>
    <t>Gestión limitada por parte del área administrativa a los hallazgos encontrados en las inspecciones de SST</t>
  </si>
  <si>
    <t>El suministro de los elementos de protección personal enfocados al trabajo que se realiza en campo por parte de jueces y demás cargos, es limitado o se queda corto para lo que implica estar expuesto a riesgos por fuera de la sede.</t>
  </si>
  <si>
    <t>Modernización de los equipos de cómputo, escritorios y sillas</t>
  </si>
  <si>
    <t>Desaprovechamiento de protector de pantalla de los equipos de cómputo como medio de comunicación interno</t>
  </si>
  <si>
    <t>Disponibilidad de correo electrónico corporativo para reporte de actos y condiciones inseguras por parte de los Servidores Judiciales</t>
  </si>
  <si>
    <t>No se realiza una separación eficiente y adecuada de residuos en la fuente </t>
  </si>
  <si>
    <t>Seguimiento a enmienda ISO 45001:2018, cambio climático</t>
  </si>
  <si>
    <t>Ausencia de indicadores ambientales</t>
  </si>
  <si>
    <t>Nivel Seccional</t>
  </si>
  <si>
    <t>No implementar dentro de los tiempos legales del SST o implementarlo en forma parcial</t>
  </si>
  <si>
    <t>2. Falta de competencias del personal contratado.</t>
  </si>
  <si>
    <t>1. Falta de recursos técnicos y financieros para la implementación del Plan de Trabajo.</t>
  </si>
  <si>
    <t>3. Deficiencias en la gestión del riesgo</t>
  </si>
  <si>
    <t>2. Exposición a agentes peligrosos</t>
  </si>
  <si>
    <t>Materialización de situaciones que afectan directamente la seguridad, salud física y mental de los trabajadores.</t>
  </si>
  <si>
    <t>1.  Actos inseguros por parte de los servidores judiciales o terceros</t>
  </si>
  <si>
    <t>Se favorece indebidamente a un servidor judicial para  desviar recursos, no presentar o presentar reportes con información no veraz sobre su estado de salud</t>
  </si>
  <si>
    <t>3. Insuficientes recursos técnicos, humanos y financieros para la implementación del SG-SST</t>
  </si>
  <si>
    <t>El Coordinador de Asuntos Laborales y SST y su personal de apoyo SST, mensualmente realiza el seguimiento a la ejecución de los proyectos de inversión  enfocados a los diferentes programas del SGSST, aprobados por la entidad para la Seccional Neiva. Mediante la recepción del formato de seguimiento a la ejecución de presupuesto
(No. de recursos asignados por seccional, valor ejecutado por contrato y No. de beneficiarios por contrato). Si se presentan desviaciones, son comunicadas inmediatamente al proveedor y se dejan consignadas en la Ficha Tecnica de ejecución de avance del contrato.
Formato de seguimiento a la ejecución de presupuesto</t>
  </si>
  <si>
    <t>El Coordinador de Asuntos Laborales y SST mensualmente realiza el seguimiento al cumplimiento de las actividades programadas en el plan de trabajo, adicionalmente de forma trimestral realiza reunión con los responsables de la ejecución del SG-SST para socializar los resultados de avance a la ejecución.
Avance plan de trabajo (% ejecución y % cobertura)
Acta de reunión
Informe mensual de comité de Dirección - Avance de plan de trabajo</t>
  </si>
  <si>
    <t>El Coordinador de Asuntos Laborales y SST de forma anual o cuando ingresa un servidor judicial, realiza la inducción y reinducción para los responsables de la ejecución del SG-SST donde se presenta la información y documentación relevante para la ejecución de las actividades de SST. De igual manera, se realiza la evaluación de la inducción, donde se califica y se valida la eficacia del proceso, si alguna evaluación presenta un mal resultado, la inducción se realiza nuevamente.
No. de participantes en la jornada de inducción y reinducción
Listado de asistencia</t>
  </si>
  <si>
    <t>El Coordinador de Asuntos Laborales y SST  con el apoyo de su profesional universitario, diariamente realiza la verificación de los accidentes de trabajo que hayan sido reportados y mensualmente se diligencia la estadística de accidentalidad y enfermedad laboral que se haya presentado con base en los lineamientos del P-SST-08 procedimiento reporte ATEL, P-ASST-01 procedimiento para investigación de AT y P-SST-07 procedimiento investigación enfermedad laboral
No. de accidentes y enfermedades laborales presentadas
Indicadores de Salud
Siniestralidad
Formato de investigación de accidentes</t>
  </si>
  <si>
    <t>El Coordinador de Asuntos Laborales y SST de la Seccional Neiva mensualmente realiza el seguimiento a las enfermedades laborales que se puedan presentan en el periodo. De igual manera, plantea las estrategias adecuadas para la prevención de la materialización de enfermedades en los espacios de trabajo, siguiendo los lineamientos de los programas de prevención establecidos desde Nivel Central con el Plan de Trabajo Anual por cada estrategia.
Registro estadístico de EL
Reporte FUREL</t>
  </si>
  <si>
    <t>El Coordinador de Asuntos Laborales y SST de la Seccional Neiva mensualmente realiza el seguimiento a las actividades, inspecciones, Matrices de identificación de peligros y valoración de riesgos, planes de acción y ejecución de los diferentes programas de prevención establecidos en la Entidad. Mediante en análisis de indicadores se valida la cobertura y el impacto que se obtiene por cada programa, si no se obtiene resultados esperados, se procede a realizar feedback con cada asesory participante del equipo para buscar alternativas.
Plan de Trabajo Anual
Formatos de inspección
Formatos de seguimiento
Matrices de identificación de peligros y valoración de riesgos</t>
  </si>
  <si>
    <t>Coordinador de Asuntos Laborales y Seguridad y Salud en el Trabajo</t>
  </si>
  <si>
    <t>Coordinador de Asuntos Laborales y Seguridad y Salud en el Trabajo / Apoyo SST</t>
  </si>
  <si>
    <t>5. Realizar el seguimiento, investigación y planes de acción para los AT y EL  que se presenten en el periodo</t>
  </si>
  <si>
    <t>2. Seguimiento a la ejecución de los proyectos de inversión (Seguimiento con corte a 31 de marzo 2025)</t>
  </si>
  <si>
    <t>3. Realizar las inducciones y reinducciones del periodo 2025</t>
  </si>
  <si>
    <t>4. Realizar el seguimiento al Plan de Trabajo Anual del año 2025 (A la fecha no se ha recibido el Plan de Trabajo Anual)</t>
  </si>
  <si>
    <t>X</t>
  </si>
  <si>
    <t>1. Actualización y evaluación de Matriz Requisitos Legales SG-SST 2024 (Actualizada a 31 de marzo 2025) Enviada por Coordinación Nacional</t>
  </si>
  <si>
    <t>1. Actualización Matriz Requisitos Legales SG-SST 2025 (Enero, Febrero y Marzo) Enviada por Coordinación Nacional
2. Evaluación de cumplimiento de los requisitos con periodicidad mensual</t>
  </si>
  <si>
    <t>1. Reunión de copasst
2. Reunión de Comité de Seguridad Vial
3. Desarrollo del programa psicosocial
4. Desarrollo del Programa DME
5. Inspección de seguridad en sedes</t>
  </si>
  <si>
    <t>Investigación de 3 accidentes de trabajo definidos así:
1 en enero
2 en febrero
3 Lecciones por aprender</t>
  </si>
  <si>
    <t>Contar con el Plan de Acción para la vigencia 2025, acorde a los objetivos estratégicos del Plan Sectorial de Desarrollo de la Rama Judicial 2023-2026.</t>
  </si>
  <si>
    <t>Participación activa de los encuentros nacionales y regionales del SIGCMA, COPASST, Comité de Convivencia Laboral, coordinadores del SG-SST y Brigadas de emergencia.</t>
  </si>
  <si>
    <r>
      <rPr>
        <sz val="11"/>
        <rFont val="Azo Sans Medium"/>
      </rPr>
      <t>PROCESO DE APOYO:</t>
    </r>
    <r>
      <rPr>
        <b/>
        <sz val="11"/>
        <rFont val="Azo Sans Medium"/>
      </rPr>
      <t xml:space="preserve">
GESTIÓN DE LA SEGURIDAD Y SALUD EN EL TRABAJO</t>
    </r>
  </si>
  <si>
    <t>DESAJ NEIVA</t>
  </si>
  <si>
    <t>DIRECCIÓN EJECUTIVA SECCIONAL DE ADMINISTRACION JUDICIAL DE NEIVA</t>
  </si>
  <si>
    <r>
      <t>El Coordinador de Asuntos Laborales y SST y su personal de apoyo SGSST, mensualmente identifica y actualiza la F-SST-02 Matriz de requisitos legales conforme en los lineamientos del P-SST-02 Procedimiento de identificación y evaluación de requisitos legales en SG-SST.  Cuando existe una falla en la</t>
    </r>
    <r>
      <rPr>
        <sz val="10"/>
        <rFont val="Calibri"/>
        <family val="2"/>
        <scheme val="minor"/>
      </rPr>
      <t xml:space="preserve"> identificación de la totalidad de normatividad por parte del responsable, se notifica a Nivel Central. La Matriz de requisitos legales es almacenada en la estructura del SGSST de la Seccional.</t>
    </r>
  </si>
  <si>
    <t>El Coordinador de Asuntos Laborales y SST con su equipo de trabajo, mensualmente realiza convocatorias para los servidores judiciales donde se hace sensibilización de la importancia de participar en las diferentes actividades del SG-SST y los grupos de apoyo, de igual manera se realiza el seguimiento a las vigencias de los grupos de apoyo como COPASST y Comité de Convivencia de acuerdo a los lineamientos de los Acuerdos PCSJA23-12072 de 2023 y PCSJA23-12077 de 2023 y los instructivos I-ASST-03 Instructivo para la elección COPASST e I-ASST-01 Instructivo elección CCL
No. de servidores nuevos inscritos en los grupos de apoyo del SG-SST
Listados de asistencia
Actas de reunión y conformación de comités
Infografias</t>
  </si>
  <si>
    <t>Seguimiento a la matriz de requisitos legales aplicables en materia de seguridad y salud en el trabajo con evidencia de cumplimiento acorde a la seccional</t>
  </si>
  <si>
    <t>El Coordinador de Asuntos Laborales, con apoyo del área de contratación, cuando se presenta la necesidad de contratar el servicio de personal, verifica el perfil requerido según lineamientos técnicos desde Nivel Central, remite al área Administrativa y Asistencia Legal para la validación de las certificaciones, estudios y competencias necesarias para el desarrollo del cargo. Si encuentran fallas, son comunicadas nuevamente al Coordinador de Asuntos Laborales para continuar con nuevos perfiles que cumplan con la necesidad. Los resultados del monitoreo quedan disponibles en la one drive con todo el proceso de contratación. Estudios previos, hoja de vida, certificaciones</t>
  </si>
  <si>
    <t>01/01/2025
31/12/2025</t>
  </si>
  <si>
    <r>
      <rPr>
        <b/>
        <sz val="10"/>
        <color theme="1"/>
        <rFont val="Calibri"/>
        <family val="2"/>
        <scheme val="minor"/>
      </rPr>
      <t>Durante el primer trimestre, No se materializo el riesgo</t>
    </r>
    <r>
      <rPr>
        <sz val="10"/>
        <color theme="1"/>
        <rFont val="Calibri"/>
        <family val="2"/>
        <scheme val="minor"/>
      </rPr>
      <t>.
Se ejecutó la actualización y evaluación de la Matriz de Requisitos legales con corte a 31 de marzo de 2025. Según la evaluación realizada, se esta incluyendo toda la normatividad aplicable</t>
    </r>
  </si>
  <si>
    <r>
      <rPr>
        <b/>
        <sz val="10"/>
        <color theme="1"/>
        <rFont val="Calibri"/>
        <family val="2"/>
        <scheme val="minor"/>
      </rPr>
      <t>Durante el primer trimestre, No se materializo el riesgo.</t>
    </r>
    <r>
      <rPr>
        <sz val="10"/>
        <color theme="1"/>
        <rFont val="Calibri"/>
        <family val="2"/>
        <scheme val="minor"/>
      </rPr>
      <t xml:space="preserve">
Es importante aclarar que el Plan de Trabajo Anual no ha sido entregado, por tal motivo no se tiene un registro claro de la mera esperada al culminar la vigencia. Como parte integral del área, se están ejecutando actividades de acompañamiento, seguimiento a los diferentes programas de gestión del riesgo de la Seccional</t>
    </r>
  </si>
  <si>
    <r>
      <rPr>
        <b/>
        <sz val="10"/>
        <color theme="1"/>
        <rFont val="Calibri"/>
        <family val="2"/>
        <scheme val="minor"/>
      </rPr>
      <t>Durante el primer trimestre, No se materializo el riesgo.</t>
    </r>
    <r>
      <rPr>
        <sz val="10"/>
        <color theme="1"/>
        <rFont val="Calibri"/>
        <family val="2"/>
        <scheme val="minor"/>
      </rPr>
      <t xml:space="preserve">
Durante el trimestre se presentaron 3 accidentes de trabajo en la seccional, descritos de la siguiente manera:
*Enero: (1) - Daniela Paola Fontalvo de la Hoz
*Febrero: (2) - Paula Valentina Puentes Cárdenas
y Gloria Constanza Pineda Barrera.
Los 3 accidentes presentados en el trimestre ya fueron investigados y se encuentran en proceso de cierre de las acciones planteadas.</t>
    </r>
  </si>
  <si>
    <t> Actualización y estandarización de formatos institucionales en plataforma del  SIGCMA y SIGOBIUS, al igual que los manuales de procesos y procedimientos</t>
  </si>
  <si>
    <t>ESTRATEGIA / ACCIÓN / PROYECTO</t>
  </si>
  <si>
    <t xml:space="preserve">GESTIONA  </t>
  </si>
  <si>
    <t xml:space="preserve">Participar en el plan de formación de la Escuela Judicial para el fortalecimiento de competencias de los servidores judiciales </t>
  </si>
  <si>
    <t>12,13,14</t>
  </si>
  <si>
    <t>Plan de acción</t>
  </si>
  <si>
    <t>2,3,6</t>
  </si>
  <si>
    <t>Seguimiento y reporte de los entregables Plan de Acción para la vigencia en la Plataforma PEYGI (Sistema Planeación Estratégica Y Gestión Institucional - Nivel Central)</t>
  </si>
  <si>
    <t>2,3,4,5</t>
  </si>
  <si>
    <t>Plan de acción, Matriz de acciones</t>
  </si>
  <si>
    <t>Implementar mecanismos para la retroalimentación de las  partes interesadas</t>
  </si>
  <si>
    <t>2,3,4</t>
  </si>
  <si>
    <t>2,3,5,6,14,15,16</t>
  </si>
  <si>
    <t>Gestionar ante la Direccion Ejecutiva de Administracion Judicial, la asignacion de recursos para el mantenimiento de la Infraestructura fisica y seguridad de las sedes judiciales en articulacion con el Plan sectorial de Desarrollo</t>
  </si>
  <si>
    <t>1,3,4,5</t>
  </si>
  <si>
    <t>8,9,10</t>
  </si>
  <si>
    <t>Plan de acción , plan de necesidades</t>
  </si>
  <si>
    <t>Solicitar apoyo al CENDOJ para la actualización y capacitacion de las tablas de retención documental (TRD) y manejo de Sigobius</t>
  </si>
  <si>
    <t>3,13,15,16</t>
  </si>
  <si>
    <t>1,3,6,7</t>
  </si>
  <si>
    <t>Plan de acción,plan de necesidades</t>
  </si>
  <si>
    <t>2,3,18,19</t>
  </si>
  <si>
    <t>3,8,9,10</t>
  </si>
  <si>
    <t>34,35,36,37,38,39,40,41</t>
  </si>
  <si>
    <t>41,42,43,44,45,46</t>
  </si>
  <si>
    <t>Plan de acción, Matriz de acciones, programas ambientales</t>
  </si>
  <si>
    <t>Matriz de riesgos,  Matriz de acciones</t>
  </si>
  <si>
    <t>Asistir y participar activamente en los procesos de sensibilización, capacitación y formación en los procesos SIGCMA y SGSST</t>
  </si>
  <si>
    <t>Seguimiento y reporte de los entregables Plan de trabajo SST y Matriz de riesgos (5x5) -Matriz para identificar los peligros  y valorar los riesgos</t>
  </si>
  <si>
    <t>Plan de trabajo SST, Matriz de riesgos-Plan de acción, Matriz de acciones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</si>
</sst>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240A]d&quot; de &quot;mmmm&quot; de &quot;yyyy;@"/>
    <numFmt numFmtId="165" formatCode="0.0"/>
  </numFmts>
  <fonts count="93">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rgb="FF595959"/>
      <name val="Azo Sans Light"/>
    </font>
    <font>
      <sz val="12"/>
      <color theme="1"/>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b/>
      <sz val="11"/>
      <color theme="1"/>
      <name val="Arial"/>
      <family val="2"/>
    </font>
    <font>
      <b/>
      <sz val="12"/>
      <color theme="1"/>
      <name val="Arial"/>
      <family val="2"/>
    </font>
    <font>
      <b/>
      <sz val="14"/>
      <color theme="1"/>
      <name val="Arial"/>
      <family val="2"/>
    </font>
    <font>
      <b/>
      <sz val="14"/>
      <color theme="1"/>
      <name val="Arial Narrow"/>
      <family val="2"/>
    </font>
    <font>
      <b/>
      <sz val="22"/>
      <color theme="0"/>
      <name val="Arial"/>
      <family val="2"/>
    </font>
    <font>
      <sz val="11"/>
      <color theme="1"/>
      <name val="Belyrium"/>
    </font>
    <font>
      <sz val="11"/>
      <color rgb="FFF2F2F2"/>
      <name val="Azo Sans Medium"/>
    </font>
    <font>
      <b/>
      <sz val="11"/>
      <color theme="1"/>
      <name val="Azo Sans Medium"/>
    </font>
    <font>
      <sz val="11"/>
      <color rgb="FF595959"/>
      <name val="Arial"/>
      <family val="2"/>
    </font>
    <font>
      <sz val="11"/>
      <color rgb="FF000000"/>
      <name val="Azo Sans Medium"/>
    </font>
    <font>
      <b/>
      <sz val="11"/>
      <name val="Azo Sans Medium"/>
    </font>
    <font>
      <b/>
      <sz val="11"/>
      <color theme="0"/>
      <name val="Azo Sans Medium"/>
    </font>
    <font>
      <sz val="12"/>
      <color theme="1"/>
      <name val="Arial Narrow"/>
      <family val="2"/>
    </font>
    <font>
      <sz val="10"/>
      <color rgb="FF000000"/>
      <name val="Calibri"/>
      <family val="2"/>
      <scheme val="minor"/>
    </font>
    <font>
      <sz val="10"/>
      <color rgb="FFFF0000"/>
      <name val="Calibri"/>
      <family val="2"/>
      <scheme val="minor"/>
    </font>
    <font>
      <sz val="10"/>
      <color theme="0"/>
      <name val="Calibri"/>
      <family val="2"/>
      <scheme val="minor"/>
    </font>
    <font>
      <b/>
      <sz val="14"/>
      <color rgb="FF0070C0"/>
      <name val="Calibri"/>
      <family val="2"/>
      <scheme val="minor"/>
    </font>
    <font>
      <b/>
      <sz val="11"/>
      <color rgb="FF004D6D"/>
      <name val="Azo Sans Medium"/>
    </font>
    <font>
      <sz val="11"/>
      <name val="Azo Sans Light"/>
    </font>
  </fonts>
  <fills count="2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4" tint="-0.499984740745262"/>
        <bgColor indexed="64"/>
      </patternFill>
    </fill>
    <fill>
      <patternFill patternType="solid">
        <fgColor rgb="FF0084B6"/>
        <bgColor rgb="FF000000"/>
      </patternFill>
    </fill>
    <fill>
      <patternFill patternType="solid">
        <fgColor rgb="FF4DC0E3"/>
        <bgColor rgb="FF000000"/>
      </patternFill>
    </fill>
    <fill>
      <patternFill patternType="solid">
        <fgColor rgb="FFFFFFFF"/>
        <bgColor rgb="FF000000"/>
      </patternFill>
    </fill>
    <fill>
      <patternFill patternType="solid">
        <fgColor theme="8" tint="0.79998168889431442"/>
        <bgColor indexed="64"/>
      </patternFill>
    </fill>
    <fill>
      <patternFill patternType="solid">
        <fgColor theme="2"/>
        <bgColor indexed="64"/>
      </patternFill>
    </fill>
  </fills>
  <borders count="133">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right/>
      <top/>
      <bottom style="hair">
        <color rgb="FF4DC0E3"/>
      </bottom>
      <diagonal/>
    </border>
    <border>
      <left/>
      <right/>
      <top/>
      <bottom style="thin">
        <color rgb="FF4DC0E3"/>
      </bottom>
      <diagonal/>
    </border>
    <border>
      <left style="thin">
        <color rgb="FF4DC0E3"/>
      </left>
      <right/>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
      <left style="dotted">
        <color rgb="FF4DC0E3"/>
      </left>
      <right/>
      <top style="dotted">
        <color rgb="FF4DC0E3"/>
      </top>
      <bottom style="dotted">
        <color rgb="FF4DC0E3"/>
      </bottom>
      <diagonal/>
    </border>
    <border>
      <left/>
      <right/>
      <top style="dotted">
        <color rgb="FF4DC0E3"/>
      </top>
      <bottom style="dotted">
        <color rgb="FF4DC0E3"/>
      </bottom>
      <diagonal/>
    </border>
    <border>
      <left/>
      <right style="dotted">
        <color rgb="FF4DC0E3"/>
      </right>
      <top style="dotted">
        <color rgb="FF4DC0E3"/>
      </top>
      <bottom style="dotted">
        <color rgb="FF4DC0E3"/>
      </bottom>
      <diagonal/>
    </border>
    <border>
      <left/>
      <right style="dotted">
        <color rgb="FF4DC0E3"/>
      </right>
      <top/>
      <bottom style="dotted">
        <color rgb="FF4DC0E3"/>
      </bottom>
      <diagonal/>
    </border>
    <border>
      <left/>
      <right/>
      <top style="hair">
        <color rgb="FF4DC0E3"/>
      </top>
      <bottom style="hair">
        <color rgb="FF4DC0E3"/>
      </bottom>
      <diagonal/>
    </border>
    <border>
      <left/>
      <right style="hair">
        <color rgb="FF4DC0E3"/>
      </right>
      <top/>
      <bottom style="hair">
        <color rgb="FF4DC0E3"/>
      </bottom>
      <diagonal/>
    </border>
    <border>
      <left style="thin">
        <color rgb="FF4DC0E3"/>
      </left>
      <right style="thin">
        <color rgb="FF4DC0E3"/>
      </right>
      <top/>
      <bottom/>
      <diagonal/>
    </border>
    <border>
      <left/>
      <right style="thin">
        <color rgb="FF4DC0E3"/>
      </right>
      <top style="thin">
        <color rgb="FF4DC0E3"/>
      </top>
      <bottom style="thin">
        <color rgb="FF4DC0E3"/>
      </bottom>
      <diagonal/>
    </border>
    <border>
      <left/>
      <right style="dashed">
        <color theme="9" tint="-0.24994659260841701"/>
      </right>
      <top style="dashed">
        <color theme="9" tint="-0.24994659260841701"/>
      </top>
      <bottom style="dashed">
        <color theme="9" tint="-0.24994659260841701"/>
      </bottom>
      <diagonal/>
    </border>
    <border>
      <left/>
      <right style="dashed">
        <color theme="9" tint="-0.24994659260841701"/>
      </right>
      <top style="dashed">
        <color theme="9" tint="-0.24994659260841701"/>
      </top>
      <bottom/>
      <diagonal/>
    </border>
    <border>
      <left style="medium">
        <color indexed="64"/>
      </left>
      <right/>
      <top style="thick">
        <color theme="0"/>
      </top>
      <bottom/>
      <diagonal/>
    </border>
    <border>
      <left style="hair">
        <color rgb="FF4DC0E3"/>
      </left>
      <right style="hair">
        <color rgb="FF4DC0E3"/>
      </right>
      <top style="hair">
        <color rgb="FF4DC0E3"/>
      </top>
      <bottom/>
      <diagonal/>
    </border>
    <border>
      <left style="dashed">
        <color rgb="FF00B0F0"/>
      </left>
      <right style="dashed">
        <color rgb="FF00B0F0"/>
      </right>
      <top style="dashed">
        <color rgb="FF00B0F0"/>
      </top>
      <bottom style="dashed">
        <color rgb="FF00B0F0"/>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653">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4"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6" xfId="0" applyFont="1" applyFill="1" applyBorder="1" applyAlignment="1">
      <alignment horizontal="center" vertical="center" textRotation="90" wrapText="1"/>
    </xf>
    <xf numFmtId="0" fontId="3" fillId="4" borderId="57"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8" xfId="0" applyFont="1" applyFill="1" applyBorder="1" applyAlignment="1">
      <alignment horizontal="center" vertical="center" wrapText="1"/>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5" xfId="0" applyFill="1" applyBorder="1"/>
    <xf numFmtId="0" fontId="0" fillId="3" borderId="67" xfId="0" applyFill="1" applyBorder="1"/>
    <xf numFmtId="0" fontId="0" fillId="3" borderId="68" xfId="0" applyFill="1" applyBorder="1"/>
    <xf numFmtId="0" fontId="0" fillId="3" borderId="7" xfId="0" applyFill="1" applyBorder="1"/>
    <xf numFmtId="0" fontId="0" fillId="3" borderId="8" xfId="0" applyFill="1" applyBorder="1"/>
    <xf numFmtId="0" fontId="15" fillId="14" borderId="63"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6"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3" xfId="0" applyFont="1" applyFill="1" applyBorder="1" applyAlignment="1">
      <alignment horizontal="center" vertical="center" wrapText="1"/>
    </xf>
    <xf numFmtId="0" fontId="3" fillId="4" borderId="50"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1" xfId="0" applyFont="1" applyFill="1" applyBorder="1" applyAlignment="1">
      <alignment vertical="center"/>
    </xf>
    <xf numFmtId="0" fontId="3" fillId="4" borderId="0" xfId="0" applyFont="1" applyFill="1" applyAlignment="1">
      <alignment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11" fillId="3" borderId="31" xfId="0" applyFont="1" applyFill="1" applyBorder="1" applyAlignment="1">
      <alignment horizontal="center" vertical="center" wrapText="1"/>
    </xf>
    <xf numFmtId="0" fontId="11" fillId="0" borderId="20" xfId="0" applyFont="1" applyBorder="1" applyAlignment="1" applyProtection="1">
      <alignment horizontal="justify" vertical="center" wrapText="1"/>
      <protection locked="0"/>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3"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0" xfId="0" applyFont="1" applyFill="1" applyBorder="1" applyAlignment="1">
      <alignment vertical="center" wrapText="1"/>
    </xf>
    <xf numFmtId="0" fontId="46" fillId="3" borderId="13" xfId="0" applyFont="1" applyFill="1" applyBorder="1" applyAlignment="1">
      <alignment vertical="center" wrapText="1"/>
    </xf>
    <xf numFmtId="0" fontId="48" fillId="0" borderId="0" xfId="0" applyFont="1"/>
    <xf numFmtId="0" fontId="51"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2" fillId="0" borderId="0" xfId="0" applyFont="1" applyAlignment="1" applyProtection="1">
      <alignment horizontal="center" vertical="center"/>
      <protection locked="0"/>
    </xf>
    <xf numFmtId="0" fontId="53" fillId="0" borderId="0" xfId="0" applyFont="1" applyAlignment="1">
      <alignment horizontal="center"/>
    </xf>
    <xf numFmtId="0" fontId="47" fillId="4" borderId="0" xfId="0" applyFont="1" applyFill="1" applyAlignment="1" applyProtection="1">
      <alignment horizontal="left" vertical="center" wrapText="1"/>
      <protection locked="0"/>
    </xf>
    <xf numFmtId="0" fontId="48" fillId="0" borderId="0" xfId="0" applyFont="1" applyAlignment="1">
      <alignment horizontal="left"/>
    </xf>
    <xf numFmtId="0" fontId="47" fillId="4" borderId="0" xfId="0" applyFont="1" applyFill="1" applyAlignment="1" applyProtection="1">
      <alignment vertical="center" wrapText="1"/>
      <protection locked="0"/>
    </xf>
    <xf numFmtId="0" fontId="48" fillId="3" borderId="0" xfId="0" applyFont="1" applyFill="1"/>
    <xf numFmtId="0" fontId="48" fillId="3" borderId="0" xfId="0" applyFont="1" applyFill="1" applyAlignment="1">
      <alignment horizontal="center" vertical="center"/>
    </xf>
    <xf numFmtId="0" fontId="58"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8" fillId="3" borderId="7" xfId="0" applyFont="1" applyFill="1" applyBorder="1"/>
    <xf numFmtId="0" fontId="48" fillId="3" borderId="87"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8" fillId="3" borderId="67" xfId="0" applyFont="1" applyFill="1" applyBorder="1"/>
    <xf numFmtId="0" fontId="48" fillId="3" borderId="67" xfId="0" applyFont="1" applyFill="1" applyBorder="1" applyAlignment="1">
      <alignment horizontal="center" vertical="center"/>
    </xf>
    <xf numFmtId="0" fontId="58"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2" fontId="0" fillId="0" borderId="2" xfId="3" applyNumberFormat="1" applyFont="1" applyBorder="1" applyAlignment="1">
      <alignment horizontal="left" vertical="center" wrapText="1"/>
    </xf>
    <xf numFmtId="0" fontId="3" fillId="4" borderId="61" xfId="0" applyFont="1" applyFill="1" applyBorder="1" applyAlignment="1">
      <alignment horizontal="center"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59" fillId="0" borderId="95" xfId="0" applyFont="1" applyBorder="1" applyAlignment="1">
      <alignment horizontal="center" vertical="center" wrapText="1"/>
    </xf>
    <xf numFmtId="0" fontId="59" fillId="0" borderId="68" xfId="0" applyFont="1" applyBorder="1" applyAlignment="1">
      <alignment horizontal="center" vertical="center" wrapText="1"/>
    </xf>
    <xf numFmtId="0" fontId="60" fillId="0" borderId="66" xfId="0" applyFont="1" applyBorder="1" applyAlignment="1">
      <alignment horizontal="center" vertical="center" wrapText="1"/>
    </xf>
    <xf numFmtId="0" fontId="60" fillId="0" borderId="16" xfId="0" applyFont="1" applyBorder="1" applyAlignment="1">
      <alignment horizontal="center" vertical="center" wrapText="1"/>
    </xf>
    <xf numFmtId="0" fontId="59" fillId="0" borderId="96" xfId="0" applyFont="1" applyBorder="1" applyAlignment="1">
      <alignment horizontal="center" vertical="center" wrapText="1"/>
    </xf>
    <xf numFmtId="0" fontId="59" fillId="0" borderId="8" xfId="0" applyFont="1" applyBorder="1" applyAlignment="1">
      <alignment horizontal="center" vertical="center" wrapText="1"/>
    </xf>
    <xf numFmtId="14" fontId="60" fillId="0" borderId="16" xfId="0" applyNumberFormat="1" applyFont="1" applyBorder="1" applyAlignment="1">
      <alignment horizontal="center" vertical="center" wrapText="1"/>
    </xf>
    <xf numFmtId="0" fontId="61" fillId="0" borderId="0" xfId="0" applyFont="1" applyAlignment="1" applyProtection="1">
      <alignment vertical="center"/>
      <protection locked="0"/>
    </xf>
    <xf numFmtId="0" fontId="63" fillId="19" borderId="97" xfId="0" applyFont="1" applyFill="1" applyBorder="1" applyAlignment="1" applyProtection="1">
      <alignment horizontal="left" vertical="center" wrapText="1"/>
      <protection locked="0"/>
    </xf>
    <xf numFmtId="0" fontId="63" fillId="19" borderId="97" xfId="0" applyFont="1" applyFill="1" applyBorder="1" applyAlignment="1" applyProtection="1">
      <alignment horizontal="center" vertical="center"/>
      <protection locked="0"/>
    </xf>
    <xf numFmtId="0" fontId="61" fillId="0" borderId="0" xfId="0" applyFont="1" applyAlignment="1" applyProtection="1">
      <alignment horizontal="left" vertical="center"/>
      <protection locked="0"/>
    </xf>
    <xf numFmtId="0" fontId="63" fillId="0" borderId="0" xfId="0" applyFont="1" applyAlignment="1" applyProtection="1">
      <alignment horizontal="center" vertical="center"/>
      <protection locked="0"/>
    </xf>
    <xf numFmtId="0" fontId="61" fillId="0" borderId="0" xfId="0" applyFont="1" applyAlignment="1" applyProtection="1">
      <alignment horizontal="center" vertical="center"/>
      <protection locked="0"/>
    </xf>
    <xf numFmtId="0" fontId="64" fillId="0" borderId="0" xfId="0" applyFont="1" applyAlignment="1">
      <alignment vertical="center" wrapText="1"/>
    </xf>
    <xf numFmtId="0" fontId="69" fillId="3" borderId="97" xfId="0" applyFont="1" applyFill="1" applyBorder="1" applyAlignment="1">
      <alignment horizontal="center" vertical="center" wrapText="1"/>
    </xf>
    <xf numFmtId="0" fontId="70" fillId="3" borderId="97" xfId="0" applyFont="1" applyFill="1" applyBorder="1" applyAlignment="1">
      <alignment horizontal="center" vertical="center" wrapText="1"/>
    </xf>
    <xf numFmtId="0" fontId="69" fillId="3" borderId="97" xfId="0" applyFont="1" applyFill="1" applyBorder="1" applyAlignment="1">
      <alignment horizontal="center" vertical="center"/>
    </xf>
    <xf numFmtId="0" fontId="70" fillId="3" borderId="97" xfId="0" applyFont="1" applyFill="1" applyBorder="1" applyAlignment="1">
      <alignment horizontal="center" vertic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1" fillId="3" borderId="30" xfId="0" applyFont="1" applyFill="1" applyBorder="1" applyAlignment="1">
      <alignment horizontal="center" vertical="center"/>
    </xf>
    <xf numFmtId="0" fontId="71"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4" xfId="0" applyFont="1" applyFill="1" applyBorder="1" applyAlignment="1">
      <alignment vertical="center"/>
    </xf>
    <xf numFmtId="0" fontId="5" fillId="3" borderId="10" xfId="0" applyFont="1" applyFill="1" applyBorder="1" applyAlignment="1">
      <alignment vertical="center"/>
    </xf>
    <xf numFmtId="0" fontId="0" fillId="3" borderId="104" xfId="0" applyFill="1" applyBorder="1"/>
    <xf numFmtId="0" fontId="35" fillId="6" borderId="65" xfId="0" applyFont="1" applyFill="1" applyBorder="1" applyAlignment="1">
      <alignment horizontal="center" vertical="center" wrapText="1" readingOrder="1"/>
    </xf>
    <xf numFmtId="0" fontId="35" fillId="6" borderId="67"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72"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5" xfId="0" applyFont="1" applyFill="1" applyBorder="1" applyAlignment="1">
      <alignment horizontal="center" vertical="center" wrapText="1" readingOrder="1"/>
    </xf>
    <xf numFmtId="0" fontId="36" fillId="8" borderId="106" xfId="0" applyFont="1" applyFill="1" applyBorder="1" applyAlignment="1">
      <alignment horizontal="center" vertical="center" wrapText="1" readingOrder="1"/>
    </xf>
    <xf numFmtId="0" fontId="36" fillId="9" borderId="106" xfId="0" applyFont="1" applyFill="1" applyBorder="1" applyAlignment="1">
      <alignment horizontal="center" vertical="center" wrapText="1" readingOrder="1"/>
    </xf>
    <xf numFmtId="0" fontId="36" fillId="10" borderId="106" xfId="0" applyFont="1" applyFill="1" applyBorder="1" applyAlignment="1">
      <alignment horizontal="center" vertical="center" wrapText="1" readingOrder="1"/>
    </xf>
    <xf numFmtId="0" fontId="37" fillId="11" borderId="106" xfId="0" applyFont="1" applyFill="1" applyBorder="1" applyAlignment="1">
      <alignment horizontal="center"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11" fillId="3" borderId="19" xfId="0" applyFont="1" applyFill="1" applyBorder="1" applyAlignment="1">
      <alignment horizontal="center" vertical="center" wrapText="1"/>
    </xf>
    <xf numFmtId="0" fontId="74" fillId="15" borderId="0" xfId="0" applyFont="1" applyFill="1" applyAlignment="1" applyProtection="1">
      <alignment horizontal="center" vertical="center" wrapText="1"/>
      <protection locked="0"/>
    </xf>
    <xf numFmtId="0" fontId="0" fillId="0" borderId="2" xfId="0" applyBorder="1" applyAlignment="1">
      <alignment horizontal="center" vertical="center" wrapText="1"/>
    </xf>
    <xf numFmtId="0" fontId="0" fillId="0" borderId="40"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79" fillId="0" borderId="112" xfId="0" applyFont="1" applyBorder="1" applyAlignment="1">
      <alignment horizontal="center" vertical="center" wrapText="1"/>
    </xf>
    <xf numFmtId="0" fontId="79" fillId="0" borderId="113" xfId="0" applyFont="1" applyBorder="1" applyAlignment="1">
      <alignment horizontal="center" vertical="center" wrapText="1"/>
    </xf>
    <xf numFmtId="0" fontId="79" fillId="0" borderId="116" xfId="0" applyFont="1" applyBorder="1" applyAlignment="1">
      <alignment horizontal="center" vertical="center" wrapText="1"/>
    </xf>
    <xf numFmtId="0" fontId="79" fillId="0" borderId="117" xfId="0" applyFont="1" applyBorder="1" applyAlignment="1">
      <alignment horizontal="center" vertical="center" wrapText="1"/>
    </xf>
    <xf numFmtId="0" fontId="84" fillId="5" borderId="97" xfId="0" applyFont="1" applyFill="1" applyBorder="1" applyAlignment="1" applyProtection="1">
      <alignment horizontal="center" vertical="center" wrapText="1"/>
      <protection locked="0"/>
    </xf>
    <xf numFmtId="0" fontId="61" fillId="0" borderId="0" xfId="0" applyFont="1" applyAlignment="1">
      <alignment vertical="center"/>
    </xf>
    <xf numFmtId="0" fontId="65" fillId="23" borderId="102" xfId="0" applyFont="1" applyFill="1" applyBorder="1" applyAlignment="1">
      <alignment horizontal="center" vertical="center" wrapText="1"/>
    </xf>
    <xf numFmtId="0" fontId="65" fillId="23" borderId="121" xfId="0" applyFont="1" applyFill="1" applyBorder="1" applyAlignment="1">
      <alignment horizontal="center" vertical="center" wrapText="1"/>
    </xf>
    <xf numFmtId="0" fontId="61" fillId="3" borderId="0" xfId="0" applyFont="1" applyFill="1" applyAlignment="1">
      <alignment vertical="center"/>
    </xf>
    <xf numFmtId="0" fontId="66" fillId="24" borderId="121" xfId="0" applyFont="1" applyFill="1" applyBorder="1" applyAlignment="1">
      <alignment horizontal="center" vertical="center" wrapText="1"/>
    </xf>
    <xf numFmtId="0" fontId="66" fillId="24" borderId="121" xfId="0" applyFont="1" applyFill="1" applyBorder="1" applyAlignment="1">
      <alignment vertical="center" wrapText="1"/>
    </xf>
    <xf numFmtId="0" fontId="81" fillId="3" borderId="107" xfId="0" applyFont="1" applyFill="1" applyBorder="1" applyAlignment="1">
      <alignment vertical="center"/>
    </xf>
    <xf numFmtId="0" fontId="66" fillId="0" borderId="121" xfId="0" applyFont="1" applyBorder="1" applyAlignment="1">
      <alignment horizontal="center" vertical="center" wrapText="1"/>
    </xf>
    <xf numFmtId="0" fontId="70" fillId="0" borderId="99" xfId="0" applyFont="1" applyBorder="1" applyAlignment="1">
      <alignment vertical="center"/>
    </xf>
    <xf numFmtId="0" fontId="66" fillId="0" borderId="121" xfId="0" applyFont="1" applyBorder="1" applyAlignment="1">
      <alignment vertical="center" wrapText="1"/>
    </xf>
    <xf numFmtId="0" fontId="70" fillId="0" borderId="123" xfId="0" applyFont="1" applyBorder="1" applyAlignment="1">
      <alignment vertical="center" wrapText="1"/>
    </xf>
    <xf numFmtId="0" fontId="70" fillId="24" borderId="123" xfId="0" applyFont="1" applyFill="1" applyBorder="1" applyAlignment="1">
      <alignment vertical="center"/>
    </xf>
    <xf numFmtId="0" fontId="70" fillId="0" borderId="123" xfId="0" applyFont="1" applyBorder="1" applyAlignment="1">
      <alignment vertical="center"/>
    </xf>
    <xf numFmtId="0" fontId="66" fillId="24" borderId="121" xfId="0" applyFont="1" applyFill="1" applyBorder="1" applyAlignment="1">
      <alignment horizontal="left" vertical="center" wrapText="1"/>
    </xf>
    <xf numFmtId="0" fontId="82" fillId="24" borderId="121" xfId="0" applyFont="1" applyFill="1" applyBorder="1" applyAlignment="1">
      <alignment horizontal="left" vertical="center" wrapText="1"/>
    </xf>
    <xf numFmtId="0" fontId="63" fillId="0" borderId="0" xfId="0" applyFont="1" applyAlignment="1">
      <alignment vertical="center"/>
    </xf>
    <xf numFmtId="0" fontId="83" fillId="24" borderId="0" xfId="0" applyFont="1" applyFill="1" applyAlignment="1">
      <alignment horizontal="left" vertical="center"/>
    </xf>
    <xf numFmtId="0" fontId="66" fillId="24" borderId="102" xfId="0" applyFont="1" applyFill="1" applyBorder="1" applyAlignment="1">
      <alignment horizontal="center" vertical="center" wrapText="1"/>
    </xf>
    <xf numFmtId="0" fontId="66" fillId="24" borderId="120" xfId="0" applyFont="1" applyFill="1" applyBorder="1" applyAlignment="1">
      <alignment horizontal="left" vertical="center"/>
    </xf>
    <xf numFmtId="0" fontId="66" fillId="24" borderId="121" xfId="0" applyFont="1" applyFill="1" applyBorder="1" applyAlignment="1">
      <alignment horizontal="center" vertical="center"/>
    </xf>
    <xf numFmtId="0" fontId="61" fillId="0" borderId="0" xfId="0" applyFont="1" applyAlignment="1">
      <alignment horizontal="left" vertical="center"/>
    </xf>
    <xf numFmtId="0" fontId="61" fillId="0" borderId="108" xfId="0" applyFont="1" applyBorder="1" applyAlignment="1">
      <alignment horizontal="center" vertical="center"/>
    </xf>
    <xf numFmtId="0" fontId="61" fillId="0" borderId="108" xfId="0" applyFont="1" applyBorder="1" applyAlignment="1">
      <alignment vertical="center"/>
    </xf>
    <xf numFmtId="0" fontId="61" fillId="0" borderId="109" xfId="0" applyFont="1" applyBorder="1" applyAlignment="1">
      <alignment vertical="center"/>
    </xf>
    <xf numFmtId="0" fontId="61" fillId="0" borderId="0" xfId="0" applyFont="1" applyAlignment="1">
      <alignment horizontal="center" vertical="center"/>
    </xf>
    <xf numFmtId="0" fontId="61" fillId="0" borderId="113" xfId="0" applyFont="1" applyBorder="1" applyAlignment="1">
      <alignment vertical="center"/>
    </xf>
    <xf numFmtId="0" fontId="66" fillId="0" borderId="121" xfId="0" applyFont="1" applyBorder="1" applyAlignment="1">
      <alignment horizontal="center" vertical="center" wrapText="1" readingOrder="1"/>
    </xf>
    <xf numFmtId="0" fontId="66" fillId="24" borderId="121" xfId="0" applyFont="1" applyFill="1" applyBorder="1" applyAlignment="1">
      <alignment horizontal="center" vertical="center" wrapText="1" readingOrder="1"/>
    </xf>
    <xf numFmtId="0" fontId="66" fillId="24" borderId="121" xfId="0" applyFont="1" applyFill="1" applyBorder="1" applyAlignment="1">
      <alignment horizontal="left" vertical="center" wrapText="1" readingOrder="1"/>
    </xf>
    <xf numFmtId="0" fontId="65" fillId="0" borderId="100" xfId="0" applyFont="1" applyBorder="1" applyAlignment="1">
      <alignment vertical="center" wrapText="1"/>
    </xf>
    <xf numFmtId="0" fontId="79" fillId="0" borderId="125" xfId="0" applyFont="1" applyBorder="1" applyAlignment="1">
      <alignment horizontal="center" vertical="center" wrapText="1"/>
    </xf>
    <xf numFmtId="0" fontId="61" fillId="0" borderId="124" xfId="0" applyFont="1" applyBorder="1" applyAlignment="1">
      <alignment vertical="center"/>
    </xf>
    <xf numFmtId="0" fontId="11" fillId="0" borderId="2" xfId="0" applyFont="1" applyBorder="1" applyAlignment="1" applyProtection="1">
      <alignment horizontal="justify" vertical="center" wrapText="1"/>
      <protection locked="0"/>
    </xf>
    <xf numFmtId="0" fontId="11" fillId="0" borderId="19" xfId="0" applyFont="1" applyBorder="1" applyAlignment="1" applyProtection="1">
      <alignment horizontal="justify" vertical="center" wrapText="1"/>
      <protection locked="0"/>
    </xf>
    <xf numFmtId="0" fontId="0" fillId="0" borderId="0" xfId="0" applyFont="1" applyAlignment="1">
      <alignment horizontal="left"/>
    </xf>
    <xf numFmtId="0" fontId="0" fillId="0" borderId="28" xfId="0" applyFont="1" applyBorder="1" applyAlignment="1">
      <alignment horizontal="left"/>
    </xf>
    <xf numFmtId="0" fontId="0" fillId="0" borderId="2" xfId="0" applyFont="1" applyBorder="1" applyAlignment="1">
      <alignment horizontal="left"/>
    </xf>
    <xf numFmtId="0" fontId="0" fillId="0" borderId="2"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31" xfId="0" applyFont="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horizontal="justify" vertical="center"/>
    </xf>
    <xf numFmtId="0" fontId="0" fillId="0" borderId="19" xfId="0" applyFont="1" applyBorder="1" applyAlignment="1">
      <alignment horizontal="left" vertical="center" wrapText="1"/>
    </xf>
    <xf numFmtId="0" fontId="0" fillId="0" borderId="20" xfId="0" applyFont="1" applyBorder="1" applyAlignment="1">
      <alignment horizontal="left" vertical="center" wrapText="1"/>
    </xf>
    <xf numFmtId="3" fontId="0" fillId="0" borderId="2" xfId="0" applyNumberFormat="1" applyFont="1" applyBorder="1" applyAlignment="1">
      <alignment horizontal="justify" vertical="center" wrapText="1"/>
    </xf>
    <xf numFmtId="0" fontId="0" fillId="0" borderId="31" xfId="0" applyFont="1" applyBorder="1" applyAlignment="1">
      <alignment horizontal="justify" vertical="center" wrapText="1"/>
    </xf>
    <xf numFmtId="0" fontId="0" fillId="0" borderId="3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3" fontId="0" fillId="0" borderId="31" xfId="0" applyNumberFormat="1" applyFont="1" applyBorder="1" applyAlignment="1">
      <alignment horizontal="justify" vertical="center" wrapText="1"/>
    </xf>
    <xf numFmtId="3" fontId="0" fillId="0" borderId="20" xfId="0" applyNumberFormat="1" applyFont="1" applyBorder="1" applyAlignment="1">
      <alignment horizontal="justify" vertical="center" wrapText="1"/>
    </xf>
    <xf numFmtId="3" fontId="0" fillId="0" borderId="19" xfId="0" applyNumberFormat="1" applyFont="1" applyBorder="1" applyAlignment="1">
      <alignment horizontal="justify" vertical="center" wrapText="1"/>
    </xf>
    <xf numFmtId="0" fontId="0" fillId="0" borderId="19" xfId="0" applyFont="1" applyBorder="1" applyAlignment="1">
      <alignment horizontal="justify" vertical="center"/>
    </xf>
    <xf numFmtId="0" fontId="0" fillId="0" borderId="20" xfId="0" applyFont="1" applyBorder="1" applyAlignment="1">
      <alignment horizontal="justify" vertical="center"/>
    </xf>
    <xf numFmtId="0" fontId="11" fillId="0" borderId="31" xfId="0" applyFont="1" applyBorder="1" applyAlignment="1" applyProtection="1">
      <alignment horizontal="justify" vertical="center" wrapText="1"/>
      <protection locked="0"/>
    </xf>
    <xf numFmtId="0" fontId="0" fillId="0" borderId="28" xfId="0" applyBorder="1" applyAlignment="1">
      <alignment horizontal="center" vertical="center" wrapText="1"/>
    </xf>
    <xf numFmtId="0" fontId="66" fillId="24" borderId="121" xfId="0" applyFont="1" applyFill="1" applyBorder="1" applyAlignment="1">
      <alignment horizontal="justify" vertical="center" wrapText="1"/>
    </xf>
    <xf numFmtId="3" fontId="12" fillId="0" borderId="2" xfId="0" applyNumberFormat="1" applyFont="1" applyBorder="1" applyAlignment="1">
      <alignment horizontal="justify" vertical="center" wrapText="1"/>
    </xf>
    <xf numFmtId="0" fontId="12" fillId="0" borderId="31" xfId="0" applyFont="1" applyBorder="1" applyAlignment="1">
      <alignment horizontal="justify" vertical="center" wrapText="1"/>
    </xf>
    <xf numFmtId="0" fontId="12" fillId="0" borderId="40" xfId="0" applyFont="1" applyBorder="1" applyAlignment="1">
      <alignment horizontal="center" vertical="center" wrapText="1"/>
    </xf>
    <xf numFmtId="2" fontId="12" fillId="0" borderId="31" xfId="3" applyNumberFormat="1" applyFont="1" applyBorder="1" applyAlignment="1">
      <alignment horizontal="center" vertical="center" wrapText="1"/>
    </xf>
    <xf numFmtId="0" fontId="12" fillId="0" borderId="31" xfId="0"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2" fillId="0" borderId="2" xfId="0" applyFont="1" applyBorder="1" applyAlignment="1">
      <alignment horizontal="justify" vertical="center" wrapText="1"/>
    </xf>
    <xf numFmtId="0" fontId="12" fillId="0" borderId="2" xfId="0" applyFont="1" applyBorder="1" applyAlignment="1">
      <alignment horizontal="center" vertical="center" wrapText="1"/>
    </xf>
    <xf numFmtId="2" fontId="12" fillId="0" borderId="2" xfId="3" applyNumberFormat="1" applyFont="1" applyBorder="1" applyAlignment="1">
      <alignment horizontal="center" vertical="center" wrapText="1"/>
    </xf>
    <xf numFmtId="2" fontId="12" fillId="0" borderId="2" xfId="3" applyNumberFormat="1" applyFont="1" applyBorder="1" applyAlignment="1">
      <alignment horizontal="left" vertical="center" wrapText="1"/>
    </xf>
    <xf numFmtId="0" fontId="18" fillId="0" borderId="2" xfId="0" applyFont="1" applyBorder="1" applyAlignment="1" applyProtection="1">
      <alignment horizontal="justify" vertical="center" wrapText="1"/>
      <protection locked="0"/>
    </xf>
    <xf numFmtId="0" fontId="12" fillId="0" borderId="19" xfId="0" applyFont="1" applyBorder="1" applyAlignment="1">
      <alignment horizontal="center" vertical="center" wrapText="1"/>
    </xf>
    <xf numFmtId="0" fontId="88" fillId="0" borderId="2" xfId="0" applyFont="1" applyBorder="1" applyAlignment="1">
      <alignment vertical="center" wrapText="1"/>
    </xf>
    <xf numFmtId="2" fontId="12" fillId="0" borderId="2" xfId="3" applyNumberFormat="1" applyFont="1" applyBorder="1" applyAlignment="1">
      <alignment horizontal="justify" vertical="center" wrapText="1"/>
    </xf>
    <xf numFmtId="0" fontId="12" fillId="0" borderId="20" xfId="0" applyFon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2" fillId="0" borderId="20" xfId="0" applyFont="1" applyBorder="1" applyAlignment="1">
      <alignment horizontal="center" vertical="center" wrapText="1"/>
    </xf>
    <xf numFmtId="2" fontId="12" fillId="0" borderId="20" xfId="3" applyNumberFormat="1" applyFont="1" applyBorder="1" applyAlignment="1">
      <alignment horizontal="center" vertical="center" wrapText="1"/>
    </xf>
    <xf numFmtId="2" fontId="12" fillId="0" borderId="20" xfId="3" applyNumberFormat="1" applyFont="1" applyBorder="1" applyAlignment="1">
      <alignment horizontal="justify" vertical="center" wrapText="1"/>
    </xf>
    <xf numFmtId="3" fontId="12" fillId="0" borderId="31" xfId="0" applyNumberFormat="1" applyFont="1" applyBorder="1" applyAlignment="1">
      <alignment horizontal="justify" vertical="center" wrapText="1"/>
    </xf>
    <xf numFmtId="3" fontId="12" fillId="0" borderId="20" xfId="0" applyNumberFormat="1" applyFont="1" applyBorder="1" applyAlignment="1">
      <alignment horizontal="justify" vertical="center" wrapText="1"/>
    </xf>
    <xf numFmtId="0" fontId="87" fillId="0" borderId="24" xfId="0" applyFont="1" applyBorder="1" applyAlignment="1">
      <alignment horizontal="justify" vertical="center" wrapText="1"/>
    </xf>
    <xf numFmtId="0" fontId="87" fillId="0" borderId="19" xfId="0" applyFont="1" applyBorder="1" applyAlignment="1">
      <alignment horizontal="justify" vertical="center" wrapText="1"/>
    </xf>
    <xf numFmtId="0" fontId="87" fillId="0" borderId="31" xfId="0" applyFont="1" applyBorder="1" applyAlignment="1">
      <alignment horizontal="justify" vertical="center" wrapText="1"/>
    </xf>
    <xf numFmtId="0" fontId="87" fillId="0" borderId="2" xfId="0" applyFont="1" applyBorder="1" applyAlignment="1">
      <alignment horizontal="justify" vertical="center" wrapText="1"/>
    </xf>
    <xf numFmtId="0" fontId="12" fillId="3" borderId="2" xfId="0" applyFont="1" applyFill="1" applyBorder="1" applyAlignment="1">
      <alignment horizontal="center" vertical="center" wrapText="1"/>
    </xf>
    <xf numFmtId="0" fontId="89" fillId="3" borderId="2" xfId="0" applyFont="1" applyFill="1" applyBorder="1" applyAlignment="1">
      <alignment horizontal="center" vertical="center"/>
    </xf>
    <xf numFmtId="4" fontId="12" fillId="0" borderId="2" xfId="0" applyNumberFormat="1" applyFont="1" applyBorder="1" applyAlignment="1">
      <alignment horizontal="center" vertical="center" wrapText="1"/>
    </xf>
    <xf numFmtId="14" fontId="12" fillId="3" borderId="2" xfId="0" applyNumberFormat="1" applyFont="1" applyFill="1" applyBorder="1" applyAlignment="1">
      <alignment horizontal="center" vertical="center" wrapText="1"/>
    </xf>
    <xf numFmtId="0" fontId="12" fillId="3" borderId="27" xfId="0" applyFont="1" applyFill="1" applyBorder="1" applyAlignment="1">
      <alignment horizontal="center" vertical="center" wrapText="1"/>
    </xf>
    <xf numFmtId="0" fontId="89" fillId="3" borderId="27" xfId="0" applyFont="1" applyFill="1" applyBorder="1" applyAlignment="1">
      <alignment horizontal="center" vertical="center"/>
    </xf>
    <xf numFmtId="0" fontId="3" fillId="3" borderId="0" xfId="0" applyFont="1" applyFill="1" applyBorder="1" applyAlignment="1">
      <alignment horizontal="center" vertical="center"/>
    </xf>
    <xf numFmtId="0" fontId="91" fillId="5" borderId="130" xfId="0" applyFont="1" applyFill="1" applyBorder="1" applyAlignment="1">
      <alignment horizontal="center" vertical="center"/>
    </xf>
    <xf numFmtId="0" fontId="68" fillId="0" borderId="97" xfId="0" applyFont="1" applyFill="1" applyBorder="1" applyAlignment="1">
      <alignment horizontal="justify" vertical="center" wrapText="1"/>
    </xf>
    <xf numFmtId="0" fontId="70" fillId="3" borderId="97" xfId="0" applyFont="1" applyFill="1" applyBorder="1" applyAlignment="1">
      <alignment horizontal="left" vertical="center" wrapText="1"/>
    </xf>
    <xf numFmtId="2" fontId="70" fillId="3" borderId="97" xfId="0" applyNumberFormat="1" applyFont="1" applyFill="1" applyBorder="1" applyAlignment="1">
      <alignment horizontal="center" vertical="center"/>
    </xf>
    <xf numFmtId="0" fontId="64" fillId="25" borderId="130" xfId="0" applyFont="1" applyFill="1" applyBorder="1" applyAlignment="1">
      <alignment horizontal="center" vertical="center" wrapText="1"/>
    </xf>
    <xf numFmtId="0" fontId="92" fillId="25" borderId="130" xfId="0" applyFont="1" applyFill="1" applyBorder="1" applyAlignment="1">
      <alignment horizontal="left" vertical="center"/>
    </xf>
    <xf numFmtId="0" fontId="64" fillId="0" borderId="130" xfId="0" applyFont="1" applyBorder="1" applyAlignment="1">
      <alignment horizontal="center" vertical="center" wrapText="1"/>
    </xf>
    <xf numFmtId="0" fontId="92" fillId="0" borderId="130" xfId="0" applyFont="1" applyBorder="1" applyAlignment="1">
      <alignment horizontal="left" vertical="center"/>
    </xf>
    <xf numFmtId="0" fontId="64" fillId="25" borderId="130" xfId="0" applyFont="1" applyFill="1" applyBorder="1" applyAlignment="1">
      <alignment horizontal="center" vertical="center"/>
    </xf>
    <xf numFmtId="0" fontId="64" fillId="0" borderId="130" xfId="0" applyFont="1" applyBorder="1" applyAlignment="1">
      <alignment horizontal="center" vertical="center"/>
    </xf>
    <xf numFmtId="0" fontId="92" fillId="0" borderId="130" xfId="0" applyFont="1" applyBorder="1" applyAlignment="1">
      <alignment horizontal="left" vertical="center" wrapText="1"/>
    </xf>
    <xf numFmtId="0" fontId="64" fillId="0" borderId="130" xfId="0" applyFont="1" applyBorder="1" applyAlignment="1">
      <alignment horizontal="left" vertical="center"/>
    </xf>
    <xf numFmtId="0" fontId="0" fillId="26" borderId="0" xfId="0" applyFill="1"/>
    <xf numFmtId="164" fontId="74" fillId="15" borderId="0" xfId="0" applyNumberFormat="1" applyFont="1" applyFill="1" applyAlignment="1" applyProtection="1">
      <alignment horizontal="center" vertical="center" wrapText="1"/>
      <protection locked="0"/>
    </xf>
    <xf numFmtId="0" fontId="51" fillId="15" borderId="0" xfId="0" applyFont="1" applyFill="1" applyAlignment="1" applyProtection="1">
      <alignment horizontal="center" vertical="center" wrapText="1"/>
      <protection locked="0"/>
    </xf>
    <xf numFmtId="0" fontId="75"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3" fillId="0" borderId="0" xfId="0" applyFont="1" applyAlignment="1">
      <alignment horizontal="center"/>
    </xf>
    <xf numFmtId="0" fontId="76" fillId="15" borderId="0" xfId="0" applyFont="1" applyFill="1" applyAlignment="1" applyProtection="1">
      <alignment horizontal="center" vertical="center" wrapText="1"/>
      <protection locked="0"/>
    </xf>
    <xf numFmtId="0" fontId="76" fillId="15" borderId="0" xfId="0" applyFont="1" applyFill="1" applyAlignment="1" applyProtection="1">
      <alignment horizontal="center" vertical="center"/>
      <protection locked="0"/>
    </xf>
    <xf numFmtId="0" fontId="51" fillId="3" borderId="0" xfId="0" applyFont="1" applyFill="1" applyAlignment="1">
      <alignment horizontal="center"/>
    </xf>
    <xf numFmtId="0" fontId="48" fillId="3" borderId="65" xfId="0" applyFont="1" applyFill="1" applyBorder="1" applyAlignment="1">
      <alignment horizontal="left" vertical="top" wrapText="1"/>
    </xf>
    <xf numFmtId="0" fontId="48" fillId="3" borderId="67" xfId="0" applyFont="1" applyFill="1" applyBorder="1" applyAlignment="1">
      <alignment horizontal="left" vertical="top" wrapText="1"/>
    </xf>
    <xf numFmtId="0" fontId="48" fillId="3" borderId="68" xfId="0" applyFont="1" applyFill="1" applyBorder="1" applyAlignment="1">
      <alignment horizontal="left" vertical="top" wrapText="1"/>
    </xf>
    <xf numFmtId="0" fontId="48" fillId="3" borderId="7"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8" xfId="0" applyFont="1" applyFill="1" applyBorder="1" applyAlignment="1">
      <alignment horizontal="left" vertical="top" wrapText="1"/>
    </xf>
    <xf numFmtId="0" fontId="48" fillId="3" borderId="14" xfId="0" applyFont="1" applyFill="1" applyBorder="1" applyAlignment="1">
      <alignment horizontal="left" vertical="top" wrapText="1"/>
    </xf>
    <xf numFmtId="0" fontId="48" fillId="3" borderId="15" xfId="0" applyFont="1" applyFill="1" applyBorder="1" applyAlignment="1">
      <alignment horizontal="left" vertical="top" wrapText="1"/>
    </xf>
    <xf numFmtId="0" fontId="48" fillId="3" borderId="16" xfId="0" applyFont="1" applyFill="1" applyBorder="1" applyAlignment="1">
      <alignment horizontal="left" vertical="top" wrapText="1"/>
    </xf>
    <xf numFmtId="0" fontId="62" fillId="0" borderId="107" xfId="0" applyFont="1" applyBorder="1" applyAlignment="1" applyProtection="1">
      <alignment horizontal="center" vertical="center" wrapText="1"/>
      <protection locked="0"/>
    </xf>
    <xf numFmtId="0" fontId="84" fillId="5" borderId="98" xfId="0" applyFont="1" applyFill="1" applyBorder="1" applyAlignment="1" applyProtection="1">
      <alignment horizontal="center" vertical="center" wrapText="1"/>
      <protection locked="0"/>
    </xf>
    <xf numFmtId="0" fontId="84" fillId="5" borderId="99" xfId="0" applyFont="1" applyFill="1" applyBorder="1" applyAlignment="1" applyProtection="1">
      <alignment horizontal="center" vertical="center" wrapText="1"/>
      <protection locked="0"/>
    </xf>
    <xf numFmtId="0" fontId="84" fillId="5" borderId="97" xfId="0" applyFont="1" applyFill="1" applyBorder="1" applyAlignment="1" applyProtection="1">
      <alignment horizontal="center" vertical="center"/>
      <protection locked="0"/>
    </xf>
    <xf numFmtId="0" fontId="85" fillId="5" borderId="97" xfId="0" applyFont="1" applyFill="1" applyBorder="1" applyAlignment="1" applyProtection="1">
      <alignment horizontal="center" vertical="center"/>
      <protection locked="0"/>
    </xf>
    <xf numFmtId="0" fontId="65" fillId="0" borderId="97" xfId="0" applyFont="1" applyBorder="1" applyAlignment="1" applyProtection="1">
      <alignment horizontal="center" vertical="center"/>
      <protection locked="0"/>
    </xf>
    <xf numFmtId="0" fontId="64" fillId="10" borderId="97" xfId="0" applyFont="1" applyFill="1" applyBorder="1" applyAlignment="1" applyProtection="1">
      <alignment horizontal="center" vertical="center" wrapText="1"/>
      <protection locked="0"/>
    </xf>
    <xf numFmtId="0" fontId="64" fillId="10" borderId="97" xfId="0" applyFont="1" applyFill="1" applyBorder="1" applyAlignment="1" applyProtection="1">
      <alignment horizontal="center" vertical="center"/>
      <protection locked="0"/>
    </xf>
    <xf numFmtId="0" fontId="64" fillId="5" borderId="97" xfId="0" applyFont="1" applyFill="1" applyBorder="1" applyAlignment="1" applyProtection="1">
      <alignment horizontal="justify" vertical="center" wrapText="1"/>
      <protection locked="0"/>
    </xf>
    <xf numFmtId="0" fontId="64" fillId="5" borderId="97" xfId="0" applyFont="1" applyFill="1" applyBorder="1" applyAlignment="1" applyProtection="1">
      <alignment horizontal="justify" vertical="center"/>
      <protection locked="0"/>
    </xf>
    <xf numFmtId="0" fontId="64" fillId="5" borderId="97" xfId="0" applyFont="1" applyFill="1" applyBorder="1" applyAlignment="1" applyProtection="1">
      <alignment horizontal="center" vertical="center" wrapText="1"/>
      <protection locked="0"/>
    </xf>
    <xf numFmtId="0" fontId="80" fillId="22" borderId="118" xfId="0" applyFont="1" applyFill="1" applyBorder="1" applyAlignment="1">
      <alignment horizontal="center" vertical="center" wrapText="1"/>
    </xf>
    <xf numFmtId="0" fontId="80" fillId="22" borderId="119" xfId="0" applyFont="1" applyFill="1" applyBorder="1" applyAlignment="1">
      <alignment horizontal="center" vertical="center" wrapText="1"/>
    </xf>
    <xf numFmtId="0" fontId="80" fillId="22" borderId="120" xfId="0" applyFont="1" applyFill="1" applyBorder="1" applyAlignment="1">
      <alignment horizontal="center" vertical="center" wrapText="1"/>
    </xf>
    <xf numFmtId="0" fontId="65" fillId="24" borderId="103" xfId="0" applyFont="1" applyFill="1" applyBorder="1" applyAlignment="1">
      <alignment vertical="center" wrapText="1"/>
    </xf>
    <xf numFmtId="0" fontId="65" fillId="24" borderId="102" xfId="0" applyFont="1" applyFill="1" applyBorder="1" applyAlignment="1">
      <alignment vertical="center" wrapText="1"/>
    </xf>
    <xf numFmtId="0" fontId="81" fillId="3" borderId="107" xfId="0" applyFont="1" applyFill="1" applyBorder="1" applyAlignment="1">
      <alignment horizontal="center" vertical="center"/>
    </xf>
    <xf numFmtId="0" fontId="65" fillId="0" borderId="103" xfId="0" applyFont="1" applyBorder="1" applyAlignment="1">
      <alignment vertical="center" wrapText="1"/>
    </xf>
    <xf numFmtId="0" fontId="65" fillId="0" borderId="102" xfId="0" applyFont="1" applyBorder="1" applyAlignment="1">
      <alignment vertical="center" wrapText="1"/>
    </xf>
    <xf numFmtId="0" fontId="67" fillId="24" borderId="98" xfId="0" applyFont="1" applyFill="1" applyBorder="1" applyAlignment="1">
      <alignment vertical="center" wrapText="1"/>
    </xf>
    <xf numFmtId="0" fontId="67" fillId="24" borderId="122" xfId="0" applyFont="1" applyFill="1" applyBorder="1" applyAlignment="1">
      <alignment vertical="center" wrapText="1"/>
    </xf>
    <xf numFmtId="0" fontId="67" fillId="24" borderId="99" xfId="0" applyFont="1" applyFill="1" applyBorder="1" applyAlignment="1">
      <alignment vertical="center" wrapText="1"/>
    </xf>
    <xf numFmtId="0" fontId="79" fillId="0" borderId="114" xfId="0" applyFont="1" applyBorder="1" applyAlignment="1">
      <alignment horizontal="center" vertical="center" wrapText="1"/>
    </xf>
    <xf numFmtId="0" fontId="79" fillId="0" borderId="115" xfId="0" applyFont="1" applyBorder="1" applyAlignment="1">
      <alignment horizontal="center" vertical="center"/>
    </xf>
    <xf numFmtId="0" fontId="65" fillId="0" borderId="101" xfId="0" applyFont="1" applyBorder="1" applyAlignment="1">
      <alignment vertical="center" wrapText="1"/>
    </xf>
    <xf numFmtId="0" fontId="79" fillId="0" borderId="110" xfId="0" applyFont="1" applyBorder="1" applyAlignment="1">
      <alignment horizontal="center" vertical="center" wrapText="1"/>
    </xf>
    <xf numFmtId="0" fontId="79" fillId="0" borderId="111" xfId="0" applyFont="1" applyBorder="1" applyAlignment="1">
      <alignment horizontal="center" vertical="center"/>
    </xf>
    <xf numFmtId="0" fontId="65" fillId="0" borderId="101" xfId="0" applyFont="1" applyBorder="1" applyAlignment="1">
      <alignment horizontal="left" vertical="center" wrapText="1"/>
    </xf>
    <xf numFmtId="0" fontId="65" fillId="0" borderId="103" xfId="0" applyFont="1" applyBorder="1" applyAlignment="1">
      <alignment horizontal="left" vertical="center" wrapText="1"/>
    </xf>
    <xf numFmtId="0" fontId="90" fillId="0" borderId="0" xfId="0" applyFont="1" applyAlignment="1">
      <alignment horizontal="center" vertical="center"/>
    </xf>
    <xf numFmtId="0" fontId="85" fillId="19" borderId="129" xfId="0" applyFont="1" applyFill="1" applyBorder="1" applyAlignment="1">
      <alignment horizontal="center" vertical="center"/>
    </xf>
    <xf numFmtId="0" fontId="85" fillId="19" borderId="97" xfId="0" applyFont="1" applyFill="1" applyBorder="1" applyAlignment="1">
      <alignment horizontal="center" vertical="center"/>
    </xf>
    <xf numFmtId="0" fontId="91" fillId="20" borderId="130" xfId="0" applyFont="1" applyFill="1" applyBorder="1" applyAlignment="1">
      <alignment horizontal="center" vertical="center" wrapText="1"/>
    </xf>
    <xf numFmtId="0" fontId="91" fillId="20" borderId="130" xfId="0" applyFont="1" applyFill="1" applyBorder="1" applyAlignment="1">
      <alignment horizontal="center" vertical="center"/>
    </xf>
    <xf numFmtId="0" fontId="91" fillId="20" borderId="131" xfId="0" applyFont="1" applyFill="1" applyBorder="1" applyAlignment="1">
      <alignment horizontal="center" vertical="center"/>
    </xf>
    <xf numFmtId="0" fontId="91" fillId="20" borderId="132"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3"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89" xfId="1" applyFont="1" applyFill="1" applyBorder="1" applyAlignment="1">
      <alignment horizontal="justify" vertical="center" wrapText="1"/>
    </xf>
    <xf numFmtId="0" fontId="48" fillId="0" borderId="0" xfId="0" applyFont="1" applyAlignment="1">
      <alignment horizontal="left" vertical="center" wrapText="1"/>
    </xf>
    <xf numFmtId="0" fontId="48" fillId="0" borderId="8" xfId="0" applyFont="1" applyBorder="1" applyAlignment="1">
      <alignment horizontal="left" vertical="center" wrapText="1"/>
    </xf>
    <xf numFmtId="0" fontId="47" fillId="4" borderId="71" xfId="2" applyFont="1" applyFill="1" applyBorder="1" applyAlignment="1">
      <alignment horizontal="center" vertical="center" wrapText="1"/>
    </xf>
    <xf numFmtId="0" fontId="47" fillId="4" borderId="71" xfId="1" applyFont="1" applyFill="1" applyBorder="1" applyAlignment="1">
      <alignment horizontal="center" vertical="center"/>
    </xf>
    <xf numFmtId="0" fontId="47" fillId="4" borderId="88"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59" xfId="1" applyFont="1" applyFill="1" applyBorder="1" applyAlignment="1">
      <alignment horizontal="justify" vertical="center" wrapText="1"/>
    </xf>
    <xf numFmtId="0" fontId="43" fillId="3" borderId="86"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0" xfId="0" applyFont="1" applyFill="1" applyBorder="1" applyAlignment="1">
      <alignment vertical="center" wrapText="1"/>
    </xf>
    <xf numFmtId="0" fontId="46" fillId="3" borderId="13" xfId="0" applyFont="1" applyFill="1" applyBorder="1" applyAlignment="1">
      <alignment vertical="center" wrapText="1"/>
    </xf>
    <xf numFmtId="0" fontId="46" fillId="3" borderId="69" xfId="0" applyFont="1" applyFill="1" applyBorder="1" applyAlignment="1">
      <alignment vertical="center" wrapText="1"/>
    </xf>
    <xf numFmtId="0" fontId="46" fillId="3" borderId="70"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1" xfId="1" applyFont="1" applyFill="1" applyBorder="1" applyAlignment="1">
      <alignment horizontal="center" vertical="center" wrapText="1"/>
    </xf>
    <xf numFmtId="0" fontId="58" fillId="3" borderId="5" xfId="1" quotePrefix="1" applyFont="1" applyFill="1" applyBorder="1" applyAlignment="1">
      <alignment horizontal="left" vertical="top" wrapText="1"/>
    </xf>
    <xf numFmtId="0" fontId="58"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2"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3"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7" xfId="2" applyFont="1" applyFill="1" applyBorder="1" applyAlignment="1">
      <alignment horizontal="center" vertical="center" wrapText="1"/>
    </xf>
    <xf numFmtId="0" fontId="47" fillId="4" borderId="84" xfId="2" applyFont="1" applyFill="1" applyBorder="1" applyAlignment="1">
      <alignment horizontal="center" vertical="center" wrapText="1"/>
    </xf>
    <xf numFmtId="0" fontId="47" fillId="4" borderId="85" xfId="1" applyFont="1" applyFill="1" applyBorder="1" applyAlignment="1">
      <alignment horizontal="center" vertical="center"/>
    </xf>
    <xf numFmtId="0" fontId="47" fillId="4" borderId="81" xfId="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42"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0" fontId="11" fillId="10" borderId="77" xfId="0" applyFont="1" applyFill="1" applyBorder="1" applyAlignment="1">
      <alignment horizontal="center" vertical="center" wrapText="1"/>
    </xf>
    <xf numFmtId="0" fontId="11" fillId="10" borderId="78" xfId="0" applyFont="1" applyFill="1" applyBorder="1" applyAlignment="1">
      <alignment horizontal="center" vertical="center" wrapText="1"/>
    </xf>
    <xf numFmtId="0" fontId="11" fillId="10" borderId="79" xfId="0" applyFont="1" applyFill="1" applyBorder="1" applyAlignment="1">
      <alignment horizontal="center" vertical="center" wrapText="1"/>
    </xf>
    <xf numFmtId="0" fontId="0" fillId="11" borderId="77" xfId="0" applyFill="1"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0" fillId="0" borderId="19" xfId="0" applyBorder="1" applyAlignment="1">
      <alignment horizontal="center"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3" xfId="0" applyFont="1" applyFill="1" applyBorder="1" applyAlignment="1">
      <alignment horizontal="center" vertical="center" textRotation="1"/>
    </xf>
    <xf numFmtId="0" fontId="3" fillId="4" borderId="49" xfId="0" applyFont="1" applyFill="1" applyBorder="1" applyAlignment="1">
      <alignment horizontal="center" vertical="center" wrapText="1"/>
    </xf>
    <xf numFmtId="0" fontId="3" fillId="4" borderId="0" xfId="0" applyFont="1" applyFill="1" applyAlignment="1">
      <alignment horizontal="center" vertical="center"/>
    </xf>
    <xf numFmtId="0" fontId="3" fillId="4" borderId="73"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3" fillId="4" borderId="35" xfId="0" applyFont="1" applyFill="1" applyBorder="1" applyAlignment="1">
      <alignment horizontal="center" vertical="center" wrapText="1"/>
    </xf>
    <xf numFmtId="9" fontId="0" fillId="0" borderId="19" xfId="4" applyFont="1" applyBorder="1" applyAlignment="1">
      <alignment horizontal="center" vertical="center" wrapText="1"/>
    </xf>
    <xf numFmtId="0" fontId="20" fillId="0" borderId="19" xfId="0" applyFont="1" applyBorder="1" applyAlignment="1">
      <alignment horizontal="center" vertical="center" wrapText="1"/>
    </xf>
    <xf numFmtId="0" fontId="50" fillId="0" borderId="31"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0" fillId="0" borderId="80" xfId="0" applyBorder="1" applyAlignment="1">
      <alignment horizontal="center" vertical="center" wrapText="1"/>
    </xf>
    <xf numFmtId="0" fontId="86" fillId="3" borderId="25" xfId="0" applyFont="1" applyFill="1" applyBorder="1" applyAlignment="1" applyProtection="1">
      <alignment horizontal="justify" vertical="center" wrapText="1"/>
      <protection locked="0"/>
    </xf>
    <xf numFmtId="0" fontId="13" fillId="0" borderId="26" xfId="0" applyFont="1" applyBorder="1" applyAlignment="1">
      <alignment horizontal="justify" vertical="center" wrapText="1"/>
    </xf>
    <xf numFmtId="0" fontId="13" fillId="0" borderId="27" xfId="0" applyFont="1" applyBorder="1" applyAlignment="1">
      <alignment horizontal="justify" vertical="center" wrapText="1"/>
    </xf>
    <xf numFmtId="0" fontId="3" fillId="4" borderId="74"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0" fillId="0" borderId="75"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3" xfId="0" applyFont="1" applyFill="1" applyBorder="1" applyAlignment="1" applyProtection="1">
      <alignment horizontal="center" vertical="center" wrapText="1"/>
      <protection locked="0"/>
    </xf>
    <xf numFmtId="0" fontId="3" fillId="16" borderId="53"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9" fillId="10" borderId="0" xfId="0" applyFont="1" applyFill="1" applyAlignment="1">
      <alignment horizontal="center" vertical="center" wrapText="1"/>
    </xf>
    <xf numFmtId="0" fontId="49" fillId="0" borderId="0" xfId="0" applyFont="1" applyAlignment="1">
      <alignment horizontal="center" vertical="center" wrapText="1"/>
    </xf>
    <xf numFmtId="0" fontId="77" fillId="3" borderId="25" xfId="0" applyFont="1" applyFill="1" applyBorder="1" applyAlignment="1" applyProtection="1">
      <alignment horizontal="justify" vertical="center" wrapText="1"/>
      <protection locked="0"/>
    </xf>
    <xf numFmtId="0" fontId="9" fillId="0" borderId="26" xfId="0" applyFont="1" applyBorder="1" applyAlignment="1">
      <alignment horizontal="justify" vertical="center" wrapText="1"/>
    </xf>
    <xf numFmtId="0" fontId="9" fillId="0" borderId="27" xfId="0" applyFont="1" applyBorder="1" applyAlignment="1">
      <alignment horizontal="justify" vertical="center" wrapText="1"/>
    </xf>
    <xf numFmtId="0" fontId="0" fillId="0" borderId="0" xfId="0" applyAlignment="1">
      <alignment horizontal="center" vertical="center" wrapText="1"/>
    </xf>
    <xf numFmtId="0" fontId="0" fillId="0" borderId="72" xfId="0" applyBorder="1" applyAlignment="1">
      <alignment horizontal="center" vertical="center" wrapText="1"/>
    </xf>
    <xf numFmtId="0" fontId="3" fillId="4" borderId="90" xfId="0" applyFont="1" applyFill="1" applyBorder="1" applyAlignment="1">
      <alignment horizontal="center" vertical="center"/>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0" fillId="11" borderId="77" xfId="0" applyFont="1" applyFill="1" applyBorder="1" applyAlignment="1">
      <alignment horizontal="center" vertical="center" wrapText="1"/>
    </xf>
    <xf numFmtId="0" fontId="0" fillId="11" borderId="78" xfId="0" applyFont="1" applyFill="1" applyBorder="1" applyAlignment="1">
      <alignment horizontal="center" vertical="center" wrapText="1"/>
    </xf>
    <xf numFmtId="0" fontId="0" fillId="11" borderId="79" xfId="0" applyFont="1" applyFill="1" applyBorder="1" applyAlignment="1">
      <alignment horizontal="center" vertical="center" wrapText="1"/>
    </xf>
    <xf numFmtId="0" fontId="0" fillId="0" borderId="80" xfId="0" applyFont="1" applyBorder="1" applyAlignment="1">
      <alignment horizontal="center" vertical="center" wrapText="1"/>
    </xf>
    <xf numFmtId="0" fontId="0" fillId="0" borderId="63" xfId="0" applyFont="1" applyBorder="1" applyAlignment="1">
      <alignment horizontal="center" vertical="center" wrapText="1"/>
    </xf>
    <xf numFmtId="0" fontId="0" fillId="0" borderId="64" xfId="0" applyFont="1"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0" fillId="0" borderId="62" xfId="0" applyFont="1" applyBorder="1" applyAlignment="1">
      <alignment horizontal="center" vertical="center" wrapText="1"/>
    </xf>
    <xf numFmtId="2" fontId="0" fillId="0" borderId="31" xfId="3" applyNumberFormat="1" applyFont="1" applyBorder="1" applyAlignment="1">
      <alignment horizontal="center" vertical="center" wrapText="1"/>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8" fillId="10" borderId="77" xfId="0" applyFont="1" applyFill="1" applyBorder="1" applyAlignment="1">
      <alignment horizontal="center" vertical="center" wrapText="1"/>
    </xf>
    <xf numFmtId="0" fontId="18" fillId="10" borderId="78" xfId="0" applyFont="1" applyFill="1" applyBorder="1" applyAlignment="1">
      <alignment horizontal="center" vertical="center" wrapText="1"/>
    </xf>
    <xf numFmtId="0" fontId="18" fillId="10" borderId="79" xfId="0" applyFont="1" applyFill="1" applyBorder="1" applyAlignment="1">
      <alignment horizontal="center" vertical="center" wrapText="1"/>
    </xf>
    <xf numFmtId="2" fontId="12" fillId="0" borderId="31" xfId="3" applyNumberFormat="1" applyFont="1" applyBorder="1" applyAlignment="1">
      <alignment horizontal="center" vertical="center" wrapText="1"/>
    </xf>
    <xf numFmtId="2" fontId="12" fillId="0" borderId="2" xfId="3" applyNumberFormat="1" applyFont="1" applyBorder="1" applyAlignment="1">
      <alignment horizontal="center" vertical="center" wrapText="1"/>
    </xf>
    <xf numFmtId="2" fontId="12" fillId="0" borderId="20" xfId="3" applyNumberFormat="1" applyFont="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21" fillId="4" borderId="0" xfId="0" applyFont="1" applyFill="1" applyAlignment="1">
      <alignment horizontal="center" vertical="center"/>
    </xf>
    <xf numFmtId="0" fontId="77" fillId="3" borderId="2" xfId="0" applyFont="1" applyFill="1" applyBorder="1" applyAlignment="1" applyProtection="1">
      <alignment horizontal="left" vertical="center" wrapText="1"/>
      <protection locked="0"/>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0" fillId="0" borderId="2" xfId="0" applyBorder="1" applyAlignment="1">
      <alignment horizontal="center" vertical="center"/>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0" fontId="0" fillId="11" borderId="76" xfId="0" applyFill="1" applyBorder="1" applyAlignment="1">
      <alignment horizontal="center" vertical="center" wrapText="1"/>
    </xf>
    <xf numFmtId="0" fontId="12" fillId="0" borderId="2" xfId="0" applyFont="1" applyBorder="1" applyAlignment="1">
      <alignment horizontal="center" vertical="center"/>
    </xf>
    <xf numFmtId="0" fontId="3" fillId="4"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53"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2" xfId="0" applyFont="1" applyFill="1" applyBorder="1" applyAlignment="1">
      <alignment horizontal="center" vertical="center"/>
    </xf>
    <xf numFmtId="0" fontId="5" fillId="21" borderId="6" xfId="0" applyFont="1" applyFill="1" applyBorder="1" applyAlignment="1">
      <alignment horizontal="center" vertical="center"/>
    </xf>
    <xf numFmtId="0" fontId="5" fillId="21" borderId="33" xfId="0" applyFont="1" applyFill="1" applyBorder="1" applyAlignment="1">
      <alignment horizontal="center" vertical="center"/>
    </xf>
    <xf numFmtId="0" fontId="5" fillId="21" borderId="0" xfId="0" applyFont="1" applyFill="1" applyAlignment="1">
      <alignment horizontal="center" vertical="center"/>
    </xf>
    <xf numFmtId="0" fontId="5" fillId="21" borderId="32" xfId="0" applyFont="1" applyFill="1" applyBorder="1" applyAlignment="1">
      <alignment horizontal="center" vertical="center"/>
    </xf>
    <xf numFmtId="0" fontId="5" fillId="21" borderId="10" xfId="0" applyFont="1" applyFill="1" applyBorder="1" applyAlignment="1">
      <alignment horizontal="center" vertical="center"/>
    </xf>
    <xf numFmtId="0" fontId="5" fillId="21" borderId="72" xfId="0" applyFont="1" applyFill="1" applyBorder="1" applyAlignment="1">
      <alignment horizontal="center" vertical="center"/>
    </xf>
    <xf numFmtId="0" fontId="3" fillId="4" borderId="2" xfId="0" applyFont="1" applyFill="1" applyBorder="1" applyAlignment="1">
      <alignment horizontal="center" vertical="center" textRotation="1"/>
    </xf>
    <xf numFmtId="0" fontId="77"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126" xfId="0" applyFont="1" applyFill="1" applyBorder="1" applyAlignment="1">
      <alignment horizontal="center" vertical="center" wrapText="1"/>
    </xf>
    <xf numFmtId="0" fontId="3" fillId="4" borderId="127" xfId="0" applyFont="1" applyFill="1" applyBorder="1" applyAlignment="1">
      <alignment horizontal="center" vertical="center" wrapText="1"/>
    </xf>
    <xf numFmtId="0" fontId="3" fillId="4" borderId="5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5" fillId="6" borderId="10" xfId="0" applyFont="1" applyFill="1" applyBorder="1" applyAlignment="1">
      <alignment horizontal="center" vertical="center" wrapText="1" readingOrder="1"/>
    </xf>
    <xf numFmtId="0" fontId="33" fillId="0" borderId="104"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12" fillId="0" borderId="63" xfId="0" applyFont="1" applyBorder="1" applyAlignment="1">
      <alignment horizontal="center" vertical="center"/>
    </xf>
    <xf numFmtId="0" fontId="12" fillId="0" borderId="2" xfId="0" applyFont="1" applyBorder="1" applyAlignment="1" applyProtection="1">
      <alignment horizontal="center" vertical="center"/>
      <protection locked="0"/>
    </xf>
    <xf numFmtId="1" fontId="28" fillId="0" borderId="78"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4" fontId="12" fillId="0" borderId="2" xfId="0" applyNumberFormat="1" applyFont="1" applyBorder="1" applyAlignment="1">
      <alignment horizontal="center" vertical="center"/>
    </xf>
    <xf numFmtId="0" fontId="12" fillId="0" borderId="2" xfId="0" applyFont="1" applyBorder="1" applyAlignment="1">
      <alignment horizontal="justify" vertical="center" wrapText="1"/>
    </xf>
    <xf numFmtId="0" fontId="12" fillId="0" borderId="2" xfId="0" applyFont="1" applyBorder="1" applyAlignment="1">
      <alignment horizontal="left" vertical="center" wrapText="1"/>
    </xf>
    <xf numFmtId="0" fontId="12" fillId="0" borderId="2" xfId="0" applyFont="1" applyBorder="1" applyAlignment="1">
      <alignment horizontal="left" vertical="center"/>
    </xf>
    <xf numFmtId="0" fontId="27" fillId="0" borderId="2" xfId="0" applyFont="1" applyBorder="1" applyAlignment="1">
      <alignment horizontal="center" vertical="center"/>
    </xf>
    <xf numFmtId="1" fontId="18" fillId="10" borderId="2" xfId="0" applyNumberFormat="1" applyFont="1" applyFill="1" applyBorder="1" applyAlignment="1" applyProtection="1">
      <alignment horizontal="center" vertical="center" wrapText="1"/>
      <protection locked="0"/>
    </xf>
    <xf numFmtId="0" fontId="78" fillId="21"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128" xfId="0" applyFont="1" applyFill="1" applyBorder="1" applyAlignment="1">
      <alignment horizontal="center"/>
    </xf>
    <xf numFmtId="0" fontId="23" fillId="17" borderId="49" xfId="0" applyFont="1" applyFill="1" applyBorder="1" applyAlignment="1">
      <alignment horizontal="center"/>
    </xf>
    <xf numFmtId="0" fontId="77" fillId="3" borderId="2" xfId="0" applyFont="1" applyFill="1" applyBorder="1" applyAlignment="1" applyProtection="1">
      <alignment horizontal="justify" vertical="center"/>
      <protection locked="0"/>
    </xf>
    <xf numFmtId="0" fontId="86" fillId="3" borderId="2" xfId="0" applyFont="1" applyFill="1" applyBorder="1" applyAlignment="1" applyProtection="1">
      <alignment horizontal="justify" vertical="center" wrapText="1"/>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86" fillId="3" borderId="26" xfId="0" applyFont="1" applyFill="1" applyBorder="1" applyAlignment="1" applyProtection="1">
      <alignment horizontal="justify" vertical="center" wrapText="1"/>
      <protection locked="0"/>
    </xf>
    <xf numFmtId="0" fontId="86" fillId="3" borderId="27" xfId="0" applyFont="1" applyFill="1" applyBorder="1" applyAlignment="1" applyProtection="1">
      <alignment horizontal="justify" vertical="center" wrapText="1"/>
      <protection locked="0"/>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xf>
    <xf numFmtId="1" fontId="28" fillId="0" borderId="77" xfId="0" applyNumberFormat="1" applyFont="1" applyBorder="1" applyAlignment="1" applyProtection="1">
      <alignment horizontal="center" vertical="center" wrapText="1"/>
      <protection locked="0"/>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12" fillId="0" borderId="62" xfId="0" applyFont="1" applyBorder="1" applyAlignment="1">
      <alignment horizontal="center" vertical="center"/>
    </xf>
    <xf numFmtId="0" fontId="6" fillId="3" borderId="10" xfId="0" applyFont="1" applyFill="1" applyBorder="1" applyAlignment="1">
      <alignment horizontal="center" vertical="center"/>
    </xf>
    <xf numFmtId="0" fontId="6" fillId="3" borderId="72" xfId="0" applyFont="1" applyFill="1" applyBorder="1" applyAlignment="1">
      <alignment horizontal="center" vertical="center"/>
    </xf>
    <xf numFmtId="0" fontId="78" fillId="21" borderId="10"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0" fontId="1" fillId="3" borderId="25" xfId="0" applyFont="1" applyFill="1" applyBorder="1" applyAlignment="1" applyProtection="1">
      <alignment horizontal="justify"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cellXfs>
  <cellStyles count="5">
    <cellStyle name="Millares" xfId="3" builtinId="3"/>
    <cellStyle name="Normal" xfId="0" builtinId="0"/>
    <cellStyle name="Normal - Style1 2" xfId="1"/>
    <cellStyle name="Normal 2 2" xfId="2"/>
    <cellStyle name="Porcentaje" xfId="4" builtinId="5"/>
  </cellStyles>
  <dxfs count="996">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52612CDF-E6CE-4D96-B609-BA150E120C86}"/>
            </a:ext>
          </a:extLst>
        </xdr:cNvPr>
        <xdr:cNvSpPr txBox="1"/>
      </xdr:nvSpPr>
      <xdr:spPr>
        <a:xfrm>
          <a:off x="12557760" y="47682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3FD654B8-AF3F-4962-B930-73A2E5EBD308}"/>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3729128</xdr:colOff>
      <xdr:row>0</xdr:row>
      <xdr:rowOff>773535</xdr:rowOff>
    </xdr:to>
    <xdr:pic>
      <xdr:nvPicPr>
        <xdr:cNvPr id="4" name="Picture 9">
          <a:extLst>
            <a:ext uri="{FF2B5EF4-FFF2-40B4-BE49-F238E27FC236}">
              <a16:creationId xmlns:a16="http://schemas.microsoft.com/office/drawing/2014/main" id="{0C506CE7-3261-4F88-94B2-CC5CF80D515B}"/>
            </a:ext>
          </a:extLst>
        </xdr:cNvPr>
        <xdr:cNvPicPr>
          <a:picLocks noChangeAspect="1"/>
        </xdr:cNvPicPr>
      </xdr:nvPicPr>
      <xdr:blipFill>
        <a:blip xmlns:r="http://schemas.openxmlformats.org/officeDocument/2006/relationships" r:embed="rId2"/>
        <a:stretch>
          <a:fillRect/>
        </a:stretch>
      </xdr:blipFill>
      <xdr:spPr>
        <a:xfrm>
          <a:off x="10311343" y="224895"/>
          <a:ext cx="1533085"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07156" y="59531"/>
          <a:ext cx="2898768" cy="841216"/>
        </a:xfrm>
        <a:prstGeom prst="rect">
          <a:avLst/>
        </a:prstGeom>
      </xdr:spPr>
    </xdr:pic>
    <xdr:clientData/>
  </xdr:twoCellAnchor>
  <xdr:twoCellAnchor editAs="oneCell">
    <xdr:from>
      <xdr:col>4</xdr:col>
      <xdr:colOff>714376</xdr:colOff>
      <xdr:row>0</xdr:row>
      <xdr:rowOff>166687</xdr:rowOff>
    </xdr:from>
    <xdr:to>
      <xdr:col>5</xdr:col>
      <xdr:colOff>1019926</xdr:colOff>
      <xdr:row>0</xdr:row>
      <xdr:rowOff>712152</xdr:rowOff>
    </xdr:to>
    <xdr:pic>
      <xdr:nvPicPr>
        <xdr:cNvPr id="3" name="Picture 10">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10086976" y="166687"/>
          <a:ext cx="1724775"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00000000-0008-0000-0300-000004000000}"/>
            </a:ext>
          </a:extLst>
        </xdr:cNvPr>
        <xdr:cNvSpPr txBox="1"/>
      </xdr:nvSpPr>
      <xdr:spPr>
        <a:xfrm>
          <a:off x="14923294"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1222878</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1554924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1543731</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001-cs20205\sigcma\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wilfe/OneDrive%20-%20Consejo%20Superior%20de%20la%20Judicatura/Definitivos/Plan%20de%20acci&#243;n/UDAE%20-%20SIGCMA%20-%20Proceso%20Planeaci&#243;n%20Estrat&#233;gica%20-%20seguimiento%203er.%20trimestre%20202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ON%20INFRAESTRUCTURA%202023%20SEGUIMIENTO%20TERCER%20TRIMESTRE%20(1).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 val="Listas"/>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22"/>
  <sheetViews>
    <sheetView showGridLines="0" tabSelected="1" zoomScale="90" zoomScaleNormal="90" workbookViewId="0">
      <selection activeCell="N8" sqref="N8"/>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23"/>
      <c r="B1" s="323"/>
      <c r="C1" s="323"/>
      <c r="D1" s="323"/>
      <c r="E1" s="323"/>
      <c r="F1" s="323"/>
    </row>
    <row r="2" spans="1:9">
      <c r="C2"/>
    </row>
    <row r="4" spans="1:9" ht="33.75">
      <c r="A4" s="324" t="s">
        <v>0</v>
      </c>
      <c r="B4" s="324"/>
      <c r="C4" s="324"/>
      <c r="D4" s="324"/>
      <c r="E4" s="324"/>
      <c r="F4" s="324"/>
      <c r="G4" s="324"/>
      <c r="H4" s="324"/>
      <c r="I4" s="324"/>
    </row>
    <row r="5" spans="1:9">
      <c r="A5" s="122"/>
      <c r="B5" s="122"/>
      <c r="C5" s="126"/>
      <c r="D5" s="122"/>
      <c r="E5" s="122"/>
      <c r="F5" s="122"/>
      <c r="G5" s="122"/>
      <c r="H5" s="122"/>
      <c r="I5" s="122"/>
    </row>
    <row r="6" spans="1:9" s="6" customFormat="1" ht="81.75" customHeight="1">
      <c r="A6" s="127" t="s">
        <v>1</v>
      </c>
      <c r="B6" s="325" t="s">
        <v>422</v>
      </c>
      <c r="C6" s="326"/>
      <c r="D6" s="326"/>
      <c r="E6" s="326"/>
      <c r="F6" s="326"/>
      <c r="G6" s="326"/>
      <c r="H6" s="326"/>
      <c r="I6" s="326"/>
    </row>
    <row r="7" spans="1:9" s="6" customFormat="1" ht="16.899999999999999" customHeight="1">
      <c r="A7" s="123"/>
      <c r="B7" s="124"/>
      <c r="C7" s="124"/>
      <c r="D7" s="123"/>
      <c r="E7" s="125"/>
      <c r="F7" s="122"/>
      <c r="G7" s="122"/>
      <c r="H7" s="122"/>
      <c r="I7" s="122"/>
    </row>
    <row r="8" spans="1:9" s="6" customFormat="1" ht="84" customHeight="1">
      <c r="A8" s="127" t="s">
        <v>2</v>
      </c>
      <c r="B8" s="205" t="s">
        <v>3</v>
      </c>
      <c r="C8" s="322" t="s">
        <v>4</v>
      </c>
      <c r="D8" s="322"/>
      <c r="E8" s="322"/>
      <c r="F8" s="322"/>
      <c r="G8" s="322"/>
      <c r="H8" s="322"/>
      <c r="I8" s="322"/>
    </row>
    <row r="9" spans="1:9" ht="32.25" customHeight="1">
      <c r="A9" s="128"/>
      <c r="B9" s="122"/>
      <c r="C9" s="126"/>
      <c r="D9" s="122"/>
      <c r="E9" s="122"/>
      <c r="F9" s="122"/>
      <c r="G9" s="122"/>
      <c r="H9" s="122"/>
      <c r="I9" s="122"/>
    </row>
    <row r="10" spans="1:9" ht="39.75" customHeight="1">
      <c r="A10" s="129" t="s">
        <v>5</v>
      </c>
      <c r="B10" s="321"/>
      <c r="C10" s="321"/>
      <c r="D10" s="321"/>
      <c r="E10" s="321"/>
      <c r="F10" s="321"/>
      <c r="G10" s="321"/>
      <c r="H10" s="321"/>
      <c r="I10" s="321"/>
    </row>
    <row r="11" spans="1:9" s="6" customFormat="1" ht="39.75" customHeight="1">
      <c r="A11" s="129" t="s">
        <v>6</v>
      </c>
      <c r="B11" s="321"/>
      <c r="C11" s="321"/>
      <c r="D11" s="321"/>
      <c r="E11" s="321"/>
      <c r="F11" s="321"/>
      <c r="G11" s="321"/>
      <c r="H11" s="321"/>
      <c r="I11" s="321"/>
    </row>
    <row r="12" spans="1:9" s="6" customFormat="1" ht="39.75" customHeight="1">
      <c r="A12" s="129" t="s">
        <v>7</v>
      </c>
      <c r="B12" s="322" t="s">
        <v>499</v>
      </c>
      <c r="C12" s="322"/>
      <c r="D12" s="322"/>
      <c r="E12" s="322"/>
      <c r="F12" s="322"/>
      <c r="G12" s="322"/>
      <c r="H12" s="322"/>
      <c r="I12" s="322"/>
    </row>
    <row r="13" spans="1:9" s="6" customFormat="1" ht="39.75" customHeight="1">
      <c r="A13" s="127" t="s">
        <v>8</v>
      </c>
      <c r="B13" s="321"/>
      <c r="C13" s="321"/>
      <c r="D13" s="321"/>
      <c r="E13" s="321"/>
      <c r="F13" s="321"/>
      <c r="G13" s="321"/>
      <c r="H13" s="321"/>
      <c r="I13" s="321"/>
    </row>
    <row r="14" spans="1:9">
      <c r="A14" s="122"/>
      <c r="B14" s="122"/>
      <c r="C14" s="126"/>
      <c r="D14" s="122"/>
      <c r="E14" s="122"/>
      <c r="F14" s="122"/>
      <c r="G14" s="122"/>
      <c r="H14" s="122"/>
      <c r="I14" s="122"/>
    </row>
    <row r="15" spans="1:9" s="6" customFormat="1" ht="54.75" customHeight="1">
      <c r="A15" s="127" t="s">
        <v>9</v>
      </c>
      <c r="B15" s="320">
        <v>45658</v>
      </c>
      <c r="C15" s="320"/>
      <c r="D15" s="320"/>
      <c r="E15" s="320"/>
      <c r="F15" s="320"/>
      <c r="G15" s="320"/>
      <c r="H15" s="320"/>
      <c r="I15" s="320"/>
    </row>
    <row r="16" spans="1:9">
      <c r="A16" s="122"/>
      <c r="B16" s="122"/>
      <c r="C16" s="126"/>
      <c r="D16" s="122"/>
      <c r="E16" s="122"/>
      <c r="F16" s="122"/>
      <c r="G16" s="122"/>
      <c r="H16" s="122"/>
      <c r="I16" s="122"/>
    </row>
    <row r="17" spans="1:9">
      <c r="A17" s="122"/>
      <c r="B17" s="122"/>
      <c r="C17" s="126"/>
      <c r="D17" s="122"/>
      <c r="E17" s="122"/>
      <c r="F17" s="122"/>
      <c r="G17" s="122"/>
      <c r="H17" s="122"/>
      <c r="I17" s="122"/>
    </row>
    <row r="18" spans="1:9" ht="15.75" thickBot="1"/>
    <row r="19" spans="1:9" ht="15.75" customHeight="1">
      <c r="B19" s="158" t="s">
        <v>10</v>
      </c>
      <c r="C19" s="159" t="s">
        <v>11</v>
      </c>
      <c r="D19" s="159" t="s">
        <v>12</v>
      </c>
      <c r="E19" s="159" t="s">
        <v>13</v>
      </c>
    </row>
    <row r="20" spans="1:9" ht="15.75" customHeight="1" thickBot="1">
      <c r="B20" s="160" t="s">
        <v>14</v>
      </c>
      <c r="C20" s="161" t="s">
        <v>15</v>
      </c>
      <c r="D20" s="161" t="s">
        <v>16</v>
      </c>
      <c r="E20" s="161" t="s">
        <v>17</v>
      </c>
    </row>
    <row r="21" spans="1:9" ht="15.75" customHeight="1">
      <c r="B21" s="162" t="s">
        <v>18</v>
      </c>
      <c r="C21" s="163" t="s">
        <v>9</v>
      </c>
      <c r="D21" s="163" t="s">
        <v>9</v>
      </c>
      <c r="E21" s="163" t="s">
        <v>9</v>
      </c>
    </row>
    <row r="22" spans="1:9" ht="15.75" customHeight="1" thickBot="1">
      <c r="B22" s="160">
        <v>1</v>
      </c>
      <c r="C22" s="164">
        <v>45243</v>
      </c>
      <c r="D22" s="164">
        <v>45272</v>
      </c>
      <c r="E22" s="164">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dataValidation type="list" allowBlank="1" showInputMessage="1" showErrorMessage="1" sqref="B8">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S43"/>
  <sheetViews>
    <sheetView showGridLines="0" zoomScale="70" zoomScaleNormal="70" workbookViewId="0">
      <selection activeCell="K11" sqref="K11:P1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7"/>
      <c r="C3" s="78"/>
      <c r="D3" s="78"/>
      <c r="E3" s="78"/>
      <c r="F3" s="78"/>
      <c r="G3" s="78"/>
      <c r="H3" s="78"/>
      <c r="I3" s="79"/>
    </row>
    <row r="4" spans="2:19">
      <c r="B4" s="585" t="s">
        <v>303</v>
      </c>
      <c r="C4" s="586"/>
      <c r="D4" s="586"/>
      <c r="E4" s="587" t="s">
        <v>304</v>
      </c>
      <c r="F4" s="587"/>
      <c r="G4" s="587"/>
      <c r="H4" s="587"/>
      <c r="I4" s="588"/>
      <c r="Q4" s="589" t="s">
        <v>305</v>
      </c>
      <c r="R4" s="589"/>
    </row>
    <row r="5" spans="2:19">
      <c r="B5" s="585"/>
      <c r="C5" s="586"/>
      <c r="D5" s="586"/>
      <c r="E5" s="587"/>
      <c r="F5" s="587"/>
      <c r="G5" s="587"/>
      <c r="H5" s="587"/>
      <c r="I5" s="588"/>
      <c r="Q5" s="589"/>
      <c r="R5" s="589"/>
    </row>
    <row r="6" spans="2:19">
      <c r="B6" s="585"/>
      <c r="C6" s="586"/>
      <c r="D6" s="586"/>
      <c r="E6" s="587"/>
      <c r="F6" s="587"/>
      <c r="G6" s="587"/>
      <c r="H6" s="587"/>
      <c r="I6" s="588"/>
      <c r="Q6" s="589"/>
      <c r="R6" s="589"/>
    </row>
    <row r="7" spans="2:19" ht="15.75" thickBot="1">
      <c r="B7" s="80"/>
      <c r="I7" s="81"/>
    </row>
    <row r="8" spans="2:19" ht="62.25" customHeight="1" thickBot="1">
      <c r="B8" s="590" t="s">
        <v>250</v>
      </c>
      <c r="C8" s="591"/>
      <c r="D8" s="43" t="s">
        <v>306</v>
      </c>
      <c r="E8" s="44">
        <v>5</v>
      </c>
      <c r="F8" s="44">
        <v>10</v>
      </c>
      <c r="G8" s="44">
        <v>15</v>
      </c>
      <c r="H8" s="44">
        <v>20</v>
      </c>
      <c r="I8" s="82">
        <v>25</v>
      </c>
      <c r="K8" s="592" t="s">
        <v>307</v>
      </c>
      <c r="L8" s="593"/>
      <c r="M8" s="593"/>
      <c r="N8" s="593"/>
      <c r="O8" s="593"/>
      <c r="P8" s="594"/>
      <c r="Q8" s="595" t="s">
        <v>308</v>
      </c>
      <c r="R8" s="595"/>
      <c r="S8" s="9" t="s">
        <v>309</v>
      </c>
    </row>
    <row r="9" spans="2:19" ht="62.25" customHeight="1" thickBot="1">
      <c r="B9" s="590"/>
      <c r="C9" s="591"/>
      <c r="D9" s="43" t="s">
        <v>310</v>
      </c>
      <c r="E9" s="45">
        <v>4</v>
      </c>
      <c r="F9" s="45">
        <v>8</v>
      </c>
      <c r="G9" s="44">
        <v>12</v>
      </c>
      <c r="H9" s="44">
        <v>16</v>
      </c>
      <c r="I9" s="82">
        <v>20</v>
      </c>
      <c r="K9" s="596" t="s">
        <v>311</v>
      </c>
      <c r="L9" s="597"/>
      <c r="M9" s="597"/>
      <c r="N9" s="597"/>
      <c r="O9" s="597"/>
      <c r="P9" s="597"/>
      <c r="Q9" s="598" t="s">
        <v>312</v>
      </c>
      <c r="R9" s="599"/>
      <c r="S9" s="9" t="s">
        <v>313</v>
      </c>
    </row>
    <row r="10" spans="2:19" ht="62.25" customHeight="1" thickBot="1">
      <c r="B10" s="590"/>
      <c r="C10" s="591"/>
      <c r="D10" s="43" t="s">
        <v>314</v>
      </c>
      <c r="E10" s="45">
        <v>3</v>
      </c>
      <c r="F10" s="45">
        <v>6</v>
      </c>
      <c r="G10" s="45">
        <v>9</v>
      </c>
      <c r="H10" s="44">
        <v>12</v>
      </c>
      <c r="I10" s="82">
        <v>15</v>
      </c>
      <c r="K10" s="600" t="s">
        <v>274</v>
      </c>
      <c r="L10" s="601"/>
      <c r="M10" s="601"/>
      <c r="N10" s="601"/>
      <c r="O10" s="601"/>
      <c r="P10" s="601"/>
      <c r="Q10" s="595" t="s">
        <v>315</v>
      </c>
      <c r="R10" s="595"/>
      <c r="S10" s="9" t="s">
        <v>316</v>
      </c>
    </row>
    <row r="11" spans="2:19" ht="62.25" customHeight="1">
      <c r="B11" s="590"/>
      <c r="C11" s="591"/>
      <c r="D11" s="43" t="s">
        <v>317</v>
      </c>
      <c r="E11" s="46">
        <v>2</v>
      </c>
      <c r="F11" s="45">
        <v>4</v>
      </c>
      <c r="G11" s="45">
        <v>6</v>
      </c>
      <c r="H11" s="44">
        <v>8</v>
      </c>
      <c r="I11" s="82">
        <v>10</v>
      </c>
      <c r="K11" s="602" t="s">
        <v>318</v>
      </c>
      <c r="L11" s="603"/>
      <c r="M11" s="603"/>
      <c r="N11" s="603"/>
      <c r="O11" s="603"/>
      <c r="P11" s="603"/>
      <c r="Q11" s="595" t="s">
        <v>247</v>
      </c>
      <c r="R11" s="604"/>
      <c r="S11" s="9" t="s">
        <v>247</v>
      </c>
    </row>
    <row r="12" spans="2:19" ht="62.25" customHeight="1">
      <c r="B12" s="590"/>
      <c r="C12" s="591"/>
      <c r="D12" s="43" t="s">
        <v>319</v>
      </c>
      <c r="E12" s="46">
        <v>1</v>
      </c>
      <c r="F12" s="46">
        <v>2</v>
      </c>
      <c r="G12" s="45">
        <v>3</v>
      </c>
      <c r="H12" s="44">
        <v>4</v>
      </c>
      <c r="I12" s="82">
        <v>5</v>
      </c>
    </row>
    <row r="13" spans="2:19" ht="62.25" customHeight="1" thickBot="1">
      <c r="B13" s="83"/>
      <c r="C13" s="583" t="s">
        <v>320</v>
      </c>
      <c r="D13" s="584"/>
      <c r="E13" s="84" t="s">
        <v>321</v>
      </c>
      <c r="F13" s="84" t="s">
        <v>322</v>
      </c>
      <c r="G13" s="84" t="s">
        <v>323</v>
      </c>
      <c r="H13" s="84" t="s">
        <v>324</v>
      </c>
      <c r="I13" s="85" t="s">
        <v>325</v>
      </c>
    </row>
    <row r="17" spans="4:6">
      <c r="D17" s="9"/>
      <c r="E17" s="9"/>
      <c r="F17" s="9"/>
    </row>
    <row r="18" spans="4:6" ht="15.75">
      <c r="D18" s="14" t="s">
        <v>326</v>
      </c>
      <c r="E18" s="86" t="s">
        <v>318</v>
      </c>
      <c r="F18" s="86">
        <v>1</v>
      </c>
    </row>
    <row r="19" spans="4:6">
      <c r="D19" s="14" t="s">
        <v>327</v>
      </c>
      <c r="E19" s="14" t="s">
        <v>318</v>
      </c>
      <c r="F19" s="14">
        <v>2</v>
      </c>
    </row>
    <row r="20" spans="4:6">
      <c r="D20" s="14" t="s">
        <v>328</v>
      </c>
      <c r="E20" s="14" t="s">
        <v>274</v>
      </c>
      <c r="F20" s="14">
        <v>2</v>
      </c>
    </row>
    <row r="21" spans="4:6">
      <c r="D21" s="14" t="s">
        <v>329</v>
      </c>
      <c r="E21" s="14" t="s">
        <v>330</v>
      </c>
      <c r="F21" s="14">
        <v>3</v>
      </c>
    </row>
    <row r="22" spans="4:6">
      <c r="D22" s="14" t="s">
        <v>331</v>
      </c>
      <c r="E22" s="14" t="s">
        <v>307</v>
      </c>
      <c r="F22" s="14">
        <v>4</v>
      </c>
    </row>
    <row r="23" spans="4:6">
      <c r="D23" s="14" t="s">
        <v>332</v>
      </c>
      <c r="E23" s="14" t="s">
        <v>318</v>
      </c>
      <c r="F23" s="14">
        <v>1</v>
      </c>
    </row>
    <row r="24" spans="4:6">
      <c r="D24" s="14" t="s">
        <v>333</v>
      </c>
      <c r="E24" s="14" t="s">
        <v>274</v>
      </c>
      <c r="F24" s="14">
        <v>2</v>
      </c>
    </row>
    <row r="25" spans="4:6">
      <c r="D25" s="14" t="s">
        <v>334</v>
      </c>
      <c r="E25" s="14" t="s">
        <v>274</v>
      </c>
      <c r="F25" s="14">
        <v>2</v>
      </c>
    </row>
    <row r="26" spans="4:6">
      <c r="D26" s="14" t="s">
        <v>335</v>
      </c>
      <c r="E26" s="14" t="s">
        <v>311</v>
      </c>
      <c r="F26" s="14">
        <v>3</v>
      </c>
    </row>
    <row r="27" spans="4:6">
      <c r="D27" s="14" t="s">
        <v>336</v>
      </c>
      <c r="E27" s="14" t="s">
        <v>307</v>
      </c>
      <c r="F27" s="14">
        <v>4</v>
      </c>
    </row>
    <row r="28" spans="4:6">
      <c r="D28" s="14" t="s">
        <v>337</v>
      </c>
      <c r="E28" s="14" t="s">
        <v>274</v>
      </c>
      <c r="F28" s="14">
        <v>2</v>
      </c>
    </row>
    <row r="29" spans="4:6">
      <c r="D29" s="14" t="s">
        <v>338</v>
      </c>
      <c r="E29" s="14" t="s">
        <v>274</v>
      </c>
      <c r="F29" s="14">
        <v>2</v>
      </c>
    </row>
    <row r="30" spans="4:6">
      <c r="D30" s="14" t="s">
        <v>339</v>
      </c>
      <c r="E30" s="14" t="s">
        <v>274</v>
      </c>
      <c r="F30" s="14">
        <v>2</v>
      </c>
    </row>
    <row r="31" spans="4:6">
      <c r="D31" s="14" t="s">
        <v>340</v>
      </c>
      <c r="E31" s="14" t="s">
        <v>311</v>
      </c>
      <c r="F31" s="14">
        <v>3</v>
      </c>
    </row>
    <row r="32" spans="4:6">
      <c r="D32" s="14" t="s">
        <v>341</v>
      </c>
      <c r="E32" s="14" t="s">
        <v>307</v>
      </c>
      <c r="F32" s="14">
        <v>4</v>
      </c>
    </row>
    <row r="33" spans="4:6">
      <c r="D33" s="14" t="s">
        <v>342</v>
      </c>
      <c r="E33" s="14" t="s">
        <v>274</v>
      </c>
      <c r="F33" s="14">
        <v>2</v>
      </c>
    </row>
    <row r="34" spans="4:6">
      <c r="D34" s="14" t="s">
        <v>343</v>
      </c>
      <c r="E34" s="14" t="s">
        <v>274</v>
      </c>
      <c r="F34" s="14">
        <v>2</v>
      </c>
    </row>
    <row r="35" spans="4:6">
      <c r="D35" s="14" t="s">
        <v>344</v>
      </c>
      <c r="E35" s="14" t="s">
        <v>311</v>
      </c>
      <c r="F35" s="14">
        <v>3</v>
      </c>
    </row>
    <row r="36" spans="4:6">
      <c r="D36" s="14" t="s">
        <v>345</v>
      </c>
      <c r="E36" s="14" t="s">
        <v>311</v>
      </c>
      <c r="F36" s="14">
        <v>3</v>
      </c>
    </row>
    <row r="37" spans="4:6">
      <c r="D37" s="14" t="s">
        <v>346</v>
      </c>
      <c r="E37" s="14" t="s">
        <v>307</v>
      </c>
      <c r="F37" s="14">
        <v>4</v>
      </c>
    </row>
    <row r="38" spans="4:6">
      <c r="D38" s="14" t="s">
        <v>347</v>
      </c>
      <c r="E38" s="14" t="s">
        <v>311</v>
      </c>
      <c r="F38" s="14">
        <v>3</v>
      </c>
    </row>
    <row r="39" spans="4:6">
      <c r="D39" s="14" t="s">
        <v>348</v>
      </c>
      <c r="E39" s="14" t="s">
        <v>311</v>
      </c>
      <c r="F39" s="14">
        <v>3</v>
      </c>
    </row>
    <row r="40" spans="4:6">
      <c r="D40" s="14" t="s">
        <v>349</v>
      </c>
      <c r="E40" s="14" t="s">
        <v>311</v>
      </c>
      <c r="F40" s="14">
        <v>3</v>
      </c>
    </row>
    <row r="41" spans="4:6">
      <c r="D41" s="14" t="s">
        <v>350</v>
      </c>
      <c r="E41" s="14" t="s">
        <v>311</v>
      </c>
      <c r="F41" s="14">
        <v>3</v>
      </c>
    </row>
    <row r="42" spans="4:6">
      <c r="D42" s="14" t="s">
        <v>351</v>
      </c>
      <c r="E42" s="14" t="s">
        <v>307</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K68"/>
  <sheetViews>
    <sheetView showGridLines="0" zoomScale="80" zoomScaleNormal="80" workbookViewId="0">
      <pane xSplit="6" ySplit="8" topLeftCell="G9" activePane="bottomRight" state="frozen"/>
      <selection pane="topRight" activeCell="G1" sqref="G1"/>
      <selection pane="bottomLeft" activeCell="A9" sqref="A9"/>
      <selection pane="bottomRight" activeCell="N33" sqref="N33"/>
    </sheetView>
  </sheetViews>
  <sheetFormatPr baseColWidth="10" defaultColWidth="11.42578125" defaultRowHeight="15"/>
  <cols>
    <col min="1" max="1" width="10.85546875" style="4" customWidth="1"/>
    <col min="2" max="2" width="35.85546875" style="4" customWidth="1"/>
    <col min="3" max="3" width="40.28515625" customWidth="1"/>
    <col min="4" max="4" width="16.85546875" style="74"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02"/>
      <c r="B1" s="202"/>
      <c r="C1" s="619" t="s">
        <v>365</v>
      </c>
      <c r="D1" s="619"/>
      <c r="E1" s="619"/>
      <c r="F1" s="619"/>
      <c r="G1" s="619"/>
      <c r="H1" s="619"/>
      <c r="I1" s="619"/>
      <c r="J1" s="619"/>
      <c r="K1" s="619"/>
      <c r="L1" s="620"/>
      <c r="M1" s="621"/>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02"/>
      <c r="B2" s="202"/>
      <c r="C2" s="619"/>
      <c r="D2" s="619"/>
      <c r="E2" s="619"/>
      <c r="F2" s="619"/>
      <c r="G2" s="619"/>
      <c r="H2" s="619"/>
      <c r="I2" s="619"/>
      <c r="J2" s="619"/>
      <c r="K2" s="619"/>
      <c r="L2" s="620"/>
      <c r="M2" s="62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16.5" customHeight="1">
      <c r="A3" s="449" t="s">
        <v>151</v>
      </c>
      <c r="B3" s="449"/>
      <c r="C3" s="624" t="s">
        <v>4</v>
      </c>
      <c r="D3" s="624"/>
      <c r="E3" s="624"/>
      <c r="F3" s="624"/>
      <c r="G3" s="624"/>
      <c r="H3" s="624"/>
      <c r="I3" s="624"/>
      <c r="J3" s="624"/>
      <c r="K3" s="624"/>
      <c r="L3" s="624"/>
      <c r="M3" s="624"/>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31.5" customHeight="1">
      <c r="A4" s="449" t="s">
        <v>152</v>
      </c>
      <c r="B4" s="449"/>
      <c r="C4" s="625" t="s">
        <v>153</v>
      </c>
      <c r="D4" s="625"/>
      <c r="E4" s="625"/>
      <c r="F4" s="625"/>
      <c r="G4" s="625"/>
      <c r="H4" s="625"/>
      <c r="I4" s="625"/>
      <c r="J4" s="625"/>
      <c r="K4" s="625"/>
      <c r="L4" s="625"/>
      <c r="M4" s="62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16.5" customHeight="1" thickBot="1">
      <c r="A5" s="449" t="s">
        <v>154</v>
      </c>
      <c r="B5" s="449"/>
      <c r="C5" s="478" t="s">
        <v>469</v>
      </c>
      <c r="D5" s="636"/>
      <c r="E5" s="636"/>
      <c r="F5" s="636"/>
      <c r="G5" s="636"/>
      <c r="H5" s="636"/>
      <c r="I5" s="636"/>
      <c r="J5" s="636"/>
      <c r="K5" s="636"/>
      <c r="L5" s="636"/>
      <c r="M5" s="637"/>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25.5" customHeight="1" thickTop="1" thickBot="1">
      <c r="A6" s="631" t="s">
        <v>352</v>
      </c>
      <c r="B6" s="632"/>
      <c r="C6" s="633"/>
      <c r="D6" s="634" t="s">
        <v>353</v>
      </c>
      <c r="E6" s="634"/>
      <c r="F6" s="634"/>
      <c r="G6" s="635" t="s">
        <v>354</v>
      </c>
      <c r="H6" s="626" t="s">
        <v>355</v>
      </c>
      <c r="I6" s="628" t="s">
        <v>356</v>
      </c>
      <c r="J6" s="629"/>
      <c r="K6" s="628" t="s">
        <v>357</v>
      </c>
      <c r="L6" s="629"/>
      <c r="M6" s="630" t="s">
        <v>358</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48.75" customHeight="1" thickTop="1" thickBot="1">
      <c r="A7" s="27" t="s">
        <v>35</v>
      </c>
      <c r="B7" s="27" t="s">
        <v>93</v>
      </c>
      <c r="C7" s="27" t="s">
        <v>95</v>
      </c>
      <c r="D7" s="20" t="s">
        <v>105</v>
      </c>
      <c r="E7" s="20" t="s">
        <v>359</v>
      </c>
      <c r="F7" s="20" t="s">
        <v>360</v>
      </c>
      <c r="G7" s="635"/>
      <c r="H7" s="627"/>
      <c r="I7" s="21" t="s">
        <v>361</v>
      </c>
      <c r="J7" s="21" t="s">
        <v>362</v>
      </c>
      <c r="K7" s="21" t="s">
        <v>363</v>
      </c>
      <c r="L7" s="21" t="s">
        <v>364</v>
      </c>
      <c r="M7" s="6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c r="A8" s="622"/>
      <c r="B8" s="623"/>
      <c r="C8" s="623"/>
      <c r="D8" s="623"/>
      <c r="E8" s="623"/>
      <c r="F8" s="623"/>
      <c r="G8" s="623"/>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18">
        <f>'7- Mapa Final'!A10</f>
        <v>1</v>
      </c>
      <c r="B9" s="608" t="str">
        <f>'7- Mapa Final'!B10</f>
        <v xml:space="preserve">Incumplimiento de los requisitos legales del SG-SST </v>
      </c>
      <c r="C9" s="608" t="str">
        <f>'7- Mapa Final'!C10</f>
        <v>No implementar dentro de los tiempos legales del SST o implementarlo en forma parcial</v>
      </c>
      <c r="D9" s="609" t="str">
        <f>'7- Mapa Final'!J10</f>
        <v>Media - 3</v>
      </c>
      <c r="E9" s="611" t="str">
        <f>'7- Mapa Final'!K10</f>
        <v>Moderado - 3</v>
      </c>
      <c r="F9" s="606" t="str">
        <f>'7- Mapa Final'!M10</f>
        <v>Moderado - 9</v>
      </c>
      <c r="G9" s="520" t="s">
        <v>313</v>
      </c>
      <c r="H9" s="615" t="s">
        <v>493</v>
      </c>
      <c r="I9" s="555"/>
      <c r="J9" s="617" t="s">
        <v>491</v>
      </c>
      <c r="K9" s="613">
        <v>45658</v>
      </c>
      <c r="L9" s="613">
        <v>45747</v>
      </c>
      <c r="M9" s="614" t="s">
        <v>506</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18"/>
      <c r="B10" s="608"/>
      <c r="C10" s="608"/>
      <c r="D10" s="610"/>
      <c r="E10" s="612"/>
      <c r="F10" s="606"/>
      <c r="G10" s="520"/>
      <c r="H10" s="615"/>
      <c r="I10" s="555"/>
      <c r="J10" s="617"/>
      <c r="K10" s="555"/>
      <c r="L10" s="555"/>
      <c r="M10" s="614"/>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18"/>
      <c r="B11" s="608"/>
      <c r="C11" s="608"/>
      <c r="D11" s="610"/>
      <c r="E11" s="612"/>
      <c r="F11" s="606"/>
      <c r="G11" s="520"/>
      <c r="H11" s="615"/>
      <c r="I11" s="555"/>
      <c r="J11" s="617"/>
      <c r="K11" s="555"/>
      <c r="L11" s="555"/>
      <c r="M11" s="614"/>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18"/>
      <c r="B12" s="608"/>
      <c r="C12" s="608"/>
      <c r="D12" s="610"/>
      <c r="E12" s="612"/>
      <c r="F12" s="606"/>
      <c r="G12" s="520"/>
      <c r="H12" s="615"/>
      <c r="I12" s="555"/>
      <c r="J12" s="617"/>
      <c r="K12" s="555"/>
      <c r="L12" s="555"/>
      <c r="M12" s="614"/>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18"/>
      <c r="B13" s="608"/>
      <c r="C13" s="608"/>
      <c r="D13" s="610"/>
      <c r="E13" s="612"/>
      <c r="F13" s="606"/>
      <c r="G13" s="520"/>
      <c r="H13" s="615"/>
      <c r="I13" s="555"/>
      <c r="J13" s="617"/>
      <c r="K13" s="555"/>
      <c r="L13" s="555"/>
      <c r="M13" s="614"/>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18"/>
      <c r="B14" s="608"/>
      <c r="C14" s="608"/>
      <c r="D14" s="610"/>
      <c r="E14" s="612"/>
      <c r="F14" s="606"/>
      <c r="G14" s="520"/>
      <c r="H14" s="615"/>
      <c r="I14" s="555"/>
      <c r="J14" s="617"/>
      <c r="K14" s="555"/>
      <c r="L14" s="555"/>
      <c r="M14" s="614"/>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18"/>
      <c r="B15" s="608"/>
      <c r="C15" s="608"/>
      <c r="D15" s="610"/>
      <c r="E15" s="612"/>
      <c r="F15" s="606"/>
      <c r="G15" s="520"/>
      <c r="H15" s="615"/>
      <c r="I15" s="555"/>
      <c r="J15" s="617"/>
      <c r="K15" s="555"/>
      <c r="L15" s="555"/>
      <c r="M15" s="614"/>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18"/>
      <c r="B16" s="608"/>
      <c r="C16" s="608"/>
      <c r="D16" s="610"/>
      <c r="E16" s="612"/>
      <c r="F16" s="606"/>
      <c r="G16" s="520"/>
      <c r="H16" s="615"/>
      <c r="I16" s="555"/>
      <c r="J16" s="617"/>
      <c r="K16" s="555"/>
      <c r="L16" s="555"/>
      <c r="M16" s="614"/>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18"/>
      <c r="B17" s="608"/>
      <c r="C17" s="608"/>
      <c r="D17" s="610"/>
      <c r="E17" s="612"/>
      <c r="F17" s="606"/>
      <c r="G17" s="520"/>
      <c r="H17" s="615"/>
      <c r="I17" s="555"/>
      <c r="J17" s="617"/>
      <c r="K17" s="555"/>
      <c r="L17" s="555"/>
      <c r="M17" s="614"/>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18.75" customHeight="1">
      <c r="A18" s="618"/>
      <c r="B18" s="608"/>
      <c r="C18" s="608"/>
      <c r="D18" s="610"/>
      <c r="E18" s="612"/>
      <c r="F18" s="606"/>
      <c r="G18" s="520"/>
      <c r="H18" s="615"/>
      <c r="I18" s="555"/>
      <c r="J18" s="617"/>
      <c r="K18" s="555"/>
      <c r="L18" s="555"/>
      <c r="M18" s="61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18">
        <f>'7- Mapa Final'!A20</f>
        <v>2</v>
      </c>
      <c r="B19" s="608" t="str">
        <f>'7- Mapa Final'!B20</f>
        <v>Incumplimiento Plan Trabajo de SG-SST</v>
      </c>
      <c r="C19" s="608" t="str">
        <f>'7- Mapa Final'!C20</f>
        <v>Posibilidad de incumplimiento de las metas establecidas por omisión en la ejecución de actividades del plan anual de SST.</v>
      </c>
      <c r="D19" s="609" t="str">
        <f>'7- Mapa Final'!J20</f>
        <v>Muy Baja - 1</v>
      </c>
      <c r="E19" s="611" t="str">
        <f>'7- Mapa Final'!K20</f>
        <v>Mayor - 4</v>
      </c>
      <c r="F19" s="606" t="str">
        <f>'7- Mapa Final'!M20</f>
        <v>Alto  - 4</v>
      </c>
      <c r="G19" s="520" t="s">
        <v>313</v>
      </c>
      <c r="H19" s="615" t="s">
        <v>494</v>
      </c>
      <c r="I19" s="555"/>
      <c r="J19" s="617" t="s">
        <v>491</v>
      </c>
      <c r="K19" s="613">
        <v>45658</v>
      </c>
      <c r="L19" s="613">
        <v>45747</v>
      </c>
      <c r="M19" s="614" t="s">
        <v>507</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18"/>
      <c r="B20" s="608"/>
      <c r="C20" s="608"/>
      <c r="D20" s="610"/>
      <c r="E20" s="612"/>
      <c r="F20" s="606"/>
      <c r="G20" s="520"/>
      <c r="H20" s="615"/>
      <c r="I20" s="555"/>
      <c r="J20" s="617"/>
      <c r="K20" s="555"/>
      <c r="L20" s="555"/>
      <c r="M20" s="614"/>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18"/>
      <c r="B21" s="608"/>
      <c r="C21" s="608"/>
      <c r="D21" s="610"/>
      <c r="E21" s="612"/>
      <c r="F21" s="606"/>
      <c r="G21" s="520"/>
      <c r="H21" s="615"/>
      <c r="I21" s="555"/>
      <c r="J21" s="617"/>
      <c r="K21" s="555"/>
      <c r="L21" s="555"/>
      <c r="M21" s="614"/>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18"/>
      <c r="B22" s="608"/>
      <c r="C22" s="608"/>
      <c r="D22" s="610"/>
      <c r="E22" s="612"/>
      <c r="F22" s="606"/>
      <c r="G22" s="520"/>
      <c r="H22" s="615"/>
      <c r="I22" s="555"/>
      <c r="J22" s="617"/>
      <c r="K22" s="555"/>
      <c r="L22" s="555"/>
      <c r="M22" s="614"/>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18"/>
      <c r="B23" s="608"/>
      <c r="C23" s="608"/>
      <c r="D23" s="610"/>
      <c r="E23" s="612"/>
      <c r="F23" s="606"/>
      <c r="G23" s="520"/>
      <c r="H23" s="615"/>
      <c r="I23" s="555"/>
      <c r="J23" s="617"/>
      <c r="K23" s="555"/>
      <c r="L23" s="555"/>
      <c r="M23" s="614"/>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18"/>
      <c r="B24" s="608"/>
      <c r="C24" s="608"/>
      <c r="D24" s="610"/>
      <c r="E24" s="612"/>
      <c r="F24" s="606"/>
      <c r="G24" s="520"/>
      <c r="H24" s="615"/>
      <c r="I24" s="555"/>
      <c r="J24" s="617"/>
      <c r="K24" s="555"/>
      <c r="L24" s="555"/>
      <c r="M24" s="614"/>
      <c r="N24" s="26"/>
      <c r="O24" s="26"/>
    </row>
    <row r="25" spans="1:169">
      <c r="A25" s="618"/>
      <c r="B25" s="608"/>
      <c r="C25" s="608"/>
      <c r="D25" s="610"/>
      <c r="E25" s="612"/>
      <c r="F25" s="606"/>
      <c r="G25" s="520"/>
      <c r="H25" s="615"/>
      <c r="I25" s="555"/>
      <c r="J25" s="617"/>
      <c r="K25" s="555"/>
      <c r="L25" s="555"/>
      <c r="M25" s="614"/>
      <c r="N25" s="26"/>
      <c r="O25" s="26"/>
    </row>
    <row r="26" spans="1:169">
      <c r="A26" s="618"/>
      <c r="B26" s="608"/>
      <c r="C26" s="608"/>
      <c r="D26" s="610"/>
      <c r="E26" s="612"/>
      <c r="F26" s="606"/>
      <c r="G26" s="520"/>
      <c r="H26" s="615"/>
      <c r="I26" s="555"/>
      <c r="J26" s="617"/>
      <c r="K26" s="555"/>
      <c r="L26" s="555"/>
      <c r="M26" s="614"/>
      <c r="N26" s="26"/>
      <c r="O26" s="26"/>
    </row>
    <row r="27" spans="1:169">
      <c r="A27" s="618"/>
      <c r="B27" s="608"/>
      <c r="C27" s="608"/>
      <c r="D27" s="610"/>
      <c r="E27" s="612"/>
      <c r="F27" s="606"/>
      <c r="G27" s="520"/>
      <c r="H27" s="615"/>
      <c r="I27" s="555"/>
      <c r="J27" s="617"/>
      <c r="K27" s="555"/>
      <c r="L27" s="555"/>
      <c r="M27" s="614"/>
      <c r="N27" s="26"/>
      <c r="O27" s="26"/>
    </row>
    <row r="28" spans="1:169" ht="21.75" customHeight="1">
      <c r="A28" s="618"/>
      <c r="B28" s="608"/>
      <c r="C28" s="608"/>
      <c r="D28" s="610"/>
      <c r="E28" s="612"/>
      <c r="F28" s="606"/>
      <c r="G28" s="520"/>
      <c r="H28" s="615"/>
      <c r="I28" s="555"/>
      <c r="J28" s="617"/>
      <c r="K28" s="555"/>
      <c r="L28" s="555"/>
      <c r="M28" s="614"/>
      <c r="N28" s="26"/>
      <c r="O28" s="26"/>
    </row>
    <row r="29" spans="1:169" s="18" customFormat="1" ht="12.75" customHeight="1">
      <c r="A29" s="618">
        <f>'7- Mapa Final'!A30</f>
        <v>3</v>
      </c>
      <c r="B29" s="608" t="str">
        <f>'7- Mapa Final'!B30</f>
        <v xml:space="preserve">Aumento de Accidentes de trabajo y enfermedades laborales o salud pública </v>
      </c>
      <c r="C29" s="608" t="str">
        <f>'7- Mapa Final'!C30</f>
        <v>Materialización de situaciones que afectan directamente la seguridad, salud física y mental de los trabajadores.</v>
      </c>
      <c r="D29" s="609" t="str">
        <f>'7- Mapa Final'!J30</f>
        <v>Baja - 2</v>
      </c>
      <c r="E29" s="611" t="str">
        <f>'7- Mapa Final'!K30</f>
        <v>Moderado - 3</v>
      </c>
      <c r="F29" s="606" t="str">
        <f>'7- Mapa Final'!M30</f>
        <v>Moderado - 6</v>
      </c>
      <c r="G29" s="520" t="s">
        <v>309</v>
      </c>
      <c r="H29" s="615" t="s">
        <v>495</v>
      </c>
      <c r="I29" s="555"/>
      <c r="J29" s="617" t="s">
        <v>491</v>
      </c>
      <c r="K29" s="613">
        <v>45658</v>
      </c>
      <c r="L29" s="613">
        <v>45747</v>
      </c>
      <c r="M29" s="614" t="s">
        <v>508</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18"/>
      <c r="B30" s="608"/>
      <c r="C30" s="608"/>
      <c r="D30" s="610"/>
      <c r="E30" s="612"/>
      <c r="F30" s="606"/>
      <c r="G30" s="520"/>
      <c r="H30" s="616"/>
      <c r="I30" s="555"/>
      <c r="J30" s="617"/>
      <c r="K30" s="555"/>
      <c r="L30" s="555"/>
      <c r="M30" s="614"/>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18"/>
      <c r="B31" s="608"/>
      <c r="C31" s="608"/>
      <c r="D31" s="610"/>
      <c r="E31" s="612"/>
      <c r="F31" s="606"/>
      <c r="G31" s="520"/>
      <c r="H31" s="616"/>
      <c r="I31" s="555"/>
      <c r="J31" s="617"/>
      <c r="K31" s="555"/>
      <c r="L31" s="555"/>
      <c r="M31" s="614"/>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18"/>
      <c r="B32" s="608"/>
      <c r="C32" s="608"/>
      <c r="D32" s="610"/>
      <c r="E32" s="612"/>
      <c r="F32" s="606"/>
      <c r="G32" s="520"/>
      <c r="H32" s="616"/>
      <c r="I32" s="555"/>
      <c r="J32" s="617"/>
      <c r="K32" s="555"/>
      <c r="L32" s="555"/>
      <c r="M32" s="614"/>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18"/>
      <c r="B33" s="608"/>
      <c r="C33" s="608"/>
      <c r="D33" s="610"/>
      <c r="E33" s="612"/>
      <c r="F33" s="606"/>
      <c r="G33" s="520"/>
      <c r="H33" s="616"/>
      <c r="I33" s="555"/>
      <c r="J33" s="617"/>
      <c r="K33" s="555"/>
      <c r="L33" s="555"/>
      <c r="M33" s="614"/>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18"/>
      <c r="B34" s="608"/>
      <c r="C34" s="608"/>
      <c r="D34" s="610"/>
      <c r="E34" s="612"/>
      <c r="F34" s="606"/>
      <c r="G34" s="520"/>
      <c r="H34" s="616"/>
      <c r="I34" s="555"/>
      <c r="J34" s="617"/>
      <c r="K34" s="555"/>
      <c r="L34" s="555"/>
      <c r="M34" s="614"/>
      <c r="N34" s="26"/>
      <c r="O34" s="26"/>
    </row>
    <row r="35" spans="1:169">
      <c r="A35" s="618"/>
      <c r="B35" s="608"/>
      <c r="C35" s="608"/>
      <c r="D35" s="610"/>
      <c r="E35" s="612"/>
      <c r="F35" s="606"/>
      <c r="G35" s="520"/>
      <c r="H35" s="616"/>
      <c r="I35" s="555"/>
      <c r="J35" s="617"/>
      <c r="K35" s="555"/>
      <c r="L35" s="555"/>
      <c r="M35" s="614"/>
      <c r="N35" s="26"/>
      <c r="O35" s="26"/>
    </row>
    <row r="36" spans="1:169">
      <c r="A36" s="618"/>
      <c r="B36" s="608"/>
      <c r="C36" s="608"/>
      <c r="D36" s="610"/>
      <c r="E36" s="612"/>
      <c r="F36" s="606"/>
      <c r="G36" s="520"/>
      <c r="H36" s="616"/>
      <c r="I36" s="555"/>
      <c r="J36" s="617"/>
      <c r="K36" s="555"/>
      <c r="L36" s="555"/>
      <c r="M36" s="614"/>
      <c r="N36" s="26"/>
      <c r="O36" s="26"/>
    </row>
    <row r="37" spans="1:169">
      <c r="A37" s="618"/>
      <c r="B37" s="608"/>
      <c r="C37" s="608"/>
      <c r="D37" s="610"/>
      <c r="E37" s="612"/>
      <c r="F37" s="606"/>
      <c r="G37" s="520"/>
      <c r="H37" s="616"/>
      <c r="I37" s="555"/>
      <c r="J37" s="617"/>
      <c r="K37" s="555"/>
      <c r="L37" s="555"/>
      <c r="M37" s="614"/>
      <c r="N37" s="26"/>
      <c r="O37" s="26"/>
    </row>
    <row r="38" spans="1:169" ht="82.5" customHeight="1">
      <c r="A38" s="618"/>
      <c r="B38" s="608"/>
      <c r="C38" s="608"/>
      <c r="D38" s="610"/>
      <c r="E38" s="612"/>
      <c r="F38" s="606"/>
      <c r="G38" s="520"/>
      <c r="H38" s="616"/>
      <c r="I38" s="555"/>
      <c r="J38" s="617"/>
      <c r="K38" s="555"/>
      <c r="L38" s="555"/>
      <c r="M38" s="614"/>
      <c r="N38" s="26"/>
      <c r="O38" s="26"/>
    </row>
    <row r="39" spans="1:169" s="18" customFormat="1" ht="12.75" hidden="1">
      <c r="A39" s="607">
        <f>'7- Mapa Final'!A40</f>
        <v>4</v>
      </c>
      <c r="B39" s="608" t="str">
        <f>'7- Mapa Final'!B40</f>
        <v>Recibir dádivas o beneficios a nombre propio o de terceros para  desviar recursos, no presentar o presentar reportes con información no veraz</v>
      </c>
      <c r="C39" s="608" t="str">
        <f>'7- Mapa Final'!C40</f>
        <v>Se favorece indebidamente a un servidor judicial para  desviar recursos, no presentar o presentar reportes con información no veraz sobre su estado de salud</v>
      </c>
      <c r="D39" s="609" t="str">
        <f>'7- Mapa Final'!J40</f>
        <v>Muy Baja - 1</v>
      </c>
      <c r="E39" s="611" t="str">
        <f>'7- Mapa Final'!K40</f>
        <v>Moderado - 3</v>
      </c>
      <c r="F39" s="606" t="str">
        <f>'7- Mapa Final'!M40</f>
        <v>Moderado - 3</v>
      </c>
      <c r="G39" s="425"/>
      <c r="H39" s="555"/>
      <c r="I39" s="555"/>
      <c r="J39" s="555"/>
      <c r="K39" s="555"/>
      <c r="L39" s="555"/>
      <c r="M39" s="605"/>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hidden="1" customHeight="1">
      <c r="A40" s="607"/>
      <c r="B40" s="608"/>
      <c r="C40" s="608"/>
      <c r="D40" s="610"/>
      <c r="E40" s="612"/>
      <c r="F40" s="606"/>
      <c r="G40" s="425"/>
      <c r="H40" s="555"/>
      <c r="I40" s="555"/>
      <c r="J40" s="555"/>
      <c r="K40" s="555"/>
      <c r="L40" s="555"/>
      <c r="M40" s="60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hidden="1" customHeight="1">
      <c r="A41" s="607"/>
      <c r="B41" s="608"/>
      <c r="C41" s="608"/>
      <c r="D41" s="610"/>
      <c r="E41" s="612"/>
      <c r="F41" s="606"/>
      <c r="G41" s="425"/>
      <c r="H41" s="555"/>
      <c r="I41" s="555"/>
      <c r="J41" s="555"/>
      <c r="K41" s="555"/>
      <c r="L41" s="555"/>
      <c r="M41" s="60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hidden="1" customHeight="1">
      <c r="A42" s="607"/>
      <c r="B42" s="608"/>
      <c r="C42" s="608"/>
      <c r="D42" s="610"/>
      <c r="E42" s="612"/>
      <c r="F42" s="606"/>
      <c r="G42" s="425"/>
      <c r="H42" s="555"/>
      <c r="I42" s="555"/>
      <c r="J42" s="555"/>
      <c r="K42" s="555"/>
      <c r="L42" s="555"/>
      <c r="M42" s="60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hidden="1" customHeight="1">
      <c r="A43" s="607"/>
      <c r="B43" s="608"/>
      <c r="C43" s="608"/>
      <c r="D43" s="610"/>
      <c r="E43" s="612"/>
      <c r="F43" s="606"/>
      <c r="G43" s="425"/>
      <c r="H43" s="555"/>
      <c r="I43" s="555"/>
      <c r="J43" s="555"/>
      <c r="K43" s="555"/>
      <c r="L43" s="555"/>
      <c r="M43" s="60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hidden="1">
      <c r="A44" s="607"/>
      <c r="B44" s="608"/>
      <c r="C44" s="608"/>
      <c r="D44" s="610"/>
      <c r="E44" s="612"/>
      <c r="F44" s="606"/>
      <c r="G44" s="425"/>
      <c r="H44" s="555"/>
      <c r="I44" s="555"/>
      <c r="J44" s="555"/>
      <c r="K44" s="555"/>
      <c r="L44" s="555"/>
      <c r="M44" s="605"/>
      <c r="N44" s="26"/>
      <c r="O44" s="26"/>
    </row>
    <row r="45" spans="1:169" hidden="1">
      <c r="A45" s="607"/>
      <c r="B45" s="608"/>
      <c r="C45" s="608"/>
      <c r="D45" s="610"/>
      <c r="E45" s="612"/>
      <c r="F45" s="606"/>
      <c r="G45" s="425"/>
      <c r="H45" s="555"/>
      <c r="I45" s="555"/>
      <c r="J45" s="555"/>
      <c r="K45" s="555"/>
      <c r="L45" s="555"/>
      <c r="M45" s="605"/>
      <c r="N45" s="26"/>
      <c r="O45" s="26"/>
    </row>
    <row r="46" spans="1:169" hidden="1">
      <c r="A46" s="607"/>
      <c r="B46" s="608"/>
      <c r="C46" s="608"/>
      <c r="D46" s="610"/>
      <c r="E46" s="612"/>
      <c r="F46" s="606"/>
      <c r="G46" s="425"/>
      <c r="H46" s="555"/>
      <c r="I46" s="555"/>
      <c r="J46" s="555"/>
      <c r="K46" s="555"/>
      <c r="L46" s="555"/>
      <c r="M46" s="605"/>
      <c r="N46" s="26"/>
      <c r="O46" s="26"/>
    </row>
    <row r="47" spans="1:169" hidden="1">
      <c r="A47" s="607"/>
      <c r="B47" s="608"/>
      <c r="C47" s="608"/>
      <c r="D47" s="610"/>
      <c r="E47" s="612"/>
      <c r="F47" s="606"/>
      <c r="G47" s="425"/>
      <c r="H47" s="555"/>
      <c r="I47" s="555"/>
      <c r="J47" s="555"/>
      <c r="K47" s="555"/>
      <c r="L47" s="555"/>
      <c r="M47" s="605"/>
      <c r="N47" s="26"/>
      <c r="O47" s="26"/>
    </row>
    <row r="48" spans="1:169" hidden="1">
      <c r="A48" s="607"/>
      <c r="B48" s="608"/>
      <c r="C48" s="608"/>
      <c r="D48" s="610"/>
      <c r="E48" s="612"/>
      <c r="F48" s="606"/>
      <c r="G48" s="425"/>
      <c r="H48" s="555"/>
      <c r="I48" s="555"/>
      <c r="J48" s="555"/>
      <c r="K48" s="555"/>
      <c r="L48" s="555"/>
      <c r="M48" s="605"/>
      <c r="N48" s="26"/>
      <c r="O48" s="26"/>
    </row>
    <row r="49" spans="1:169" s="18" customFormat="1" ht="12.75" hidden="1">
      <c r="A49" s="607">
        <f>'7- Mapa Final'!A50</f>
        <v>5</v>
      </c>
      <c r="B49" s="60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08" t="str">
        <f>'7- Mapa Final'!C50</f>
        <v>Cuando  se direccionan los requisitos habilitanes y/o técnicos para favorecer  indebidamente  a ciertos proponentes</v>
      </c>
      <c r="D49" s="609" t="str">
        <f>'7- Mapa Final'!J50</f>
        <v>Muy Baja - 1</v>
      </c>
      <c r="E49" s="611" t="str">
        <f>'7- Mapa Final'!K50</f>
        <v>Mayor - 4</v>
      </c>
      <c r="F49" s="606" t="str">
        <f>'7- Mapa Final'!M50</f>
        <v>Alto  - 4</v>
      </c>
      <c r="G49" s="425"/>
      <c r="H49" s="555"/>
      <c r="I49" s="555"/>
      <c r="J49" s="555"/>
      <c r="K49" s="555"/>
      <c r="L49" s="555"/>
      <c r="M49" s="605"/>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hidden="1" customHeight="1">
      <c r="A50" s="607"/>
      <c r="B50" s="608"/>
      <c r="C50" s="608"/>
      <c r="D50" s="610"/>
      <c r="E50" s="612"/>
      <c r="F50" s="606"/>
      <c r="G50" s="425"/>
      <c r="H50" s="555"/>
      <c r="I50" s="555"/>
      <c r="J50" s="555"/>
      <c r="K50" s="555"/>
      <c r="L50" s="555"/>
      <c r="M50" s="60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hidden="1" customHeight="1">
      <c r="A51" s="607"/>
      <c r="B51" s="608"/>
      <c r="C51" s="608"/>
      <c r="D51" s="610"/>
      <c r="E51" s="612"/>
      <c r="F51" s="606"/>
      <c r="G51" s="425"/>
      <c r="H51" s="555"/>
      <c r="I51" s="555"/>
      <c r="J51" s="555"/>
      <c r="K51" s="555"/>
      <c r="L51" s="555"/>
      <c r="M51" s="60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hidden="1" customHeight="1">
      <c r="A52" s="607"/>
      <c r="B52" s="608"/>
      <c r="C52" s="608"/>
      <c r="D52" s="610"/>
      <c r="E52" s="612"/>
      <c r="F52" s="606"/>
      <c r="G52" s="425"/>
      <c r="H52" s="555"/>
      <c r="I52" s="555"/>
      <c r="J52" s="555"/>
      <c r="K52" s="555"/>
      <c r="L52" s="555"/>
      <c r="M52" s="60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hidden="1" customHeight="1">
      <c r="A53" s="607"/>
      <c r="B53" s="608"/>
      <c r="C53" s="608"/>
      <c r="D53" s="610"/>
      <c r="E53" s="612"/>
      <c r="F53" s="606"/>
      <c r="G53" s="425"/>
      <c r="H53" s="555"/>
      <c r="I53" s="555"/>
      <c r="J53" s="555"/>
      <c r="K53" s="555"/>
      <c r="L53" s="555"/>
      <c r="M53" s="60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hidden="1">
      <c r="A54" s="607"/>
      <c r="B54" s="608"/>
      <c r="C54" s="608"/>
      <c r="D54" s="610"/>
      <c r="E54" s="612"/>
      <c r="F54" s="606"/>
      <c r="G54" s="425"/>
      <c r="H54" s="555"/>
      <c r="I54" s="555"/>
      <c r="J54" s="555"/>
      <c r="K54" s="555"/>
      <c r="L54" s="555"/>
      <c r="M54" s="605"/>
      <c r="N54" s="26"/>
      <c r="O54" s="26"/>
    </row>
    <row r="55" spans="1:169" hidden="1">
      <c r="A55" s="607"/>
      <c r="B55" s="608"/>
      <c r="C55" s="608"/>
      <c r="D55" s="610"/>
      <c r="E55" s="612"/>
      <c r="F55" s="606"/>
      <c r="G55" s="425"/>
      <c r="H55" s="555"/>
      <c r="I55" s="555"/>
      <c r="J55" s="555"/>
      <c r="K55" s="555"/>
      <c r="L55" s="555"/>
      <c r="M55" s="605"/>
      <c r="N55" s="26"/>
      <c r="O55" s="26"/>
    </row>
    <row r="56" spans="1:169" hidden="1">
      <c r="A56" s="607"/>
      <c r="B56" s="608"/>
      <c r="C56" s="608"/>
      <c r="D56" s="610"/>
      <c r="E56" s="612"/>
      <c r="F56" s="606"/>
      <c r="G56" s="425"/>
      <c r="H56" s="555"/>
      <c r="I56" s="555"/>
      <c r="J56" s="555"/>
      <c r="K56" s="555"/>
      <c r="L56" s="555"/>
      <c r="M56" s="605"/>
      <c r="N56" s="26"/>
      <c r="O56" s="26"/>
    </row>
    <row r="57" spans="1:169" hidden="1">
      <c r="A57" s="607"/>
      <c r="B57" s="608"/>
      <c r="C57" s="608"/>
      <c r="D57" s="610"/>
      <c r="E57" s="612"/>
      <c r="F57" s="606"/>
      <c r="G57" s="425"/>
      <c r="H57" s="555"/>
      <c r="I57" s="555"/>
      <c r="J57" s="555"/>
      <c r="K57" s="555"/>
      <c r="L57" s="555"/>
      <c r="M57" s="605"/>
      <c r="N57" s="26"/>
      <c r="O57" s="26"/>
    </row>
    <row r="58" spans="1:169" hidden="1">
      <c r="A58" s="607"/>
      <c r="B58" s="608"/>
      <c r="C58" s="608"/>
      <c r="D58" s="610"/>
      <c r="E58" s="612"/>
      <c r="F58" s="606"/>
      <c r="G58" s="425"/>
      <c r="H58" s="555"/>
      <c r="I58" s="555"/>
      <c r="J58" s="555"/>
      <c r="K58" s="555"/>
      <c r="L58" s="555"/>
      <c r="M58" s="605"/>
      <c r="N58" s="26"/>
      <c r="O58" s="26"/>
    </row>
    <row r="59" spans="1:169" s="18" customFormat="1" ht="12.75" hidden="1" customHeight="1">
      <c r="A59" s="607">
        <f>'7- Mapa Final'!A60</f>
        <v>6</v>
      </c>
      <c r="B59" s="608"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08" t="str">
        <f>'7- Mapa Final'!C60</f>
        <v xml:space="preserve">Cuando se favorece indebidamente a un servidor judicial a través de la validación del  reporte de accidentes de trabajo ante la Administradora de Riesgos Laborales </v>
      </c>
      <c r="D59" s="609" t="str">
        <f>'7- Mapa Final'!J60</f>
        <v>Baja - 2</v>
      </c>
      <c r="E59" s="611" t="str">
        <f>'7- Mapa Final'!K60</f>
        <v>Mayor - 4</v>
      </c>
      <c r="F59" s="606" t="str">
        <f>'7- Mapa Final'!M60</f>
        <v>Alto - 8</v>
      </c>
      <c r="G59" s="425"/>
      <c r="H59" s="555"/>
      <c r="I59" s="555"/>
      <c r="J59" s="555"/>
      <c r="K59" s="555"/>
      <c r="L59" s="555"/>
      <c r="M59" s="605"/>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hidden="1" customHeight="1">
      <c r="A60" s="607"/>
      <c r="B60" s="608"/>
      <c r="C60" s="608"/>
      <c r="D60" s="610"/>
      <c r="E60" s="612"/>
      <c r="F60" s="606"/>
      <c r="G60" s="425"/>
      <c r="H60" s="555"/>
      <c r="I60" s="555"/>
      <c r="J60" s="555"/>
      <c r="K60" s="555"/>
      <c r="L60" s="555"/>
      <c r="M60" s="60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hidden="1" customHeight="1">
      <c r="A61" s="607"/>
      <c r="B61" s="608"/>
      <c r="C61" s="608"/>
      <c r="D61" s="610"/>
      <c r="E61" s="612"/>
      <c r="F61" s="606"/>
      <c r="G61" s="425"/>
      <c r="H61" s="555"/>
      <c r="I61" s="555"/>
      <c r="J61" s="555"/>
      <c r="K61" s="555"/>
      <c r="L61" s="555"/>
      <c r="M61" s="60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hidden="1" customHeight="1">
      <c r="A62" s="607"/>
      <c r="B62" s="608"/>
      <c r="C62" s="608"/>
      <c r="D62" s="610"/>
      <c r="E62" s="612"/>
      <c r="F62" s="606"/>
      <c r="G62" s="425"/>
      <c r="H62" s="555"/>
      <c r="I62" s="555"/>
      <c r="J62" s="555"/>
      <c r="K62" s="555"/>
      <c r="L62" s="555"/>
      <c r="M62" s="60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hidden="1" customHeight="1">
      <c r="A63" s="607"/>
      <c r="B63" s="608"/>
      <c r="C63" s="608"/>
      <c r="D63" s="610"/>
      <c r="E63" s="612"/>
      <c r="F63" s="606"/>
      <c r="G63" s="425"/>
      <c r="H63" s="555"/>
      <c r="I63" s="555"/>
      <c r="J63" s="555"/>
      <c r="K63" s="555"/>
      <c r="L63" s="555"/>
      <c r="M63" s="60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hidden="1">
      <c r="A64" s="607"/>
      <c r="B64" s="608"/>
      <c r="C64" s="608"/>
      <c r="D64" s="610"/>
      <c r="E64" s="612"/>
      <c r="F64" s="606"/>
      <c r="G64" s="425"/>
      <c r="H64" s="555"/>
      <c r="I64" s="555"/>
      <c r="J64" s="555"/>
      <c r="K64" s="555"/>
      <c r="L64" s="555"/>
      <c r="M64" s="605"/>
      <c r="N64" s="26"/>
      <c r="O64" s="26"/>
    </row>
    <row r="65" spans="1:15" hidden="1">
      <c r="A65" s="607"/>
      <c r="B65" s="608"/>
      <c r="C65" s="608"/>
      <c r="D65" s="610"/>
      <c r="E65" s="612"/>
      <c r="F65" s="606"/>
      <c r="G65" s="425"/>
      <c r="H65" s="555"/>
      <c r="I65" s="555"/>
      <c r="J65" s="555"/>
      <c r="K65" s="555"/>
      <c r="L65" s="555"/>
      <c r="M65" s="605"/>
      <c r="N65" s="26"/>
      <c r="O65" s="26"/>
    </row>
    <row r="66" spans="1:15" hidden="1">
      <c r="A66" s="607"/>
      <c r="B66" s="608"/>
      <c r="C66" s="608"/>
      <c r="D66" s="610"/>
      <c r="E66" s="612"/>
      <c r="F66" s="606"/>
      <c r="G66" s="425"/>
      <c r="H66" s="555"/>
      <c r="I66" s="555"/>
      <c r="J66" s="555"/>
      <c r="K66" s="555"/>
      <c r="L66" s="555"/>
      <c r="M66" s="605"/>
      <c r="N66" s="26"/>
      <c r="O66" s="26"/>
    </row>
    <row r="67" spans="1:15" hidden="1">
      <c r="A67" s="607"/>
      <c r="B67" s="608"/>
      <c r="C67" s="608"/>
      <c r="D67" s="610"/>
      <c r="E67" s="612"/>
      <c r="F67" s="606"/>
      <c r="G67" s="425"/>
      <c r="H67" s="555"/>
      <c r="I67" s="555"/>
      <c r="J67" s="555"/>
      <c r="K67" s="555"/>
      <c r="L67" s="555"/>
      <c r="M67" s="605"/>
      <c r="N67" s="26"/>
      <c r="O67" s="26"/>
    </row>
    <row r="68" spans="1:15" hidden="1">
      <c r="A68" s="607"/>
      <c r="B68" s="608"/>
      <c r="C68" s="608"/>
      <c r="D68" s="610"/>
      <c r="E68" s="612"/>
      <c r="F68" s="606"/>
      <c r="G68" s="425"/>
      <c r="H68" s="555"/>
      <c r="I68" s="555"/>
      <c r="J68" s="555"/>
      <c r="K68" s="555"/>
      <c r="L68" s="555"/>
      <c r="M68" s="605"/>
      <c r="N68" s="26"/>
      <c r="O68" s="26"/>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dataValidation allowBlank="1" showInputMessage="1" showErrorMessage="1" prompt="Seleccionar si el responsable es el responsable de las acciones es el nivel central" sqref="I6:I7"/>
    <dataValidation allowBlank="1" showInputMessage="1" showErrorMessage="1" prompt="Describir las actividades que se van a desarrollar para el proyecto" sqref="H6"/>
    <dataValidation allowBlank="1" showInputMessage="1" showErrorMessage="1" prompt="Registrar qué factor  que ocasina el riesgo: un facot identtficado el contexto._x000a_O  personas, recursos, estilo de direccion , factores externos, , codiciones ambientales" sqref="C7"/>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K68"/>
  <sheetViews>
    <sheetView showGridLines="0" zoomScale="70" zoomScaleNormal="70" workbookViewId="0">
      <selection activeCell="G9" sqref="G9:G1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4"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02"/>
      <c r="B1" s="202"/>
      <c r="C1" s="619" t="s">
        <v>365</v>
      </c>
      <c r="D1" s="619"/>
      <c r="E1" s="619"/>
      <c r="F1" s="619"/>
      <c r="G1" s="619"/>
      <c r="H1" s="619"/>
      <c r="I1" s="619"/>
      <c r="J1" s="619"/>
      <c r="K1" s="619"/>
      <c r="L1" s="620"/>
      <c r="M1" s="621"/>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03"/>
      <c r="B2" s="203"/>
      <c r="C2" s="647"/>
      <c r="D2" s="647"/>
      <c r="E2" s="647"/>
      <c r="F2" s="647"/>
      <c r="G2" s="647"/>
      <c r="H2" s="647"/>
      <c r="I2" s="647"/>
      <c r="J2" s="647"/>
      <c r="K2" s="647"/>
      <c r="L2" s="645"/>
      <c r="M2" s="646"/>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36" customHeight="1">
      <c r="A3" s="449" t="s">
        <v>151</v>
      </c>
      <c r="B3" s="449"/>
      <c r="C3" s="624" t="s">
        <v>4</v>
      </c>
      <c r="D3" s="624"/>
      <c r="E3" s="624"/>
      <c r="F3" s="624"/>
      <c r="G3" s="624"/>
      <c r="H3" s="624"/>
      <c r="I3" s="624"/>
      <c r="J3" s="624"/>
      <c r="K3" s="624"/>
      <c r="L3" s="624"/>
      <c r="M3" s="624"/>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9" t="s">
        <v>152</v>
      </c>
      <c r="B4" s="449"/>
      <c r="C4" s="570" t="s">
        <v>153</v>
      </c>
      <c r="D4" s="570"/>
      <c r="E4" s="570"/>
      <c r="F4" s="570"/>
      <c r="G4" s="570"/>
      <c r="H4" s="570"/>
      <c r="I4" s="570"/>
      <c r="J4" s="570"/>
      <c r="K4" s="570"/>
      <c r="L4" s="570"/>
      <c r="M4" s="57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27.75" customHeight="1" thickBot="1">
      <c r="A5" s="449" t="s">
        <v>154</v>
      </c>
      <c r="B5" s="449"/>
      <c r="C5" s="650" t="s">
        <v>469</v>
      </c>
      <c r="D5" s="651"/>
      <c r="E5" s="651"/>
      <c r="F5" s="651"/>
      <c r="G5" s="651"/>
      <c r="H5" s="651"/>
      <c r="I5" s="651"/>
      <c r="J5" s="651"/>
      <c r="K5" s="651"/>
      <c r="L5" s="651"/>
      <c r="M5" s="652"/>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631" t="s">
        <v>352</v>
      </c>
      <c r="B6" s="632"/>
      <c r="C6" s="633"/>
      <c r="D6" s="634" t="s">
        <v>353</v>
      </c>
      <c r="E6" s="634"/>
      <c r="F6" s="634"/>
      <c r="G6" s="635" t="s">
        <v>354</v>
      </c>
      <c r="H6" s="626" t="s">
        <v>355</v>
      </c>
      <c r="I6" s="628" t="s">
        <v>356</v>
      </c>
      <c r="J6" s="629"/>
      <c r="K6" s="628" t="s">
        <v>357</v>
      </c>
      <c r="L6" s="629"/>
      <c r="M6" s="630" t="s">
        <v>366</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93</v>
      </c>
      <c r="C7" s="27" t="s">
        <v>95</v>
      </c>
      <c r="D7" s="20" t="s">
        <v>105</v>
      </c>
      <c r="E7" s="20" t="s">
        <v>359</v>
      </c>
      <c r="F7" s="20" t="s">
        <v>360</v>
      </c>
      <c r="G7" s="635"/>
      <c r="H7" s="627"/>
      <c r="I7" s="21" t="s">
        <v>361</v>
      </c>
      <c r="J7" s="21" t="s">
        <v>362</v>
      </c>
      <c r="K7" s="21" t="s">
        <v>363</v>
      </c>
      <c r="L7" s="21" t="s">
        <v>364</v>
      </c>
      <c r="M7" s="6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648"/>
      <c r="B8" s="649"/>
      <c r="C8" s="649"/>
      <c r="D8" s="649"/>
      <c r="E8" s="649"/>
      <c r="F8" s="649"/>
      <c r="G8" s="649"/>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40">
        <f>'7- Mapa Final'!A10</f>
        <v>1</v>
      </c>
      <c r="B9" s="641" t="str">
        <f>'7- Mapa Final'!B10</f>
        <v xml:space="preserve">Incumplimiento de los requisitos legales del SG-SST </v>
      </c>
      <c r="C9" s="641" t="str">
        <f>'7- Mapa Final'!C10</f>
        <v>No implementar dentro de los tiempos legales del SST o implementarlo en forma parcial</v>
      </c>
      <c r="D9" s="642" t="str">
        <f>'7- Mapa Final'!J10</f>
        <v>Media - 3</v>
      </c>
      <c r="E9" s="643" t="str">
        <f>'7- Mapa Final'!K10</f>
        <v>Moderado - 3</v>
      </c>
      <c r="F9" s="638" t="str">
        <f>'7- Mapa Final'!M10</f>
        <v>Moderado - 9</v>
      </c>
      <c r="G9" s="424"/>
      <c r="H9" s="639"/>
      <c r="I9" s="639"/>
      <c r="J9" s="639"/>
      <c r="K9" s="639"/>
      <c r="L9" s="639"/>
      <c r="M9" s="644"/>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07"/>
      <c r="B10" s="608"/>
      <c r="C10" s="608"/>
      <c r="D10" s="610"/>
      <c r="E10" s="612"/>
      <c r="F10" s="606"/>
      <c r="G10" s="425"/>
      <c r="H10" s="555"/>
      <c r="I10" s="555"/>
      <c r="J10" s="555"/>
      <c r="K10" s="555"/>
      <c r="L10" s="555"/>
      <c r="M10" s="605"/>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07"/>
      <c r="B11" s="608"/>
      <c r="C11" s="608"/>
      <c r="D11" s="610"/>
      <c r="E11" s="612"/>
      <c r="F11" s="606"/>
      <c r="G11" s="425"/>
      <c r="H11" s="555"/>
      <c r="I11" s="555"/>
      <c r="J11" s="555"/>
      <c r="K11" s="555"/>
      <c r="L11" s="555"/>
      <c r="M11" s="605"/>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07"/>
      <c r="B12" s="608"/>
      <c r="C12" s="608"/>
      <c r="D12" s="610"/>
      <c r="E12" s="612"/>
      <c r="F12" s="606"/>
      <c r="G12" s="425"/>
      <c r="H12" s="555"/>
      <c r="I12" s="555"/>
      <c r="J12" s="555"/>
      <c r="K12" s="555"/>
      <c r="L12" s="555"/>
      <c r="M12" s="605"/>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07"/>
      <c r="B13" s="608"/>
      <c r="C13" s="608"/>
      <c r="D13" s="610"/>
      <c r="E13" s="612"/>
      <c r="F13" s="606"/>
      <c r="G13" s="425"/>
      <c r="H13" s="555"/>
      <c r="I13" s="555"/>
      <c r="J13" s="555"/>
      <c r="K13" s="555"/>
      <c r="L13" s="555"/>
      <c r="M13" s="605"/>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07"/>
      <c r="B14" s="608"/>
      <c r="C14" s="608"/>
      <c r="D14" s="610"/>
      <c r="E14" s="612"/>
      <c r="F14" s="606"/>
      <c r="G14" s="425"/>
      <c r="H14" s="555"/>
      <c r="I14" s="555"/>
      <c r="J14" s="555"/>
      <c r="K14" s="555"/>
      <c r="L14" s="555"/>
      <c r="M14" s="60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07"/>
      <c r="B15" s="608"/>
      <c r="C15" s="608"/>
      <c r="D15" s="610"/>
      <c r="E15" s="612"/>
      <c r="F15" s="606"/>
      <c r="G15" s="425"/>
      <c r="H15" s="555"/>
      <c r="I15" s="555"/>
      <c r="J15" s="555"/>
      <c r="K15" s="555"/>
      <c r="L15" s="555"/>
      <c r="M15" s="605"/>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07"/>
      <c r="B16" s="608"/>
      <c r="C16" s="608"/>
      <c r="D16" s="610"/>
      <c r="E16" s="612"/>
      <c r="F16" s="606"/>
      <c r="G16" s="425"/>
      <c r="H16" s="555"/>
      <c r="I16" s="555"/>
      <c r="J16" s="555"/>
      <c r="K16" s="555"/>
      <c r="L16" s="555"/>
      <c r="M16" s="60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07"/>
      <c r="B17" s="608"/>
      <c r="C17" s="608"/>
      <c r="D17" s="610"/>
      <c r="E17" s="612"/>
      <c r="F17" s="606"/>
      <c r="G17" s="425"/>
      <c r="H17" s="555"/>
      <c r="I17" s="555"/>
      <c r="J17" s="555"/>
      <c r="K17" s="555"/>
      <c r="L17" s="555"/>
      <c r="M17" s="605"/>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07"/>
      <c r="B18" s="608"/>
      <c r="C18" s="608"/>
      <c r="D18" s="610"/>
      <c r="E18" s="612"/>
      <c r="F18" s="606"/>
      <c r="G18" s="425"/>
      <c r="H18" s="555"/>
      <c r="I18" s="555"/>
      <c r="J18" s="555"/>
      <c r="K18" s="555"/>
      <c r="L18" s="555"/>
      <c r="M18" s="605"/>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40">
        <f>'7- Mapa Final'!A20</f>
        <v>2</v>
      </c>
      <c r="B19" s="641" t="str">
        <f>'7- Mapa Final'!B20</f>
        <v>Incumplimiento Plan Trabajo de SG-SST</v>
      </c>
      <c r="C19" s="641" t="str">
        <f>'7- Mapa Final'!C20</f>
        <v>Posibilidad de incumplimiento de las metas establecidas por omisión en la ejecución de actividades del plan anual de SST.</v>
      </c>
      <c r="D19" s="642" t="str">
        <f>'7- Mapa Final'!J20</f>
        <v>Muy Baja - 1</v>
      </c>
      <c r="E19" s="643" t="str">
        <f>'7- Mapa Final'!K20</f>
        <v>Mayor - 4</v>
      </c>
      <c r="F19" s="638" t="str">
        <f>'7- Mapa Final'!M20</f>
        <v>Alto  - 4</v>
      </c>
      <c r="G19" s="424"/>
      <c r="H19" s="639"/>
      <c r="I19" s="639"/>
      <c r="J19" s="639"/>
      <c r="K19" s="639"/>
      <c r="L19" s="639"/>
      <c r="M19" s="644"/>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07"/>
      <c r="B20" s="608"/>
      <c r="C20" s="608"/>
      <c r="D20" s="610"/>
      <c r="E20" s="612"/>
      <c r="F20" s="606"/>
      <c r="G20" s="425"/>
      <c r="H20" s="555"/>
      <c r="I20" s="555"/>
      <c r="J20" s="555"/>
      <c r="K20" s="555"/>
      <c r="L20" s="555"/>
      <c r="M20" s="605"/>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07"/>
      <c r="B21" s="608"/>
      <c r="C21" s="608"/>
      <c r="D21" s="610"/>
      <c r="E21" s="612"/>
      <c r="F21" s="606"/>
      <c r="G21" s="425"/>
      <c r="H21" s="555"/>
      <c r="I21" s="555"/>
      <c r="J21" s="555"/>
      <c r="K21" s="555"/>
      <c r="L21" s="555"/>
      <c r="M21" s="605"/>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07"/>
      <c r="B22" s="608"/>
      <c r="C22" s="608"/>
      <c r="D22" s="610"/>
      <c r="E22" s="612"/>
      <c r="F22" s="606"/>
      <c r="G22" s="425"/>
      <c r="H22" s="555"/>
      <c r="I22" s="555"/>
      <c r="J22" s="555"/>
      <c r="K22" s="555"/>
      <c r="L22" s="555"/>
      <c r="M22" s="605"/>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07"/>
      <c r="B23" s="608"/>
      <c r="C23" s="608"/>
      <c r="D23" s="610"/>
      <c r="E23" s="612"/>
      <c r="F23" s="606"/>
      <c r="G23" s="425"/>
      <c r="H23" s="555"/>
      <c r="I23" s="555"/>
      <c r="J23" s="555"/>
      <c r="K23" s="555"/>
      <c r="L23" s="555"/>
      <c r="M23" s="605"/>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07"/>
      <c r="B24" s="608"/>
      <c r="C24" s="608"/>
      <c r="D24" s="610"/>
      <c r="E24" s="612"/>
      <c r="F24" s="606"/>
      <c r="G24" s="425"/>
      <c r="H24" s="555"/>
      <c r="I24" s="555"/>
      <c r="J24" s="555"/>
      <c r="K24" s="555"/>
      <c r="L24" s="555"/>
      <c r="M24" s="605"/>
      <c r="N24" s="26"/>
      <c r="O24" s="26"/>
    </row>
    <row r="25" spans="1:169">
      <c r="A25" s="607"/>
      <c r="B25" s="608"/>
      <c r="C25" s="608"/>
      <c r="D25" s="610"/>
      <c r="E25" s="612"/>
      <c r="F25" s="606"/>
      <c r="G25" s="425"/>
      <c r="H25" s="555"/>
      <c r="I25" s="555"/>
      <c r="J25" s="555"/>
      <c r="K25" s="555"/>
      <c r="L25" s="555"/>
      <c r="M25" s="605"/>
      <c r="N25" s="26"/>
      <c r="O25" s="26"/>
    </row>
    <row r="26" spans="1:169">
      <c r="A26" s="607"/>
      <c r="B26" s="608"/>
      <c r="C26" s="608"/>
      <c r="D26" s="610"/>
      <c r="E26" s="612"/>
      <c r="F26" s="606"/>
      <c r="G26" s="425"/>
      <c r="H26" s="555"/>
      <c r="I26" s="555"/>
      <c r="J26" s="555"/>
      <c r="K26" s="555"/>
      <c r="L26" s="555"/>
      <c r="M26" s="605"/>
      <c r="N26" s="26"/>
      <c r="O26" s="26"/>
    </row>
    <row r="27" spans="1:169">
      <c r="A27" s="607"/>
      <c r="B27" s="608"/>
      <c r="C27" s="608"/>
      <c r="D27" s="610"/>
      <c r="E27" s="612"/>
      <c r="F27" s="606"/>
      <c r="G27" s="425"/>
      <c r="H27" s="555"/>
      <c r="I27" s="555"/>
      <c r="J27" s="555"/>
      <c r="K27" s="555"/>
      <c r="L27" s="555"/>
      <c r="M27" s="605"/>
      <c r="N27" s="26"/>
      <c r="O27" s="26"/>
    </row>
    <row r="28" spans="1:169" ht="15.75" thickBot="1">
      <c r="A28" s="607"/>
      <c r="B28" s="608"/>
      <c r="C28" s="608"/>
      <c r="D28" s="610"/>
      <c r="E28" s="612"/>
      <c r="F28" s="606"/>
      <c r="G28" s="425"/>
      <c r="H28" s="555"/>
      <c r="I28" s="555"/>
      <c r="J28" s="555"/>
      <c r="K28" s="555"/>
      <c r="L28" s="555"/>
      <c r="M28" s="605"/>
      <c r="N28" s="26"/>
      <c r="O28" s="26"/>
    </row>
    <row r="29" spans="1:169" s="18" customFormat="1" ht="12.75" customHeight="1">
      <c r="A29" s="640">
        <f>'7- Mapa Final'!A30</f>
        <v>3</v>
      </c>
      <c r="B29" s="641" t="str">
        <f>'7- Mapa Final'!B30</f>
        <v xml:space="preserve">Aumento de Accidentes de trabajo y enfermedades laborales o salud pública </v>
      </c>
      <c r="C29" s="641" t="str">
        <f>'7- Mapa Final'!C30</f>
        <v>Materialización de situaciones que afectan directamente la seguridad, salud física y mental de los trabajadores.</v>
      </c>
      <c r="D29" s="642" t="str">
        <f>'7- Mapa Final'!J30</f>
        <v>Baja - 2</v>
      </c>
      <c r="E29" s="643" t="str">
        <f>'7- Mapa Final'!K30</f>
        <v>Moderado - 3</v>
      </c>
      <c r="F29" s="638" t="str">
        <f>'7- Mapa Final'!M30</f>
        <v>Moderado - 6</v>
      </c>
      <c r="G29" s="424"/>
      <c r="H29" s="639"/>
      <c r="I29" s="639"/>
      <c r="J29" s="639"/>
      <c r="K29" s="639"/>
      <c r="L29" s="639"/>
      <c r="M29" s="644"/>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07"/>
      <c r="B30" s="608"/>
      <c r="C30" s="608"/>
      <c r="D30" s="610"/>
      <c r="E30" s="612"/>
      <c r="F30" s="606"/>
      <c r="G30" s="425"/>
      <c r="H30" s="555"/>
      <c r="I30" s="555"/>
      <c r="J30" s="555"/>
      <c r="K30" s="555"/>
      <c r="L30" s="555"/>
      <c r="M30" s="605"/>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07"/>
      <c r="B31" s="608"/>
      <c r="C31" s="608"/>
      <c r="D31" s="610"/>
      <c r="E31" s="612"/>
      <c r="F31" s="606"/>
      <c r="G31" s="425"/>
      <c r="H31" s="555"/>
      <c r="I31" s="555"/>
      <c r="J31" s="555"/>
      <c r="K31" s="555"/>
      <c r="L31" s="555"/>
      <c r="M31" s="605"/>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07"/>
      <c r="B32" s="608"/>
      <c r="C32" s="608"/>
      <c r="D32" s="610"/>
      <c r="E32" s="612"/>
      <c r="F32" s="606"/>
      <c r="G32" s="425"/>
      <c r="H32" s="555"/>
      <c r="I32" s="555"/>
      <c r="J32" s="555"/>
      <c r="K32" s="555"/>
      <c r="L32" s="555"/>
      <c r="M32" s="605"/>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07"/>
      <c r="B33" s="608"/>
      <c r="C33" s="608"/>
      <c r="D33" s="610"/>
      <c r="E33" s="612"/>
      <c r="F33" s="606"/>
      <c r="G33" s="425"/>
      <c r="H33" s="555"/>
      <c r="I33" s="555"/>
      <c r="J33" s="555"/>
      <c r="K33" s="555"/>
      <c r="L33" s="555"/>
      <c r="M33" s="605"/>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07"/>
      <c r="B34" s="608"/>
      <c r="C34" s="608"/>
      <c r="D34" s="610"/>
      <c r="E34" s="612"/>
      <c r="F34" s="606"/>
      <c r="G34" s="425"/>
      <c r="H34" s="555"/>
      <c r="I34" s="555"/>
      <c r="J34" s="555"/>
      <c r="K34" s="555"/>
      <c r="L34" s="555"/>
      <c r="M34" s="605"/>
      <c r="N34" s="26"/>
      <c r="O34" s="26"/>
    </row>
    <row r="35" spans="1:169">
      <c r="A35" s="607"/>
      <c r="B35" s="608"/>
      <c r="C35" s="608"/>
      <c r="D35" s="610"/>
      <c r="E35" s="612"/>
      <c r="F35" s="606"/>
      <c r="G35" s="425"/>
      <c r="H35" s="555"/>
      <c r="I35" s="555"/>
      <c r="J35" s="555"/>
      <c r="K35" s="555"/>
      <c r="L35" s="555"/>
      <c r="M35" s="605"/>
      <c r="N35" s="26"/>
      <c r="O35" s="26"/>
    </row>
    <row r="36" spans="1:169">
      <c r="A36" s="607"/>
      <c r="B36" s="608"/>
      <c r="C36" s="608"/>
      <c r="D36" s="610"/>
      <c r="E36" s="612"/>
      <c r="F36" s="606"/>
      <c r="G36" s="425"/>
      <c r="H36" s="555"/>
      <c r="I36" s="555"/>
      <c r="J36" s="555"/>
      <c r="K36" s="555"/>
      <c r="L36" s="555"/>
      <c r="M36" s="605"/>
      <c r="N36" s="26"/>
      <c r="O36" s="26"/>
    </row>
    <row r="37" spans="1:169">
      <c r="A37" s="607"/>
      <c r="B37" s="608"/>
      <c r="C37" s="608"/>
      <c r="D37" s="610"/>
      <c r="E37" s="612"/>
      <c r="F37" s="606"/>
      <c r="G37" s="425"/>
      <c r="H37" s="555"/>
      <c r="I37" s="555"/>
      <c r="J37" s="555"/>
      <c r="K37" s="555"/>
      <c r="L37" s="555"/>
      <c r="M37" s="605"/>
      <c r="N37" s="26"/>
      <c r="O37" s="26"/>
    </row>
    <row r="38" spans="1:169" ht="15.75" thickBot="1">
      <c r="A38" s="607"/>
      <c r="B38" s="608"/>
      <c r="C38" s="608"/>
      <c r="D38" s="610"/>
      <c r="E38" s="612"/>
      <c r="F38" s="606"/>
      <c r="G38" s="425"/>
      <c r="H38" s="555"/>
      <c r="I38" s="555"/>
      <c r="J38" s="555"/>
      <c r="K38" s="555"/>
      <c r="L38" s="555"/>
      <c r="M38" s="605"/>
      <c r="N38" s="26"/>
      <c r="O38" s="26"/>
    </row>
    <row r="39" spans="1:169" s="18" customFormat="1" ht="12.75" customHeight="1">
      <c r="A39" s="640">
        <f>'7- Mapa Final'!A40</f>
        <v>4</v>
      </c>
      <c r="B39" s="641" t="str">
        <f>'7- Mapa Final'!B40</f>
        <v>Recibir dádivas o beneficios a nombre propio o de terceros para  desviar recursos, no presentar o presentar reportes con información no veraz</v>
      </c>
      <c r="C39" s="641" t="str">
        <f>'7- Mapa Final'!C40</f>
        <v>Se favorece indebidamente a un servidor judicial para  desviar recursos, no presentar o presentar reportes con información no veraz sobre su estado de salud</v>
      </c>
      <c r="D39" s="642" t="str">
        <f>'7- Mapa Final'!J40</f>
        <v>Muy Baja - 1</v>
      </c>
      <c r="E39" s="643" t="str">
        <f>'7- Mapa Final'!K40</f>
        <v>Moderado - 3</v>
      </c>
      <c r="F39" s="638" t="str">
        <f>'7- Mapa Final'!M40</f>
        <v>Moderado - 3</v>
      </c>
      <c r="G39" s="424"/>
      <c r="H39" s="639"/>
      <c r="I39" s="639"/>
      <c r="J39" s="639"/>
      <c r="K39" s="639"/>
      <c r="L39" s="639"/>
      <c r="M39" s="64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07"/>
      <c r="B40" s="608"/>
      <c r="C40" s="608"/>
      <c r="D40" s="610"/>
      <c r="E40" s="612"/>
      <c r="F40" s="606"/>
      <c r="G40" s="425"/>
      <c r="H40" s="555"/>
      <c r="I40" s="555"/>
      <c r="J40" s="555"/>
      <c r="K40" s="555"/>
      <c r="L40" s="555"/>
      <c r="M40" s="60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07"/>
      <c r="B41" s="608"/>
      <c r="C41" s="608"/>
      <c r="D41" s="610"/>
      <c r="E41" s="612"/>
      <c r="F41" s="606"/>
      <c r="G41" s="425"/>
      <c r="H41" s="555"/>
      <c r="I41" s="555"/>
      <c r="J41" s="555"/>
      <c r="K41" s="555"/>
      <c r="L41" s="555"/>
      <c r="M41" s="60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07"/>
      <c r="B42" s="608"/>
      <c r="C42" s="608"/>
      <c r="D42" s="610"/>
      <c r="E42" s="612"/>
      <c r="F42" s="606"/>
      <c r="G42" s="425"/>
      <c r="H42" s="555"/>
      <c r="I42" s="555"/>
      <c r="J42" s="555"/>
      <c r="K42" s="555"/>
      <c r="L42" s="555"/>
      <c r="M42" s="60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07"/>
      <c r="B43" s="608"/>
      <c r="C43" s="608"/>
      <c r="D43" s="610"/>
      <c r="E43" s="612"/>
      <c r="F43" s="606"/>
      <c r="G43" s="425"/>
      <c r="H43" s="555"/>
      <c r="I43" s="555"/>
      <c r="J43" s="555"/>
      <c r="K43" s="555"/>
      <c r="L43" s="555"/>
      <c r="M43" s="60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07"/>
      <c r="B44" s="608"/>
      <c r="C44" s="608"/>
      <c r="D44" s="610"/>
      <c r="E44" s="612"/>
      <c r="F44" s="606"/>
      <c r="G44" s="425"/>
      <c r="H44" s="555"/>
      <c r="I44" s="555"/>
      <c r="J44" s="555"/>
      <c r="K44" s="555"/>
      <c r="L44" s="555"/>
      <c r="M44" s="605"/>
      <c r="N44" s="26"/>
      <c r="O44" s="26"/>
    </row>
    <row r="45" spans="1:169">
      <c r="A45" s="607"/>
      <c r="B45" s="608"/>
      <c r="C45" s="608"/>
      <c r="D45" s="610"/>
      <c r="E45" s="612"/>
      <c r="F45" s="606"/>
      <c r="G45" s="425"/>
      <c r="H45" s="555"/>
      <c r="I45" s="555"/>
      <c r="J45" s="555"/>
      <c r="K45" s="555"/>
      <c r="L45" s="555"/>
      <c r="M45" s="605"/>
      <c r="N45" s="26"/>
      <c r="O45" s="26"/>
    </row>
    <row r="46" spans="1:169">
      <c r="A46" s="607"/>
      <c r="B46" s="608"/>
      <c r="C46" s="608"/>
      <c r="D46" s="610"/>
      <c r="E46" s="612"/>
      <c r="F46" s="606"/>
      <c r="G46" s="425"/>
      <c r="H46" s="555"/>
      <c r="I46" s="555"/>
      <c r="J46" s="555"/>
      <c r="K46" s="555"/>
      <c r="L46" s="555"/>
      <c r="M46" s="605"/>
      <c r="N46" s="26"/>
      <c r="O46" s="26"/>
    </row>
    <row r="47" spans="1:169">
      <c r="A47" s="607"/>
      <c r="B47" s="608"/>
      <c r="C47" s="608"/>
      <c r="D47" s="610"/>
      <c r="E47" s="612"/>
      <c r="F47" s="606"/>
      <c r="G47" s="425"/>
      <c r="H47" s="555"/>
      <c r="I47" s="555"/>
      <c r="J47" s="555"/>
      <c r="K47" s="555"/>
      <c r="L47" s="555"/>
      <c r="M47" s="605"/>
      <c r="N47" s="26"/>
      <c r="O47" s="26"/>
    </row>
    <row r="48" spans="1:169" ht="15.75" thickBot="1">
      <c r="A48" s="607"/>
      <c r="B48" s="608"/>
      <c r="C48" s="608"/>
      <c r="D48" s="610"/>
      <c r="E48" s="612"/>
      <c r="F48" s="606"/>
      <c r="G48" s="425"/>
      <c r="H48" s="555"/>
      <c r="I48" s="555"/>
      <c r="J48" s="555"/>
      <c r="K48" s="555"/>
      <c r="L48" s="555"/>
      <c r="M48" s="605"/>
      <c r="N48" s="26"/>
      <c r="O48" s="26"/>
    </row>
    <row r="49" spans="1:169" s="18" customFormat="1" ht="12.75" customHeight="1">
      <c r="A49" s="640">
        <f>'7- Mapa Final'!A50</f>
        <v>5</v>
      </c>
      <c r="B49" s="641"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41" t="str">
        <f>'7- Mapa Final'!C50</f>
        <v>Cuando  se direccionan los requisitos habilitanes y/o técnicos para favorecer  indebidamente  a ciertos proponentes</v>
      </c>
      <c r="D49" s="642" t="str">
        <f>'7- Mapa Final'!J50</f>
        <v>Muy Baja - 1</v>
      </c>
      <c r="E49" s="643" t="str">
        <f>'7- Mapa Final'!K50</f>
        <v>Mayor - 4</v>
      </c>
      <c r="F49" s="638" t="str">
        <f>'7- Mapa Final'!M50</f>
        <v>Alto  - 4</v>
      </c>
      <c r="G49" s="424"/>
      <c r="H49" s="639"/>
      <c r="I49" s="639"/>
      <c r="J49" s="639"/>
      <c r="K49" s="639"/>
      <c r="L49" s="639"/>
      <c r="M49" s="64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07"/>
      <c r="B50" s="608"/>
      <c r="C50" s="608"/>
      <c r="D50" s="610"/>
      <c r="E50" s="612"/>
      <c r="F50" s="606"/>
      <c r="G50" s="425"/>
      <c r="H50" s="555"/>
      <c r="I50" s="555"/>
      <c r="J50" s="555"/>
      <c r="K50" s="555"/>
      <c r="L50" s="555"/>
      <c r="M50" s="60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07"/>
      <c r="B51" s="608"/>
      <c r="C51" s="608"/>
      <c r="D51" s="610"/>
      <c r="E51" s="612"/>
      <c r="F51" s="606"/>
      <c r="G51" s="425"/>
      <c r="H51" s="555"/>
      <c r="I51" s="555"/>
      <c r="J51" s="555"/>
      <c r="K51" s="555"/>
      <c r="L51" s="555"/>
      <c r="M51" s="60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07"/>
      <c r="B52" s="608"/>
      <c r="C52" s="608"/>
      <c r="D52" s="610"/>
      <c r="E52" s="612"/>
      <c r="F52" s="606"/>
      <c r="G52" s="425"/>
      <c r="H52" s="555"/>
      <c r="I52" s="555"/>
      <c r="J52" s="555"/>
      <c r="K52" s="555"/>
      <c r="L52" s="555"/>
      <c r="M52" s="60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07"/>
      <c r="B53" s="608"/>
      <c r="C53" s="608"/>
      <c r="D53" s="610"/>
      <c r="E53" s="612"/>
      <c r="F53" s="606"/>
      <c r="G53" s="425"/>
      <c r="H53" s="555"/>
      <c r="I53" s="555"/>
      <c r="J53" s="555"/>
      <c r="K53" s="555"/>
      <c r="L53" s="555"/>
      <c r="M53" s="60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07"/>
      <c r="B54" s="608"/>
      <c r="C54" s="608"/>
      <c r="D54" s="610"/>
      <c r="E54" s="612"/>
      <c r="F54" s="606"/>
      <c r="G54" s="425"/>
      <c r="H54" s="555"/>
      <c r="I54" s="555"/>
      <c r="J54" s="555"/>
      <c r="K54" s="555"/>
      <c r="L54" s="555"/>
      <c r="M54" s="605"/>
      <c r="N54" s="26"/>
      <c r="O54" s="26"/>
    </row>
    <row r="55" spans="1:169">
      <c r="A55" s="607"/>
      <c r="B55" s="608"/>
      <c r="C55" s="608"/>
      <c r="D55" s="610"/>
      <c r="E55" s="612"/>
      <c r="F55" s="606"/>
      <c r="G55" s="425"/>
      <c r="H55" s="555"/>
      <c r="I55" s="555"/>
      <c r="J55" s="555"/>
      <c r="K55" s="555"/>
      <c r="L55" s="555"/>
      <c r="M55" s="605"/>
      <c r="N55" s="26"/>
      <c r="O55" s="26"/>
    </row>
    <row r="56" spans="1:169">
      <c r="A56" s="607"/>
      <c r="B56" s="608"/>
      <c r="C56" s="608"/>
      <c r="D56" s="610"/>
      <c r="E56" s="612"/>
      <c r="F56" s="606"/>
      <c r="G56" s="425"/>
      <c r="H56" s="555"/>
      <c r="I56" s="555"/>
      <c r="J56" s="555"/>
      <c r="K56" s="555"/>
      <c r="L56" s="555"/>
      <c r="M56" s="605"/>
      <c r="N56" s="26"/>
      <c r="O56" s="26"/>
    </row>
    <row r="57" spans="1:169">
      <c r="A57" s="607"/>
      <c r="B57" s="608"/>
      <c r="C57" s="608"/>
      <c r="D57" s="610"/>
      <c r="E57" s="612"/>
      <c r="F57" s="606"/>
      <c r="G57" s="425"/>
      <c r="H57" s="555"/>
      <c r="I57" s="555"/>
      <c r="J57" s="555"/>
      <c r="K57" s="555"/>
      <c r="L57" s="555"/>
      <c r="M57" s="605"/>
      <c r="N57" s="26"/>
      <c r="O57" s="26"/>
    </row>
    <row r="58" spans="1:169" ht="15.75" thickBot="1">
      <c r="A58" s="607"/>
      <c r="B58" s="608"/>
      <c r="C58" s="608"/>
      <c r="D58" s="610"/>
      <c r="E58" s="612"/>
      <c r="F58" s="606"/>
      <c r="G58" s="425"/>
      <c r="H58" s="555"/>
      <c r="I58" s="555"/>
      <c r="J58" s="555"/>
      <c r="K58" s="555"/>
      <c r="L58" s="555"/>
      <c r="M58" s="605"/>
      <c r="N58" s="26"/>
      <c r="O58" s="26"/>
    </row>
    <row r="59" spans="1:169" s="18" customFormat="1" ht="12.75" customHeight="1">
      <c r="A59" s="640">
        <f>'7- Mapa Final'!A60</f>
        <v>6</v>
      </c>
      <c r="B59" s="641"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41" t="str">
        <f>'7- Mapa Final'!C60</f>
        <v xml:space="preserve">Cuando se favorece indebidamente a un servidor judicial a través de la validación del  reporte de accidentes de trabajo ante la Administradora de Riesgos Laborales </v>
      </c>
      <c r="D59" s="642" t="str">
        <f>'7- Mapa Final'!J60</f>
        <v>Baja - 2</v>
      </c>
      <c r="E59" s="643" t="str">
        <f>'7- Mapa Final'!K60</f>
        <v>Mayor - 4</v>
      </c>
      <c r="F59" s="638" t="str">
        <f>'7- Mapa Final'!M60</f>
        <v>Alto - 8</v>
      </c>
      <c r="G59" s="424"/>
      <c r="H59" s="639"/>
      <c r="I59" s="639"/>
      <c r="J59" s="639"/>
      <c r="K59" s="639"/>
      <c r="L59" s="639"/>
      <c r="M59" s="64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07"/>
      <c r="B60" s="608"/>
      <c r="C60" s="608"/>
      <c r="D60" s="610"/>
      <c r="E60" s="612"/>
      <c r="F60" s="606"/>
      <c r="G60" s="425"/>
      <c r="H60" s="555"/>
      <c r="I60" s="555"/>
      <c r="J60" s="555"/>
      <c r="K60" s="555"/>
      <c r="L60" s="555"/>
      <c r="M60" s="60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07"/>
      <c r="B61" s="608"/>
      <c r="C61" s="608"/>
      <c r="D61" s="610"/>
      <c r="E61" s="612"/>
      <c r="F61" s="606"/>
      <c r="G61" s="425"/>
      <c r="H61" s="555"/>
      <c r="I61" s="555"/>
      <c r="J61" s="555"/>
      <c r="K61" s="555"/>
      <c r="L61" s="555"/>
      <c r="M61" s="60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07"/>
      <c r="B62" s="608"/>
      <c r="C62" s="608"/>
      <c r="D62" s="610"/>
      <c r="E62" s="612"/>
      <c r="F62" s="606"/>
      <c r="G62" s="425"/>
      <c r="H62" s="555"/>
      <c r="I62" s="555"/>
      <c r="J62" s="555"/>
      <c r="K62" s="555"/>
      <c r="L62" s="555"/>
      <c r="M62" s="60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07"/>
      <c r="B63" s="608"/>
      <c r="C63" s="608"/>
      <c r="D63" s="610"/>
      <c r="E63" s="612"/>
      <c r="F63" s="606"/>
      <c r="G63" s="425"/>
      <c r="H63" s="555"/>
      <c r="I63" s="555"/>
      <c r="J63" s="555"/>
      <c r="K63" s="555"/>
      <c r="L63" s="555"/>
      <c r="M63" s="60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07"/>
      <c r="B64" s="608"/>
      <c r="C64" s="608"/>
      <c r="D64" s="610"/>
      <c r="E64" s="612"/>
      <c r="F64" s="606"/>
      <c r="G64" s="425"/>
      <c r="H64" s="555"/>
      <c r="I64" s="555"/>
      <c r="J64" s="555"/>
      <c r="K64" s="555"/>
      <c r="L64" s="555"/>
      <c r="M64" s="605"/>
      <c r="N64" s="26"/>
      <c r="O64" s="26"/>
    </row>
    <row r="65" spans="1:15">
      <c r="A65" s="607"/>
      <c r="B65" s="608"/>
      <c r="C65" s="608"/>
      <c r="D65" s="610"/>
      <c r="E65" s="612"/>
      <c r="F65" s="606"/>
      <c r="G65" s="425"/>
      <c r="H65" s="555"/>
      <c r="I65" s="555"/>
      <c r="J65" s="555"/>
      <c r="K65" s="555"/>
      <c r="L65" s="555"/>
      <c r="M65" s="605"/>
      <c r="N65" s="26"/>
      <c r="O65" s="26"/>
    </row>
    <row r="66" spans="1:15">
      <c r="A66" s="607"/>
      <c r="B66" s="608"/>
      <c r="C66" s="608"/>
      <c r="D66" s="610"/>
      <c r="E66" s="612"/>
      <c r="F66" s="606"/>
      <c r="G66" s="425"/>
      <c r="H66" s="555"/>
      <c r="I66" s="555"/>
      <c r="J66" s="555"/>
      <c r="K66" s="555"/>
      <c r="L66" s="555"/>
      <c r="M66" s="605"/>
      <c r="N66" s="26"/>
      <c r="O66" s="26"/>
    </row>
    <row r="67" spans="1:15">
      <c r="A67" s="607"/>
      <c r="B67" s="608"/>
      <c r="C67" s="608"/>
      <c r="D67" s="610"/>
      <c r="E67" s="612"/>
      <c r="F67" s="606"/>
      <c r="G67" s="425"/>
      <c r="H67" s="555"/>
      <c r="I67" s="555"/>
      <c r="J67" s="555"/>
      <c r="K67" s="555"/>
      <c r="L67" s="555"/>
      <c r="M67" s="605"/>
      <c r="N67" s="26"/>
      <c r="O67" s="26"/>
    </row>
    <row r="68" spans="1:15">
      <c r="A68" s="607"/>
      <c r="B68" s="608"/>
      <c r="C68" s="608"/>
      <c r="D68" s="610"/>
      <c r="E68" s="612"/>
      <c r="F68" s="606"/>
      <c r="G68" s="425"/>
      <c r="H68" s="555"/>
      <c r="I68" s="555"/>
      <c r="J68" s="555"/>
      <c r="K68" s="555"/>
      <c r="L68" s="555"/>
      <c r="M68" s="605"/>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C1:K2"/>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F29:F38"/>
    <mergeCell ref="G29:G38"/>
    <mergeCell ref="J29:J38"/>
    <mergeCell ref="K29:K38"/>
    <mergeCell ref="L29:L38"/>
    <mergeCell ref="M29:M38"/>
    <mergeCell ref="M19:M28"/>
    <mergeCell ref="J19:J28"/>
    <mergeCell ref="K19:K28"/>
    <mergeCell ref="L19:L28"/>
    <mergeCell ref="H29:H38"/>
    <mergeCell ref="I29:I38"/>
    <mergeCell ref="G19:G28"/>
    <mergeCell ref="H19:H28"/>
    <mergeCell ref="I19:I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dataValidation allowBlank="1" showInputMessage="1" showErrorMessage="1" prompt="Describir las actividades que se van a desarrollar para el proyecto" sqref="H6"/>
    <dataValidation allowBlank="1" showInputMessage="1" showErrorMessage="1" prompt="Seleccionar si el responsable es el responsable de las acciones es el nivel central" sqref="I6:I7"/>
    <dataValidation allowBlank="1" showInputMessage="1" showErrorMessage="1" prompt="seleccionar si el responsable de ejecutar las acciones es el nivel central" sqref="J7"/>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K68"/>
  <sheetViews>
    <sheetView showGridLines="0" zoomScale="80" zoomScaleNormal="80" workbookViewId="0">
      <selection activeCell="C4" sqref="C4:M5"/>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4"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02"/>
      <c r="B1" s="202"/>
      <c r="C1" s="619" t="s">
        <v>365</v>
      </c>
      <c r="D1" s="619"/>
      <c r="E1" s="619"/>
      <c r="F1" s="619"/>
      <c r="G1" s="619"/>
      <c r="H1" s="619"/>
      <c r="I1" s="619"/>
      <c r="J1" s="619"/>
      <c r="K1" s="619"/>
      <c r="L1" s="620"/>
      <c r="M1" s="621"/>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02"/>
      <c r="B2" s="202"/>
      <c r="C2" s="647"/>
      <c r="D2" s="647"/>
      <c r="E2" s="647"/>
      <c r="F2" s="647"/>
      <c r="G2" s="647"/>
      <c r="H2" s="647"/>
      <c r="I2" s="647"/>
      <c r="J2" s="647"/>
      <c r="K2" s="647"/>
      <c r="L2" s="645"/>
      <c r="M2" s="646"/>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24.75" customHeight="1">
      <c r="A3" s="449" t="s">
        <v>151</v>
      </c>
      <c r="B3" s="449"/>
      <c r="C3" s="624" t="s">
        <v>4</v>
      </c>
      <c r="D3" s="624"/>
      <c r="E3" s="624"/>
      <c r="F3" s="624"/>
      <c r="G3" s="624"/>
      <c r="H3" s="624"/>
      <c r="I3" s="624"/>
      <c r="J3" s="624"/>
      <c r="K3" s="624"/>
      <c r="L3" s="624"/>
      <c r="M3" s="624"/>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9" t="s">
        <v>152</v>
      </c>
      <c r="B4" s="449"/>
      <c r="C4" s="570" t="s">
        <v>153</v>
      </c>
      <c r="D4" s="570"/>
      <c r="E4" s="570"/>
      <c r="F4" s="570"/>
      <c r="G4" s="570"/>
      <c r="H4" s="570"/>
      <c r="I4" s="570"/>
      <c r="J4" s="570"/>
      <c r="K4" s="570"/>
      <c r="L4" s="570"/>
      <c r="M4" s="57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24.75" customHeight="1" thickBot="1">
      <c r="A5" s="449" t="s">
        <v>154</v>
      </c>
      <c r="B5" s="449"/>
      <c r="C5" s="650" t="s">
        <v>469</v>
      </c>
      <c r="D5" s="651"/>
      <c r="E5" s="651"/>
      <c r="F5" s="651"/>
      <c r="G5" s="651"/>
      <c r="H5" s="651"/>
      <c r="I5" s="651"/>
      <c r="J5" s="651"/>
      <c r="K5" s="651"/>
      <c r="L5" s="651"/>
      <c r="M5" s="652"/>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631" t="s">
        <v>352</v>
      </c>
      <c r="B6" s="632"/>
      <c r="C6" s="633"/>
      <c r="D6" s="634" t="s">
        <v>353</v>
      </c>
      <c r="E6" s="634"/>
      <c r="F6" s="634"/>
      <c r="G6" s="635" t="s">
        <v>354</v>
      </c>
      <c r="H6" s="626" t="s">
        <v>355</v>
      </c>
      <c r="I6" s="628" t="s">
        <v>356</v>
      </c>
      <c r="J6" s="629"/>
      <c r="K6" s="628" t="s">
        <v>357</v>
      </c>
      <c r="L6" s="629"/>
      <c r="M6" s="630" t="s">
        <v>367</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93</v>
      </c>
      <c r="C7" s="27" t="s">
        <v>95</v>
      </c>
      <c r="D7" s="20" t="s">
        <v>105</v>
      </c>
      <c r="E7" s="20" t="s">
        <v>359</v>
      </c>
      <c r="F7" s="20" t="s">
        <v>360</v>
      </c>
      <c r="G7" s="635"/>
      <c r="H7" s="627"/>
      <c r="I7" s="21" t="s">
        <v>361</v>
      </c>
      <c r="J7" s="21" t="s">
        <v>362</v>
      </c>
      <c r="K7" s="21" t="s">
        <v>363</v>
      </c>
      <c r="L7" s="21" t="s">
        <v>364</v>
      </c>
      <c r="M7" s="6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648"/>
      <c r="B8" s="649"/>
      <c r="C8" s="649"/>
      <c r="D8" s="649"/>
      <c r="E8" s="649"/>
      <c r="F8" s="649"/>
      <c r="G8" s="649"/>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40">
        <f>'7- Mapa Final'!A10</f>
        <v>1</v>
      </c>
      <c r="B9" s="641" t="str">
        <f>'7- Mapa Final'!B10</f>
        <v xml:space="preserve">Incumplimiento de los requisitos legales del SG-SST </v>
      </c>
      <c r="C9" s="641" t="str">
        <f>'7- Mapa Final'!C10</f>
        <v>No implementar dentro de los tiempos legales del SST o implementarlo en forma parcial</v>
      </c>
      <c r="D9" s="642" t="str">
        <f>'7- Mapa Final'!J10</f>
        <v>Media - 3</v>
      </c>
      <c r="E9" s="643" t="str">
        <f>'7- Mapa Final'!K10</f>
        <v>Moderado - 3</v>
      </c>
      <c r="F9" s="638" t="str">
        <f>'7- Mapa Final'!M10</f>
        <v>Moderado - 9</v>
      </c>
      <c r="G9" s="424"/>
      <c r="H9" s="639"/>
      <c r="I9" s="639"/>
      <c r="J9" s="639"/>
      <c r="K9" s="639"/>
      <c r="L9" s="639"/>
      <c r="M9" s="644"/>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07"/>
      <c r="B10" s="608"/>
      <c r="C10" s="608"/>
      <c r="D10" s="610"/>
      <c r="E10" s="612"/>
      <c r="F10" s="606"/>
      <c r="G10" s="425"/>
      <c r="H10" s="555"/>
      <c r="I10" s="555"/>
      <c r="J10" s="555"/>
      <c r="K10" s="555"/>
      <c r="L10" s="555"/>
      <c r="M10" s="605"/>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07"/>
      <c r="B11" s="608"/>
      <c r="C11" s="608"/>
      <c r="D11" s="610"/>
      <c r="E11" s="612"/>
      <c r="F11" s="606"/>
      <c r="G11" s="425"/>
      <c r="H11" s="555"/>
      <c r="I11" s="555"/>
      <c r="J11" s="555"/>
      <c r="K11" s="555"/>
      <c r="L11" s="555"/>
      <c r="M11" s="605"/>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07"/>
      <c r="B12" s="608"/>
      <c r="C12" s="608"/>
      <c r="D12" s="610"/>
      <c r="E12" s="612"/>
      <c r="F12" s="606"/>
      <c r="G12" s="425"/>
      <c r="H12" s="555"/>
      <c r="I12" s="555"/>
      <c r="J12" s="555"/>
      <c r="K12" s="555"/>
      <c r="L12" s="555"/>
      <c r="M12" s="605"/>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07"/>
      <c r="B13" s="608"/>
      <c r="C13" s="608"/>
      <c r="D13" s="610"/>
      <c r="E13" s="612"/>
      <c r="F13" s="606"/>
      <c r="G13" s="425"/>
      <c r="H13" s="555"/>
      <c r="I13" s="555"/>
      <c r="J13" s="555"/>
      <c r="K13" s="555"/>
      <c r="L13" s="555"/>
      <c r="M13" s="605"/>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07"/>
      <c r="B14" s="608"/>
      <c r="C14" s="608"/>
      <c r="D14" s="610"/>
      <c r="E14" s="612"/>
      <c r="F14" s="606"/>
      <c r="G14" s="425"/>
      <c r="H14" s="555"/>
      <c r="I14" s="555"/>
      <c r="J14" s="555"/>
      <c r="K14" s="555"/>
      <c r="L14" s="555"/>
      <c r="M14" s="60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07"/>
      <c r="B15" s="608"/>
      <c r="C15" s="608"/>
      <c r="D15" s="610"/>
      <c r="E15" s="612"/>
      <c r="F15" s="606"/>
      <c r="G15" s="425"/>
      <c r="H15" s="555"/>
      <c r="I15" s="555"/>
      <c r="J15" s="555"/>
      <c r="K15" s="555"/>
      <c r="L15" s="555"/>
      <c r="M15" s="605"/>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07"/>
      <c r="B16" s="608"/>
      <c r="C16" s="608"/>
      <c r="D16" s="610"/>
      <c r="E16" s="612"/>
      <c r="F16" s="606"/>
      <c r="G16" s="425"/>
      <c r="H16" s="555"/>
      <c r="I16" s="555"/>
      <c r="J16" s="555"/>
      <c r="K16" s="555"/>
      <c r="L16" s="555"/>
      <c r="M16" s="60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07"/>
      <c r="B17" s="608"/>
      <c r="C17" s="608"/>
      <c r="D17" s="610"/>
      <c r="E17" s="612"/>
      <c r="F17" s="606"/>
      <c r="G17" s="425"/>
      <c r="H17" s="555"/>
      <c r="I17" s="555"/>
      <c r="J17" s="555"/>
      <c r="K17" s="555"/>
      <c r="L17" s="555"/>
      <c r="M17" s="605"/>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07"/>
      <c r="B18" s="608"/>
      <c r="C18" s="608"/>
      <c r="D18" s="610"/>
      <c r="E18" s="612"/>
      <c r="F18" s="606"/>
      <c r="G18" s="425"/>
      <c r="H18" s="555"/>
      <c r="I18" s="555"/>
      <c r="J18" s="555"/>
      <c r="K18" s="555"/>
      <c r="L18" s="555"/>
      <c r="M18" s="605"/>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40">
        <f>'7- Mapa Final'!A20</f>
        <v>2</v>
      </c>
      <c r="B19" s="641" t="str">
        <f>'7- Mapa Final'!B20</f>
        <v>Incumplimiento Plan Trabajo de SG-SST</v>
      </c>
      <c r="C19" s="641" t="str">
        <f>'7- Mapa Final'!C20</f>
        <v>Posibilidad de incumplimiento de las metas establecidas por omisión en la ejecución de actividades del plan anual de SST.</v>
      </c>
      <c r="D19" s="642" t="str">
        <f>'7- Mapa Final'!J20</f>
        <v>Muy Baja - 1</v>
      </c>
      <c r="E19" s="643" t="str">
        <f>'7- Mapa Final'!K20</f>
        <v>Mayor - 4</v>
      </c>
      <c r="F19" s="638" t="str">
        <f>'7- Mapa Final'!M20</f>
        <v>Alto  - 4</v>
      </c>
      <c r="G19" s="424"/>
      <c r="H19" s="639"/>
      <c r="I19" s="639"/>
      <c r="J19" s="639"/>
      <c r="K19" s="639"/>
      <c r="L19" s="639"/>
      <c r="M19" s="644"/>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07"/>
      <c r="B20" s="608"/>
      <c r="C20" s="608"/>
      <c r="D20" s="610"/>
      <c r="E20" s="612"/>
      <c r="F20" s="606"/>
      <c r="G20" s="425"/>
      <c r="H20" s="555"/>
      <c r="I20" s="555"/>
      <c r="J20" s="555"/>
      <c r="K20" s="555"/>
      <c r="L20" s="555"/>
      <c r="M20" s="605"/>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07"/>
      <c r="B21" s="608"/>
      <c r="C21" s="608"/>
      <c r="D21" s="610"/>
      <c r="E21" s="612"/>
      <c r="F21" s="606"/>
      <c r="G21" s="425"/>
      <c r="H21" s="555"/>
      <c r="I21" s="555"/>
      <c r="J21" s="555"/>
      <c r="K21" s="555"/>
      <c r="L21" s="555"/>
      <c r="M21" s="605"/>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07"/>
      <c r="B22" s="608"/>
      <c r="C22" s="608"/>
      <c r="D22" s="610"/>
      <c r="E22" s="612"/>
      <c r="F22" s="606"/>
      <c r="G22" s="425"/>
      <c r="H22" s="555"/>
      <c r="I22" s="555"/>
      <c r="J22" s="555"/>
      <c r="K22" s="555"/>
      <c r="L22" s="555"/>
      <c r="M22" s="605"/>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07"/>
      <c r="B23" s="608"/>
      <c r="C23" s="608"/>
      <c r="D23" s="610"/>
      <c r="E23" s="612"/>
      <c r="F23" s="606"/>
      <c r="G23" s="425"/>
      <c r="H23" s="555"/>
      <c r="I23" s="555"/>
      <c r="J23" s="555"/>
      <c r="K23" s="555"/>
      <c r="L23" s="555"/>
      <c r="M23" s="605"/>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07"/>
      <c r="B24" s="608"/>
      <c r="C24" s="608"/>
      <c r="D24" s="610"/>
      <c r="E24" s="612"/>
      <c r="F24" s="606"/>
      <c r="G24" s="425"/>
      <c r="H24" s="555"/>
      <c r="I24" s="555"/>
      <c r="J24" s="555"/>
      <c r="K24" s="555"/>
      <c r="L24" s="555"/>
      <c r="M24" s="605"/>
      <c r="N24" s="26"/>
      <c r="O24" s="26"/>
    </row>
    <row r="25" spans="1:169">
      <c r="A25" s="607"/>
      <c r="B25" s="608"/>
      <c r="C25" s="608"/>
      <c r="D25" s="610"/>
      <c r="E25" s="612"/>
      <c r="F25" s="606"/>
      <c r="G25" s="425"/>
      <c r="H25" s="555"/>
      <c r="I25" s="555"/>
      <c r="J25" s="555"/>
      <c r="K25" s="555"/>
      <c r="L25" s="555"/>
      <c r="M25" s="605"/>
      <c r="N25" s="26"/>
      <c r="O25" s="26"/>
    </row>
    <row r="26" spans="1:169">
      <c r="A26" s="607"/>
      <c r="B26" s="608"/>
      <c r="C26" s="608"/>
      <c r="D26" s="610"/>
      <c r="E26" s="612"/>
      <c r="F26" s="606"/>
      <c r="G26" s="425"/>
      <c r="H26" s="555"/>
      <c r="I26" s="555"/>
      <c r="J26" s="555"/>
      <c r="K26" s="555"/>
      <c r="L26" s="555"/>
      <c r="M26" s="605"/>
      <c r="N26" s="26"/>
      <c r="O26" s="26"/>
    </row>
    <row r="27" spans="1:169">
      <c r="A27" s="607"/>
      <c r="B27" s="608"/>
      <c r="C27" s="608"/>
      <c r="D27" s="610"/>
      <c r="E27" s="612"/>
      <c r="F27" s="606"/>
      <c r="G27" s="425"/>
      <c r="H27" s="555"/>
      <c r="I27" s="555"/>
      <c r="J27" s="555"/>
      <c r="K27" s="555"/>
      <c r="L27" s="555"/>
      <c r="M27" s="605"/>
      <c r="N27" s="26"/>
      <c r="O27" s="26"/>
    </row>
    <row r="28" spans="1:169" ht="15.75" thickBot="1">
      <c r="A28" s="607"/>
      <c r="B28" s="608"/>
      <c r="C28" s="608"/>
      <c r="D28" s="610"/>
      <c r="E28" s="612"/>
      <c r="F28" s="606"/>
      <c r="G28" s="425"/>
      <c r="H28" s="555"/>
      <c r="I28" s="555"/>
      <c r="J28" s="555"/>
      <c r="K28" s="555"/>
      <c r="L28" s="555"/>
      <c r="M28" s="605"/>
      <c r="N28" s="26"/>
      <c r="O28" s="26"/>
    </row>
    <row r="29" spans="1:169" s="18" customFormat="1" ht="12.75" customHeight="1">
      <c r="A29" s="640">
        <f>'7- Mapa Final'!A30</f>
        <v>3</v>
      </c>
      <c r="B29" s="641" t="str">
        <f>'7- Mapa Final'!B30</f>
        <v xml:space="preserve">Aumento de Accidentes de trabajo y enfermedades laborales o salud pública </v>
      </c>
      <c r="C29" s="641" t="str">
        <f>'7- Mapa Final'!C30</f>
        <v>Materialización de situaciones que afectan directamente la seguridad, salud física y mental de los trabajadores.</v>
      </c>
      <c r="D29" s="642" t="str">
        <f>'7- Mapa Final'!J30</f>
        <v>Baja - 2</v>
      </c>
      <c r="E29" s="643" t="str">
        <f>'7- Mapa Final'!K30</f>
        <v>Moderado - 3</v>
      </c>
      <c r="F29" s="638" t="str">
        <f>'7- Mapa Final'!M30</f>
        <v>Moderado - 6</v>
      </c>
      <c r="G29" s="424"/>
      <c r="H29" s="639"/>
      <c r="I29" s="639"/>
      <c r="J29" s="639"/>
      <c r="K29" s="639"/>
      <c r="L29" s="639"/>
      <c r="M29" s="644"/>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07"/>
      <c r="B30" s="608"/>
      <c r="C30" s="608"/>
      <c r="D30" s="610"/>
      <c r="E30" s="612"/>
      <c r="F30" s="606"/>
      <c r="G30" s="425"/>
      <c r="H30" s="555"/>
      <c r="I30" s="555"/>
      <c r="J30" s="555"/>
      <c r="K30" s="555"/>
      <c r="L30" s="555"/>
      <c r="M30" s="605"/>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07"/>
      <c r="B31" s="608"/>
      <c r="C31" s="608"/>
      <c r="D31" s="610"/>
      <c r="E31" s="612"/>
      <c r="F31" s="606"/>
      <c r="G31" s="425"/>
      <c r="H31" s="555"/>
      <c r="I31" s="555"/>
      <c r="J31" s="555"/>
      <c r="K31" s="555"/>
      <c r="L31" s="555"/>
      <c r="M31" s="605"/>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07"/>
      <c r="B32" s="608"/>
      <c r="C32" s="608"/>
      <c r="D32" s="610"/>
      <c r="E32" s="612"/>
      <c r="F32" s="606"/>
      <c r="G32" s="425"/>
      <c r="H32" s="555"/>
      <c r="I32" s="555"/>
      <c r="J32" s="555"/>
      <c r="K32" s="555"/>
      <c r="L32" s="555"/>
      <c r="M32" s="605"/>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07"/>
      <c r="B33" s="608"/>
      <c r="C33" s="608"/>
      <c r="D33" s="610"/>
      <c r="E33" s="612"/>
      <c r="F33" s="606"/>
      <c r="G33" s="425"/>
      <c r="H33" s="555"/>
      <c r="I33" s="555"/>
      <c r="J33" s="555"/>
      <c r="K33" s="555"/>
      <c r="L33" s="555"/>
      <c r="M33" s="605"/>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07"/>
      <c r="B34" s="608"/>
      <c r="C34" s="608"/>
      <c r="D34" s="610"/>
      <c r="E34" s="612"/>
      <c r="F34" s="606"/>
      <c r="G34" s="425"/>
      <c r="H34" s="555"/>
      <c r="I34" s="555"/>
      <c r="J34" s="555"/>
      <c r="K34" s="555"/>
      <c r="L34" s="555"/>
      <c r="M34" s="605"/>
      <c r="N34" s="26"/>
      <c r="O34" s="26"/>
    </row>
    <row r="35" spans="1:169">
      <c r="A35" s="607"/>
      <c r="B35" s="608"/>
      <c r="C35" s="608"/>
      <c r="D35" s="610"/>
      <c r="E35" s="612"/>
      <c r="F35" s="606"/>
      <c r="G35" s="425"/>
      <c r="H35" s="555"/>
      <c r="I35" s="555"/>
      <c r="J35" s="555"/>
      <c r="K35" s="555"/>
      <c r="L35" s="555"/>
      <c r="M35" s="605"/>
      <c r="N35" s="26"/>
      <c r="O35" s="26"/>
    </row>
    <row r="36" spans="1:169">
      <c r="A36" s="607"/>
      <c r="B36" s="608"/>
      <c r="C36" s="608"/>
      <c r="D36" s="610"/>
      <c r="E36" s="612"/>
      <c r="F36" s="606"/>
      <c r="G36" s="425"/>
      <c r="H36" s="555"/>
      <c r="I36" s="555"/>
      <c r="J36" s="555"/>
      <c r="K36" s="555"/>
      <c r="L36" s="555"/>
      <c r="M36" s="605"/>
      <c r="N36" s="26"/>
      <c r="O36" s="26"/>
    </row>
    <row r="37" spans="1:169">
      <c r="A37" s="607"/>
      <c r="B37" s="608"/>
      <c r="C37" s="608"/>
      <c r="D37" s="610"/>
      <c r="E37" s="612"/>
      <c r="F37" s="606"/>
      <c r="G37" s="425"/>
      <c r="H37" s="555"/>
      <c r="I37" s="555"/>
      <c r="J37" s="555"/>
      <c r="K37" s="555"/>
      <c r="L37" s="555"/>
      <c r="M37" s="605"/>
      <c r="N37" s="26"/>
      <c r="O37" s="26"/>
    </row>
    <row r="38" spans="1:169" ht="15.75" thickBot="1">
      <c r="A38" s="607"/>
      <c r="B38" s="608"/>
      <c r="C38" s="608"/>
      <c r="D38" s="610"/>
      <c r="E38" s="612"/>
      <c r="F38" s="606"/>
      <c r="G38" s="425"/>
      <c r="H38" s="555"/>
      <c r="I38" s="555"/>
      <c r="J38" s="555"/>
      <c r="K38" s="555"/>
      <c r="L38" s="555"/>
      <c r="M38" s="605"/>
      <c r="N38" s="26"/>
      <c r="O38" s="26"/>
    </row>
    <row r="39" spans="1:169" s="18" customFormat="1" ht="12.75" customHeight="1">
      <c r="A39" s="640">
        <f>'7- Mapa Final'!A40</f>
        <v>4</v>
      </c>
      <c r="B39" s="641" t="str">
        <f>'7- Mapa Final'!B40</f>
        <v>Recibir dádivas o beneficios a nombre propio o de terceros para  desviar recursos, no presentar o presentar reportes con información no veraz</v>
      </c>
      <c r="C39" s="641" t="str">
        <f>'7- Mapa Final'!C40</f>
        <v>Se favorece indebidamente a un servidor judicial para  desviar recursos, no presentar o presentar reportes con información no veraz sobre su estado de salud</v>
      </c>
      <c r="D39" s="642" t="str">
        <f>'7- Mapa Final'!J40</f>
        <v>Muy Baja - 1</v>
      </c>
      <c r="E39" s="643" t="str">
        <f>'7- Mapa Final'!K40</f>
        <v>Moderado - 3</v>
      </c>
      <c r="F39" s="638" t="str">
        <f>'7- Mapa Final'!M40</f>
        <v>Moderado - 3</v>
      </c>
      <c r="G39" s="424"/>
      <c r="H39" s="639"/>
      <c r="I39" s="639"/>
      <c r="J39" s="639"/>
      <c r="K39" s="639"/>
      <c r="L39" s="639"/>
      <c r="M39" s="64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07"/>
      <c r="B40" s="608"/>
      <c r="C40" s="608"/>
      <c r="D40" s="610"/>
      <c r="E40" s="612"/>
      <c r="F40" s="606"/>
      <c r="G40" s="425"/>
      <c r="H40" s="555"/>
      <c r="I40" s="555"/>
      <c r="J40" s="555"/>
      <c r="K40" s="555"/>
      <c r="L40" s="555"/>
      <c r="M40" s="60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07"/>
      <c r="B41" s="608"/>
      <c r="C41" s="608"/>
      <c r="D41" s="610"/>
      <c r="E41" s="612"/>
      <c r="F41" s="606"/>
      <c r="G41" s="425"/>
      <c r="H41" s="555"/>
      <c r="I41" s="555"/>
      <c r="J41" s="555"/>
      <c r="K41" s="555"/>
      <c r="L41" s="555"/>
      <c r="M41" s="60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07"/>
      <c r="B42" s="608"/>
      <c r="C42" s="608"/>
      <c r="D42" s="610"/>
      <c r="E42" s="612"/>
      <c r="F42" s="606"/>
      <c r="G42" s="425"/>
      <c r="H42" s="555"/>
      <c r="I42" s="555"/>
      <c r="J42" s="555"/>
      <c r="K42" s="555"/>
      <c r="L42" s="555"/>
      <c r="M42" s="60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07"/>
      <c r="B43" s="608"/>
      <c r="C43" s="608"/>
      <c r="D43" s="610"/>
      <c r="E43" s="612"/>
      <c r="F43" s="606"/>
      <c r="G43" s="425"/>
      <c r="H43" s="555"/>
      <c r="I43" s="555"/>
      <c r="J43" s="555"/>
      <c r="K43" s="555"/>
      <c r="L43" s="555"/>
      <c r="M43" s="60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07"/>
      <c r="B44" s="608"/>
      <c r="C44" s="608"/>
      <c r="D44" s="610"/>
      <c r="E44" s="612"/>
      <c r="F44" s="606"/>
      <c r="G44" s="425"/>
      <c r="H44" s="555"/>
      <c r="I44" s="555"/>
      <c r="J44" s="555"/>
      <c r="K44" s="555"/>
      <c r="L44" s="555"/>
      <c r="M44" s="605"/>
      <c r="N44" s="26"/>
      <c r="O44" s="26"/>
    </row>
    <row r="45" spans="1:169">
      <c r="A45" s="607"/>
      <c r="B45" s="608"/>
      <c r="C45" s="608"/>
      <c r="D45" s="610"/>
      <c r="E45" s="612"/>
      <c r="F45" s="606"/>
      <c r="G45" s="425"/>
      <c r="H45" s="555"/>
      <c r="I45" s="555"/>
      <c r="J45" s="555"/>
      <c r="K45" s="555"/>
      <c r="L45" s="555"/>
      <c r="M45" s="605"/>
      <c r="N45" s="26"/>
      <c r="O45" s="26"/>
    </row>
    <row r="46" spans="1:169">
      <c r="A46" s="607"/>
      <c r="B46" s="608"/>
      <c r="C46" s="608"/>
      <c r="D46" s="610"/>
      <c r="E46" s="612"/>
      <c r="F46" s="606"/>
      <c r="G46" s="425"/>
      <c r="H46" s="555"/>
      <c r="I46" s="555"/>
      <c r="J46" s="555"/>
      <c r="K46" s="555"/>
      <c r="L46" s="555"/>
      <c r="M46" s="605"/>
      <c r="N46" s="26"/>
      <c r="O46" s="26"/>
    </row>
    <row r="47" spans="1:169">
      <c r="A47" s="607"/>
      <c r="B47" s="608"/>
      <c r="C47" s="608"/>
      <c r="D47" s="610"/>
      <c r="E47" s="612"/>
      <c r="F47" s="606"/>
      <c r="G47" s="425"/>
      <c r="H47" s="555"/>
      <c r="I47" s="555"/>
      <c r="J47" s="555"/>
      <c r="K47" s="555"/>
      <c r="L47" s="555"/>
      <c r="M47" s="605"/>
      <c r="N47" s="26"/>
      <c r="O47" s="26"/>
    </row>
    <row r="48" spans="1:169" ht="15.75" thickBot="1">
      <c r="A48" s="607"/>
      <c r="B48" s="608"/>
      <c r="C48" s="608"/>
      <c r="D48" s="610"/>
      <c r="E48" s="612"/>
      <c r="F48" s="606"/>
      <c r="G48" s="425"/>
      <c r="H48" s="555"/>
      <c r="I48" s="555"/>
      <c r="J48" s="555"/>
      <c r="K48" s="555"/>
      <c r="L48" s="555"/>
      <c r="M48" s="605"/>
      <c r="N48" s="26"/>
      <c r="O48" s="26"/>
    </row>
    <row r="49" spans="1:169" s="18" customFormat="1" ht="12.75" customHeight="1">
      <c r="A49" s="640">
        <f>'7- Mapa Final'!A50</f>
        <v>5</v>
      </c>
      <c r="B49" s="641"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41" t="str">
        <f>'7- Mapa Final'!C50</f>
        <v>Cuando  se direccionan los requisitos habilitanes y/o técnicos para favorecer  indebidamente  a ciertos proponentes</v>
      </c>
      <c r="D49" s="642" t="str">
        <f>'7- Mapa Final'!J50</f>
        <v>Muy Baja - 1</v>
      </c>
      <c r="E49" s="643" t="str">
        <f>'7- Mapa Final'!K50</f>
        <v>Mayor - 4</v>
      </c>
      <c r="F49" s="638" t="str">
        <f>'7- Mapa Final'!M50</f>
        <v>Alto  - 4</v>
      </c>
      <c r="G49" s="424"/>
      <c r="H49" s="639"/>
      <c r="I49" s="639"/>
      <c r="J49" s="639"/>
      <c r="K49" s="639"/>
      <c r="L49" s="639"/>
      <c r="M49" s="64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07"/>
      <c r="B50" s="608"/>
      <c r="C50" s="608"/>
      <c r="D50" s="610"/>
      <c r="E50" s="612"/>
      <c r="F50" s="606"/>
      <c r="G50" s="425"/>
      <c r="H50" s="555"/>
      <c r="I50" s="555"/>
      <c r="J50" s="555"/>
      <c r="K50" s="555"/>
      <c r="L50" s="555"/>
      <c r="M50" s="60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07"/>
      <c r="B51" s="608"/>
      <c r="C51" s="608"/>
      <c r="D51" s="610"/>
      <c r="E51" s="612"/>
      <c r="F51" s="606"/>
      <c r="G51" s="425"/>
      <c r="H51" s="555"/>
      <c r="I51" s="555"/>
      <c r="J51" s="555"/>
      <c r="K51" s="555"/>
      <c r="L51" s="555"/>
      <c r="M51" s="60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07"/>
      <c r="B52" s="608"/>
      <c r="C52" s="608"/>
      <c r="D52" s="610"/>
      <c r="E52" s="612"/>
      <c r="F52" s="606"/>
      <c r="G52" s="425"/>
      <c r="H52" s="555"/>
      <c r="I52" s="555"/>
      <c r="J52" s="555"/>
      <c r="K52" s="555"/>
      <c r="L52" s="555"/>
      <c r="M52" s="60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07"/>
      <c r="B53" s="608"/>
      <c r="C53" s="608"/>
      <c r="D53" s="610"/>
      <c r="E53" s="612"/>
      <c r="F53" s="606"/>
      <c r="G53" s="425"/>
      <c r="H53" s="555"/>
      <c r="I53" s="555"/>
      <c r="J53" s="555"/>
      <c r="K53" s="555"/>
      <c r="L53" s="555"/>
      <c r="M53" s="60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07"/>
      <c r="B54" s="608"/>
      <c r="C54" s="608"/>
      <c r="D54" s="610"/>
      <c r="E54" s="612"/>
      <c r="F54" s="606"/>
      <c r="G54" s="425"/>
      <c r="H54" s="555"/>
      <c r="I54" s="555"/>
      <c r="J54" s="555"/>
      <c r="K54" s="555"/>
      <c r="L54" s="555"/>
      <c r="M54" s="605"/>
      <c r="N54" s="26"/>
      <c r="O54" s="26"/>
    </row>
    <row r="55" spans="1:169">
      <c r="A55" s="607"/>
      <c r="B55" s="608"/>
      <c r="C55" s="608"/>
      <c r="D55" s="610"/>
      <c r="E55" s="612"/>
      <c r="F55" s="606"/>
      <c r="G55" s="425"/>
      <c r="H55" s="555"/>
      <c r="I55" s="555"/>
      <c r="J55" s="555"/>
      <c r="K55" s="555"/>
      <c r="L55" s="555"/>
      <c r="M55" s="605"/>
      <c r="N55" s="26"/>
      <c r="O55" s="26"/>
    </row>
    <row r="56" spans="1:169">
      <c r="A56" s="607"/>
      <c r="B56" s="608"/>
      <c r="C56" s="608"/>
      <c r="D56" s="610"/>
      <c r="E56" s="612"/>
      <c r="F56" s="606"/>
      <c r="G56" s="425"/>
      <c r="H56" s="555"/>
      <c r="I56" s="555"/>
      <c r="J56" s="555"/>
      <c r="K56" s="555"/>
      <c r="L56" s="555"/>
      <c r="M56" s="605"/>
      <c r="N56" s="26"/>
      <c r="O56" s="26"/>
    </row>
    <row r="57" spans="1:169">
      <c r="A57" s="607"/>
      <c r="B57" s="608"/>
      <c r="C57" s="608"/>
      <c r="D57" s="610"/>
      <c r="E57" s="612"/>
      <c r="F57" s="606"/>
      <c r="G57" s="425"/>
      <c r="H57" s="555"/>
      <c r="I57" s="555"/>
      <c r="J57" s="555"/>
      <c r="K57" s="555"/>
      <c r="L57" s="555"/>
      <c r="M57" s="605"/>
      <c r="N57" s="26"/>
      <c r="O57" s="26"/>
    </row>
    <row r="58" spans="1:169" ht="15.75" thickBot="1">
      <c r="A58" s="607"/>
      <c r="B58" s="608"/>
      <c r="C58" s="608"/>
      <c r="D58" s="610"/>
      <c r="E58" s="612"/>
      <c r="F58" s="606"/>
      <c r="G58" s="425"/>
      <c r="H58" s="555"/>
      <c r="I58" s="555"/>
      <c r="J58" s="555"/>
      <c r="K58" s="555"/>
      <c r="L58" s="555"/>
      <c r="M58" s="605"/>
      <c r="N58" s="26"/>
      <c r="O58" s="26"/>
    </row>
    <row r="59" spans="1:169" s="18" customFormat="1" ht="12.75" customHeight="1">
      <c r="A59" s="640">
        <f>'7- Mapa Final'!A60</f>
        <v>6</v>
      </c>
      <c r="B59" s="641"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41" t="str">
        <f>'7- Mapa Final'!C60</f>
        <v xml:space="preserve">Cuando se favorece indebidamente a un servidor judicial a través de la validación del  reporte de accidentes de trabajo ante la Administradora de Riesgos Laborales </v>
      </c>
      <c r="D59" s="642" t="str">
        <f>'7- Mapa Final'!J60</f>
        <v>Baja - 2</v>
      </c>
      <c r="E59" s="643" t="str">
        <f>'7- Mapa Final'!K60</f>
        <v>Mayor - 4</v>
      </c>
      <c r="F59" s="638" t="str">
        <f>'7- Mapa Final'!M60</f>
        <v>Alto - 8</v>
      </c>
      <c r="G59" s="424"/>
      <c r="H59" s="639"/>
      <c r="I59" s="639"/>
      <c r="J59" s="639"/>
      <c r="K59" s="639"/>
      <c r="L59" s="639"/>
      <c r="M59" s="64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07"/>
      <c r="B60" s="608"/>
      <c r="C60" s="608"/>
      <c r="D60" s="610"/>
      <c r="E60" s="612"/>
      <c r="F60" s="606"/>
      <c r="G60" s="425"/>
      <c r="H60" s="555"/>
      <c r="I60" s="555"/>
      <c r="J60" s="555"/>
      <c r="K60" s="555"/>
      <c r="L60" s="555"/>
      <c r="M60" s="60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07"/>
      <c r="B61" s="608"/>
      <c r="C61" s="608"/>
      <c r="D61" s="610"/>
      <c r="E61" s="612"/>
      <c r="F61" s="606"/>
      <c r="G61" s="425"/>
      <c r="H61" s="555"/>
      <c r="I61" s="555"/>
      <c r="J61" s="555"/>
      <c r="K61" s="555"/>
      <c r="L61" s="555"/>
      <c r="M61" s="60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07"/>
      <c r="B62" s="608"/>
      <c r="C62" s="608"/>
      <c r="D62" s="610"/>
      <c r="E62" s="612"/>
      <c r="F62" s="606"/>
      <c r="G62" s="425"/>
      <c r="H62" s="555"/>
      <c r="I62" s="555"/>
      <c r="J62" s="555"/>
      <c r="K62" s="555"/>
      <c r="L62" s="555"/>
      <c r="M62" s="60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07"/>
      <c r="B63" s="608"/>
      <c r="C63" s="608"/>
      <c r="D63" s="610"/>
      <c r="E63" s="612"/>
      <c r="F63" s="606"/>
      <c r="G63" s="425"/>
      <c r="H63" s="555"/>
      <c r="I63" s="555"/>
      <c r="J63" s="555"/>
      <c r="K63" s="555"/>
      <c r="L63" s="555"/>
      <c r="M63" s="60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07"/>
      <c r="B64" s="608"/>
      <c r="C64" s="608"/>
      <c r="D64" s="610"/>
      <c r="E64" s="612"/>
      <c r="F64" s="606"/>
      <c r="G64" s="425"/>
      <c r="H64" s="555"/>
      <c r="I64" s="555"/>
      <c r="J64" s="555"/>
      <c r="K64" s="555"/>
      <c r="L64" s="555"/>
      <c r="M64" s="605"/>
      <c r="N64" s="26"/>
      <c r="O64" s="26"/>
    </row>
    <row r="65" spans="1:15">
      <c r="A65" s="607"/>
      <c r="B65" s="608"/>
      <c r="C65" s="608"/>
      <c r="D65" s="610"/>
      <c r="E65" s="612"/>
      <c r="F65" s="606"/>
      <c r="G65" s="425"/>
      <c r="H65" s="555"/>
      <c r="I65" s="555"/>
      <c r="J65" s="555"/>
      <c r="K65" s="555"/>
      <c r="L65" s="555"/>
      <c r="M65" s="605"/>
      <c r="N65" s="26"/>
      <c r="O65" s="26"/>
    </row>
    <row r="66" spans="1:15">
      <c r="A66" s="607"/>
      <c r="B66" s="608"/>
      <c r="C66" s="608"/>
      <c r="D66" s="610"/>
      <c r="E66" s="612"/>
      <c r="F66" s="606"/>
      <c r="G66" s="425"/>
      <c r="H66" s="555"/>
      <c r="I66" s="555"/>
      <c r="J66" s="555"/>
      <c r="K66" s="555"/>
      <c r="L66" s="555"/>
      <c r="M66" s="605"/>
      <c r="N66" s="26"/>
      <c r="O66" s="26"/>
    </row>
    <row r="67" spans="1:15">
      <c r="A67" s="607"/>
      <c r="B67" s="608"/>
      <c r="C67" s="608"/>
      <c r="D67" s="610"/>
      <c r="E67" s="612"/>
      <c r="F67" s="606"/>
      <c r="G67" s="425"/>
      <c r="H67" s="555"/>
      <c r="I67" s="555"/>
      <c r="J67" s="555"/>
      <c r="K67" s="555"/>
      <c r="L67" s="555"/>
      <c r="M67" s="605"/>
      <c r="N67" s="26"/>
      <c r="O67" s="26"/>
    </row>
    <row r="68" spans="1:15">
      <c r="A68" s="607"/>
      <c r="B68" s="608"/>
      <c r="C68" s="608"/>
      <c r="D68" s="610"/>
      <c r="E68" s="612"/>
      <c r="F68" s="606"/>
      <c r="G68" s="425"/>
      <c r="H68" s="555"/>
      <c r="I68" s="555"/>
      <c r="J68" s="555"/>
      <c r="K68" s="555"/>
      <c r="L68" s="555"/>
      <c r="M68" s="605"/>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dataValidation allowBlank="1" showInputMessage="1" showErrorMessage="1" prompt="Seleccionar si el responsable es el responsable de las acciones es el nivel central" sqref="I6:I7"/>
    <dataValidation allowBlank="1" showInputMessage="1" showErrorMessage="1" prompt="Describir las actividades que se van a desarrollar para el proyecto" sqref="H6"/>
    <dataValidation allowBlank="1" showInputMessage="1" showErrorMessage="1" prompt="Registrar qué factor  que ocasina el riesgo: un facot identtficado el contexto._x000a_O  personas, recursos, estilo de direccion , factores externos, , codiciones ambientales" sqref="C7"/>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K68"/>
  <sheetViews>
    <sheetView showGridLines="0" zoomScale="60" zoomScaleNormal="60" workbookViewId="0">
      <selection activeCell="G29" sqref="G29:G3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4"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02"/>
      <c r="B1" s="202"/>
      <c r="C1" s="619" t="s">
        <v>365</v>
      </c>
      <c r="D1" s="619"/>
      <c r="E1" s="619"/>
      <c r="F1" s="619"/>
      <c r="G1" s="619"/>
      <c r="H1" s="619"/>
      <c r="I1" s="619"/>
      <c r="J1" s="619"/>
      <c r="K1" s="619"/>
      <c r="L1" s="620"/>
      <c r="M1" s="621"/>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02"/>
      <c r="B2" s="202"/>
      <c r="C2" s="647"/>
      <c r="D2" s="647"/>
      <c r="E2" s="647"/>
      <c r="F2" s="647"/>
      <c r="G2" s="647"/>
      <c r="H2" s="647"/>
      <c r="I2" s="647"/>
      <c r="J2" s="647"/>
      <c r="K2" s="647"/>
      <c r="L2" s="645"/>
      <c r="M2" s="646"/>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49" t="s">
        <v>151</v>
      </c>
      <c r="B3" s="449"/>
      <c r="C3" s="624" t="s">
        <v>4</v>
      </c>
      <c r="D3" s="624"/>
      <c r="E3" s="624"/>
      <c r="F3" s="624"/>
      <c r="G3" s="624"/>
      <c r="H3" s="624"/>
      <c r="I3" s="624"/>
      <c r="J3" s="624"/>
      <c r="K3" s="624"/>
      <c r="L3" s="624"/>
      <c r="M3" s="624"/>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9" t="s">
        <v>152</v>
      </c>
      <c r="B4" s="449"/>
      <c r="C4" s="570" t="s">
        <v>153</v>
      </c>
      <c r="D4" s="570"/>
      <c r="E4" s="570"/>
      <c r="F4" s="570"/>
      <c r="G4" s="570"/>
      <c r="H4" s="570"/>
      <c r="I4" s="570"/>
      <c r="J4" s="570"/>
      <c r="K4" s="570"/>
      <c r="L4" s="570"/>
      <c r="M4" s="57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25.5" customHeight="1" thickBot="1">
      <c r="A5" s="449" t="s">
        <v>154</v>
      </c>
      <c r="B5" s="449"/>
      <c r="C5" s="650" t="s">
        <v>469</v>
      </c>
      <c r="D5" s="651"/>
      <c r="E5" s="651"/>
      <c r="F5" s="651"/>
      <c r="G5" s="651"/>
      <c r="H5" s="651"/>
      <c r="I5" s="651"/>
      <c r="J5" s="651"/>
      <c r="K5" s="651"/>
      <c r="L5" s="651"/>
      <c r="M5" s="652"/>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631" t="s">
        <v>352</v>
      </c>
      <c r="B6" s="632"/>
      <c r="C6" s="633"/>
      <c r="D6" s="634" t="s">
        <v>353</v>
      </c>
      <c r="E6" s="634"/>
      <c r="F6" s="634"/>
      <c r="G6" s="635" t="s">
        <v>354</v>
      </c>
      <c r="H6" s="626" t="s">
        <v>355</v>
      </c>
      <c r="I6" s="628" t="s">
        <v>356</v>
      </c>
      <c r="J6" s="629"/>
      <c r="K6" s="628" t="s">
        <v>357</v>
      </c>
      <c r="L6" s="629"/>
      <c r="M6" s="630" t="s">
        <v>368</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93</v>
      </c>
      <c r="C7" s="27" t="s">
        <v>95</v>
      </c>
      <c r="D7" s="20" t="s">
        <v>105</v>
      </c>
      <c r="E7" s="20" t="s">
        <v>359</v>
      </c>
      <c r="F7" s="20" t="s">
        <v>360</v>
      </c>
      <c r="G7" s="635"/>
      <c r="H7" s="627"/>
      <c r="I7" s="21" t="s">
        <v>361</v>
      </c>
      <c r="J7" s="21" t="s">
        <v>362</v>
      </c>
      <c r="K7" s="21" t="s">
        <v>363</v>
      </c>
      <c r="L7" s="21" t="s">
        <v>364</v>
      </c>
      <c r="M7" s="6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648"/>
      <c r="B8" s="649"/>
      <c r="C8" s="649"/>
      <c r="D8" s="649"/>
      <c r="E8" s="649"/>
      <c r="F8" s="649"/>
      <c r="G8" s="649"/>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40">
        <f>'7- Mapa Final'!A10</f>
        <v>1</v>
      </c>
      <c r="B9" s="641" t="str">
        <f>'7- Mapa Final'!B10</f>
        <v xml:space="preserve">Incumplimiento de los requisitos legales del SG-SST </v>
      </c>
      <c r="C9" s="641" t="str">
        <f>'7- Mapa Final'!C10</f>
        <v>No implementar dentro de los tiempos legales del SST o implementarlo en forma parcial</v>
      </c>
      <c r="D9" s="642" t="str">
        <f>'7- Mapa Final'!J10</f>
        <v>Media - 3</v>
      </c>
      <c r="E9" s="643" t="str">
        <f>'7- Mapa Final'!K10</f>
        <v>Moderado - 3</v>
      </c>
      <c r="F9" s="638" t="str">
        <f>'7- Mapa Final'!M10</f>
        <v>Moderado - 9</v>
      </c>
      <c r="G9" s="424"/>
      <c r="H9" s="639"/>
      <c r="I9" s="639"/>
      <c r="J9" s="639"/>
      <c r="K9" s="639"/>
      <c r="L9" s="639"/>
      <c r="M9" s="644"/>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07"/>
      <c r="B10" s="608"/>
      <c r="C10" s="608"/>
      <c r="D10" s="610"/>
      <c r="E10" s="612"/>
      <c r="F10" s="606"/>
      <c r="G10" s="425"/>
      <c r="H10" s="555"/>
      <c r="I10" s="555"/>
      <c r="J10" s="555"/>
      <c r="K10" s="555"/>
      <c r="L10" s="555"/>
      <c r="M10" s="605"/>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07"/>
      <c r="B11" s="608"/>
      <c r="C11" s="608"/>
      <c r="D11" s="610"/>
      <c r="E11" s="612"/>
      <c r="F11" s="606"/>
      <c r="G11" s="425"/>
      <c r="H11" s="555"/>
      <c r="I11" s="555"/>
      <c r="J11" s="555"/>
      <c r="K11" s="555"/>
      <c r="L11" s="555"/>
      <c r="M11" s="605"/>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07"/>
      <c r="B12" s="608"/>
      <c r="C12" s="608"/>
      <c r="D12" s="610"/>
      <c r="E12" s="612"/>
      <c r="F12" s="606"/>
      <c r="G12" s="425"/>
      <c r="H12" s="555"/>
      <c r="I12" s="555"/>
      <c r="J12" s="555"/>
      <c r="K12" s="555"/>
      <c r="L12" s="555"/>
      <c r="M12" s="605"/>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07"/>
      <c r="B13" s="608"/>
      <c r="C13" s="608"/>
      <c r="D13" s="610"/>
      <c r="E13" s="612"/>
      <c r="F13" s="606"/>
      <c r="G13" s="425"/>
      <c r="H13" s="555"/>
      <c r="I13" s="555"/>
      <c r="J13" s="555"/>
      <c r="K13" s="555"/>
      <c r="L13" s="555"/>
      <c r="M13" s="605"/>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07"/>
      <c r="B14" s="608"/>
      <c r="C14" s="608"/>
      <c r="D14" s="610"/>
      <c r="E14" s="612"/>
      <c r="F14" s="606"/>
      <c r="G14" s="425"/>
      <c r="H14" s="555"/>
      <c r="I14" s="555"/>
      <c r="J14" s="555"/>
      <c r="K14" s="555"/>
      <c r="L14" s="555"/>
      <c r="M14" s="60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07"/>
      <c r="B15" s="608"/>
      <c r="C15" s="608"/>
      <c r="D15" s="610"/>
      <c r="E15" s="612"/>
      <c r="F15" s="606"/>
      <c r="G15" s="425"/>
      <c r="H15" s="555"/>
      <c r="I15" s="555"/>
      <c r="J15" s="555"/>
      <c r="K15" s="555"/>
      <c r="L15" s="555"/>
      <c r="M15" s="605"/>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07"/>
      <c r="B16" s="608"/>
      <c r="C16" s="608"/>
      <c r="D16" s="610"/>
      <c r="E16" s="612"/>
      <c r="F16" s="606"/>
      <c r="G16" s="425"/>
      <c r="H16" s="555"/>
      <c r="I16" s="555"/>
      <c r="J16" s="555"/>
      <c r="K16" s="555"/>
      <c r="L16" s="555"/>
      <c r="M16" s="60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07"/>
      <c r="B17" s="608"/>
      <c r="C17" s="608"/>
      <c r="D17" s="610"/>
      <c r="E17" s="612"/>
      <c r="F17" s="606"/>
      <c r="G17" s="425"/>
      <c r="H17" s="555"/>
      <c r="I17" s="555"/>
      <c r="J17" s="555"/>
      <c r="K17" s="555"/>
      <c r="L17" s="555"/>
      <c r="M17" s="605"/>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07"/>
      <c r="B18" s="608"/>
      <c r="C18" s="608"/>
      <c r="D18" s="610"/>
      <c r="E18" s="612"/>
      <c r="F18" s="606"/>
      <c r="G18" s="425"/>
      <c r="H18" s="555"/>
      <c r="I18" s="555"/>
      <c r="J18" s="555"/>
      <c r="K18" s="555"/>
      <c r="L18" s="555"/>
      <c r="M18" s="605"/>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40">
        <f>'7- Mapa Final'!A20</f>
        <v>2</v>
      </c>
      <c r="B19" s="641" t="str">
        <f>'7- Mapa Final'!B20</f>
        <v>Incumplimiento Plan Trabajo de SG-SST</v>
      </c>
      <c r="C19" s="641" t="str">
        <f>'7- Mapa Final'!C20</f>
        <v>Posibilidad de incumplimiento de las metas establecidas por omisión en la ejecución de actividades del plan anual de SST.</v>
      </c>
      <c r="D19" s="642" t="str">
        <f>'7- Mapa Final'!J20</f>
        <v>Muy Baja - 1</v>
      </c>
      <c r="E19" s="643" t="str">
        <f>'7- Mapa Final'!K20</f>
        <v>Mayor - 4</v>
      </c>
      <c r="F19" s="638" t="str">
        <f>'7- Mapa Final'!M20</f>
        <v>Alto  - 4</v>
      </c>
      <c r="G19" s="424"/>
      <c r="H19" s="639"/>
      <c r="I19" s="639"/>
      <c r="J19" s="639"/>
      <c r="K19" s="639"/>
      <c r="L19" s="639"/>
      <c r="M19" s="644"/>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07"/>
      <c r="B20" s="608"/>
      <c r="C20" s="608"/>
      <c r="D20" s="610"/>
      <c r="E20" s="612"/>
      <c r="F20" s="606"/>
      <c r="G20" s="425"/>
      <c r="H20" s="555"/>
      <c r="I20" s="555"/>
      <c r="J20" s="555"/>
      <c r="K20" s="555"/>
      <c r="L20" s="555"/>
      <c r="M20" s="605"/>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07"/>
      <c r="B21" s="608"/>
      <c r="C21" s="608"/>
      <c r="D21" s="610"/>
      <c r="E21" s="612"/>
      <c r="F21" s="606"/>
      <c r="G21" s="425"/>
      <c r="H21" s="555"/>
      <c r="I21" s="555"/>
      <c r="J21" s="555"/>
      <c r="K21" s="555"/>
      <c r="L21" s="555"/>
      <c r="M21" s="605"/>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07"/>
      <c r="B22" s="608"/>
      <c r="C22" s="608"/>
      <c r="D22" s="610"/>
      <c r="E22" s="612"/>
      <c r="F22" s="606"/>
      <c r="G22" s="425"/>
      <c r="H22" s="555"/>
      <c r="I22" s="555"/>
      <c r="J22" s="555"/>
      <c r="K22" s="555"/>
      <c r="L22" s="555"/>
      <c r="M22" s="605"/>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07"/>
      <c r="B23" s="608"/>
      <c r="C23" s="608"/>
      <c r="D23" s="610"/>
      <c r="E23" s="612"/>
      <c r="F23" s="606"/>
      <c r="G23" s="425"/>
      <c r="H23" s="555"/>
      <c r="I23" s="555"/>
      <c r="J23" s="555"/>
      <c r="K23" s="555"/>
      <c r="L23" s="555"/>
      <c r="M23" s="605"/>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07"/>
      <c r="B24" s="608"/>
      <c r="C24" s="608"/>
      <c r="D24" s="610"/>
      <c r="E24" s="612"/>
      <c r="F24" s="606"/>
      <c r="G24" s="425"/>
      <c r="H24" s="555"/>
      <c r="I24" s="555"/>
      <c r="J24" s="555"/>
      <c r="K24" s="555"/>
      <c r="L24" s="555"/>
      <c r="M24" s="605"/>
      <c r="N24" s="26"/>
      <c r="O24" s="26"/>
    </row>
    <row r="25" spans="1:169">
      <c r="A25" s="607"/>
      <c r="B25" s="608"/>
      <c r="C25" s="608"/>
      <c r="D25" s="610"/>
      <c r="E25" s="612"/>
      <c r="F25" s="606"/>
      <c r="G25" s="425"/>
      <c r="H25" s="555"/>
      <c r="I25" s="555"/>
      <c r="J25" s="555"/>
      <c r="K25" s="555"/>
      <c r="L25" s="555"/>
      <c r="M25" s="605"/>
      <c r="N25" s="26"/>
      <c r="O25" s="26"/>
    </row>
    <row r="26" spans="1:169">
      <c r="A26" s="607"/>
      <c r="B26" s="608"/>
      <c r="C26" s="608"/>
      <c r="D26" s="610"/>
      <c r="E26" s="612"/>
      <c r="F26" s="606"/>
      <c r="G26" s="425"/>
      <c r="H26" s="555"/>
      <c r="I26" s="555"/>
      <c r="J26" s="555"/>
      <c r="K26" s="555"/>
      <c r="L26" s="555"/>
      <c r="M26" s="605"/>
      <c r="N26" s="26"/>
      <c r="O26" s="26"/>
    </row>
    <row r="27" spans="1:169">
      <c r="A27" s="607"/>
      <c r="B27" s="608"/>
      <c r="C27" s="608"/>
      <c r="D27" s="610"/>
      <c r="E27" s="612"/>
      <c r="F27" s="606"/>
      <c r="G27" s="425"/>
      <c r="H27" s="555"/>
      <c r="I27" s="555"/>
      <c r="J27" s="555"/>
      <c r="K27" s="555"/>
      <c r="L27" s="555"/>
      <c r="M27" s="605"/>
      <c r="N27" s="26"/>
      <c r="O27" s="26"/>
    </row>
    <row r="28" spans="1:169" ht="15.75" thickBot="1">
      <c r="A28" s="607"/>
      <c r="B28" s="608"/>
      <c r="C28" s="608"/>
      <c r="D28" s="610"/>
      <c r="E28" s="612"/>
      <c r="F28" s="606"/>
      <c r="G28" s="425"/>
      <c r="H28" s="555"/>
      <c r="I28" s="555"/>
      <c r="J28" s="555"/>
      <c r="K28" s="555"/>
      <c r="L28" s="555"/>
      <c r="M28" s="605"/>
      <c r="N28" s="26"/>
      <c r="O28" s="26"/>
    </row>
    <row r="29" spans="1:169" s="18" customFormat="1" ht="12.75" customHeight="1">
      <c r="A29" s="640">
        <f>'7- Mapa Final'!A30</f>
        <v>3</v>
      </c>
      <c r="B29" s="641" t="str">
        <f>'7- Mapa Final'!B30</f>
        <v xml:space="preserve">Aumento de Accidentes de trabajo y enfermedades laborales o salud pública </v>
      </c>
      <c r="C29" s="641" t="str">
        <f>'7- Mapa Final'!C30</f>
        <v>Materialización de situaciones que afectan directamente la seguridad, salud física y mental de los trabajadores.</v>
      </c>
      <c r="D29" s="642" t="str">
        <f>'7- Mapa Final'!J30</f>
        <v>Baja - 2</v>
      </c>
      <c r="E29" s="643" t="str">
        <f>'7- Mapa Final'!K30</f>
        <v>Moderado - 3</v>
      </c>
      <c r="F29" s="638" t="str">
        <f>'7- Mapa Final'!M30</f>
        <v>Moderado - 6</v>
      </c>
      <c r="G29" s="424"/>
      <c r="H29" s="639"/>
      <c r="I29" s="639"/>
      <c r="J29" s="639"/>
      <c r="K29" s="639"/>
      <c r="L29" s="639"/>
      <c r="M29" s="644"/>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07"/>
      <c r="B30" s="608"/>
      <c r="C30" s="608"/>
      <c r="D30" s="610"/>
      <c r="E30" s="612"/>
      <c r="F30" s="606"/>
      <c r="G30" s="425"/>
      <c r="H30" s="555"/>
      <c r="I30" s="555"/>
      <c r="J30" s="555"/>
      <c r="K30" s="555"/>
      <c r="L30" s="555"/>
      <c r="M30" s="605"/>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07"/>
      <c r="B31" s="608"/>
      <c r="C31" s="608"/>
      <c r="D31" s="610"/>
      <c r="E31" s="612"/>
      <c r="F31" s="606"/>
      <c r="G31" s="425"/>
      <c r="H31" s="555"/>
      <c r="I31" s="555"/>
      <c r="J31" s="555"/>
      <c r="K31" s="555"/>
      <c r="L31" s="555"/>
      <c r="M31" s="605"/>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07"/>
      <c r="B32" s="608"/>
      <c r="C32" s="608"/>
      <c r="D32" s="610"/>
      <c r="E32" s="612"/>
      <c r="F32" s="606"/>
      <c r="G32" s="425"/>
      <c r="H32" s="555"/>
      <c r="I32" s="555"/>
      <c r="J32" s="555"/>
      <c r="K32" s="555"/>
      <c r="L32" s="555"/>
      <c r="M32" s="605"/>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07"/>
      <c r="B33" s="608"/>
      <c r="C33" s="608"/>
      <c r="D33" s="610"/>
      <c r="E33" s="612"/>
      <c r="F33" s="606"/>
      <c r="G33" s="425"/>
      <c r="H33" s="555"/>
      <c r="I33" s="555"/>
      <c r="J33" s="555"/>
      <c r="K33" s="555"/>
      <c r="L33" s="555"/>
      <c r="M33" s="605"/>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07"/>
      <c r="B34" s="608"/>
      <c r="C34" s="608"/>
      <c r="D34" s="610"/>
      <c r="E34" s="612"/>
      <c r="F34" s="606"/>
      <c r="G34" s="425"/>
      <c r="H34" s="555"/>
      <c r="I34" s="555"/>
      <c r="J34" s="555"/>
      <c r="K34" s="555"/>
      <c r="L34" s="555"/>
      <c r="M34" s="605"/>
      <c r="N34" s="26"/>
      <c r="O34" s="26"/>
    </row>
    <row r="35" spans="1:169">
      <c r="A35" s="607"/>
      <c r="B35" s="608"/>
      <c r="C35" s="608"/>
      <c r="D35" s="610"/>
      <c r="E35" s="612"/>
      <c r="F35" s="606"/>
      <c r="G35" s="425"/>
      <c r="H35" s="555"/>
      <c r="I35" s="555"/>
      <c r="J35" s="555"/>
      <c r="K35" s="555"/>
      <c r="L35" s="555"/>
      <c r="M35" s="605"/>
      <c r="N35" s="26"/>
      <c r="O35" s="26"/>
    </row>
    <row r="36" spans="1:169">
      <c r="A36" s="607"/>
      <c r="B36" s="608"/>
      <c r="C36" s="608"/>
      <c r="D36" s="610"/>
      <c r="E36" s="612"/>
      <c r="F36" s="606"/>
      <c r="G36" s="425"/>
      <c r="H36" s="555"/>
      <c r="I36" s="555"/>
      <c r="J36" s="555"/>
      <c r="K36" s="555"/>
      <c r="L36" s="555"/>
      <c r="M36" s="605"/>
      <c r="N36" s="26"/>
      <c r="O36" s="26"/>
    </row>
    <row r="37" spans="1:169">
      <c r="A37" s="607"/>
      <c r="B37" s="608"/>
      <c r="C37" s="608"/>
      <c r="D37" s="610"/>
      <c r="E37" s="612"/>
      <c r="F37" s="606"/>
      <c r="G37" s="425"/>
      <c r="H37" s="555"/>
      <c r="I37" s="555"/>
      <c r="J37" s="555"/>
      <c r="K37" s="555"/>
      <c r="L37" s="555"/>
      <c r="M37" s="605"/>
      <c r="N37" s="26"/>
      <c r="O37" s="26"/>
    </row>
    <row r="38" spans="1:169" ht="15.75" thickBot="1">
      <c r="A38" s="607"/>
      <c r="B38" s="608"/>
      <c r="C38" s="608"/>
      <c r="D38" s="610"/>
      <c r="E38" s="612"/>
      <c r="F38" s="606"/>
      <c r="G38" s="425"/>
      <c r="H38" s="555"/>
      <c r="I38" s="555"/>
      <c r="J38" s="555"/>
      <c r="K38" s="555"/>
      <c r="L38" s="555"/>
      <c r="M38" s="605"/>
      <c r="N38" s="26"/>
      <c r="O38" s="26"/>
    </row>
    <row r="39" spans="1:169" s="18" customFormat="1" ht="12.75" customHeight="1">
      <c r="A39" s="640">
        <f>'7- Mapa Final'!A40</f>
        <v>4</v>
      </c>
      <c r="B39" s="641" t="str">
        <f>'7- Mapa Final'!B40</f>
        <v>Recibir dádivas o beneficios a nombre propio o de terceros para  desviar recursos, no presentar o presentar reportes con información no veraz</v>
      </c>
      <c r="C39" s="641" t="str">
        <f>'7- Mapa Final'!C40</f>
        <v>Se favorece indebidamente a un servidor judicial para  desviar recursos, no presentar o presentar reportes con información no veraz sobre su estado de salud</v>
      </c>
      <c r="D39" s="642" t="str">
        <f>'7- Mapa Final'!J40</f>
        <v>Muy Baja - 1</v>
      </c>
      <c r="E39" s="643" t="str">
        <f>'7- Mapa Final'!K40</f>
        <v>Moderado - 3</v>
      </c>
      <c r="F39" s="638" t="str">
        <f>'7- Mapa Final'!M40</f>
        <v>Moderado - 3</v>
      </c>
      <c r="G39" s="424"/>
      <c r="H39" s="639"/>
      <c r="I39" s="639"/>
      <c r="J39" s="639"/>
      <c r="K39" s="639"/>
      <c r="L39" s="639"/>
      <c r="M39" s="64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07"/>
      <c r="B40" s="608"/>
      <c r="C40" s="608"/>
      <c r="D40" s="610"/>
      <c r="E40" s="612"/>
      <c r="F40" s="606"/>
      <c r="G40" s="425"/>
      <c r="H40" s="555"/>
      <c r="I40" s="555"/>
      <c r="J40" s="555"/>
      <c r="K40" s="555"/>
      <c r="L40" s="555"/>
      <c r="M40" s="60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07"/>
      <c r="B41" s="608"/>
      <c r="C41" s="608"/>
      <c r="D41" s="610"/>
      <c r="E41" s="612"/>
      <c r="F41" s="606"/>
      <c r="G41" s="425"/>
      <c r="H41" s="555"/>
      <c r="I41" s="555"/>
      <c r="J41" s="555"/>
      <c r="K41" s="555"/>
      <c r="L41" s="555"/>
      <c r="M41" s="60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07"/>
      <c r="B42" s="608"/>
      <c r="C42" s="608"/>
      <c r="D42" s="610"/>
      <c r="E42" s="612"/>
      <c r="F42" s="606"/>
      <c r="G42" s="425"/>
      <c r="H42" s="555"/>
      <c r="I42" s="555"/>
      <c r="J42" s="555"/>
      <c r="K42" s="555"/>
      <c r="L42" s="555"/>
      <c r="M42" s="60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07"/>
      <c r="B43" s="608"/>
      <c r="C43" s="608"/>
      <c r="D43" s="610"/>
      <c r="E43" s="612"/>
      <c r="F43" s="606"/>
      <c r="G43" s="425"/>
      <c r="H43" s="555"/>
      <c r="I43" s="555"/>
      <c r="J43" s="555"/>
      <c r="K43" s="555"/>
      <c r="L43" s="555"/>
      <c r="M43" s="60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07"/>
      <c r="B44" s="608"/>
      <c r="C44" s="608"/>
      <c r="D44" s="610"/>
      <c r="E44" s="612"/>
      <c r="F44" s="606"/>
      <c r="G44" s="425"/>
      <c r="H44" s="555"/>
      <c r="I44" s="555"/>
      <c r="J44" s="555"/>
      <c r="K44" s="555"/>
      <c r="L44" s="555"/>
      <c r="M44" s="605"/>
      <c r="N44" s="26"/>
      <c r="O44" s="26"/>
    </row>
    <row r="45" spans="1:169">
      <c r="A45" s="607"/>
      <c r="B45" s="608"/>
      <c r="C45" s="608"/>
      <c r="D45" s="610"/>
      <c r="E45" s="612"/>
      <c r="F45" s="606"/>
      <c r="G45" s="425"/>
      <c r="H45" s="555"/>
      <c r="I45" s="555"/>
      <c r="J45" s="555"/>
      <c r="K45" s="555"/>
      <c r="L45" s="555"/>
      <c r="M45" s="605"/>
      <c r="N45" s="26"/>
      <c r="O45" s="26"/>
    </row>
    <row r="46" spans="1:169">
      <c r="A46" s="607"/>
      <c r="B46" s="608"/>
      <c r="C46" s="608"/>
      <c r="D46" s="610"/>
      <c r="E46" s="612"/>
      <c r="F46" s="606"/>
      <c r="G46" s="425"/>
      <c r="H46" s="555"/>
      <c r="I46" s="555"/>
      <c r="J46" s="555"/>
      <c r="K46" s="555"/>
      <c r="L46" s="555"/>
      <c r="M46" s="605"/>
      <c r="N46" s="26"/>
      <c r="O46" s="26"/>
    </row>
    <row r="47" spans="1:169">
      <c r="A47" s="607"/>
      <c r="B47" s="608"/>
      <c r="C47" s="608"/>
      <c r="D47" s="610"/>
      <c r="E47" s="612"/>
      <c r="F47" s="606"/>
      <c r="G47" s="425"/>
      <c r="H47" s="555"/>
      <c r="I47" s="555"/>
      <c r="J47" s="555"/>
      <c r="K47" s="555"/>
      <c r="L47" s="555"/>
      <c r="M47" s="605"/>
      <c r="N47" s="26"/>
      <c r="O47" s="26"/>
    </row>
    <row r="48" spans="1:169" ht="15.75" thickBot="1">
      <c r="A48" s="607"/>
      <c r="B48" s="608"/>
      <c r="C48" s="608"/>
      <c r="D48" s="610"/>
      <c r="E48" s="612"/>
      <c r="F48" s="606"/>
      <c r="G48" s="425"/>
      <c r="H48" s="555"/>
      <c r="I48" s="555"/>
      <c r="J48" s="555"/>
      <c r="K48" s="555"/>
      <c r="L48" s="555"/>
      <c r="M48" s="605"/>
      <c r="N48" s="26"/>
      <c r="O48" s="26"/>
    </row>
    <row r="49" spans="1:169" s="18" customFormat="1" ht="12.75" customHeight="1">
      <c r="A49" s="640">
        <f>'7- Mapa Final'!A50</f>
        <v>5</v>
      </c>
      <c r="B49" s="641"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41" t="str">
        <f>'7- Mapa Final'!C50</f>
        <v>Cuando  se direccionan los requisitos habilitanes y/o técnicos para favorecer  indebidamente  a ciertos proponentes</v>
      </c>
      <c r="D49" s="642" t="str">
        <f>'7- Mapa Final'!J50</f>
        <v>Muy Baja - 1</v>
      </c>
      <c r="E49" s="643" t="str">
        <f>'7- Mapa Final'!K50</f>
        <v>Mayor - 4</v>
      </c>
      <c r="F49" s="638" t="str">
        <f>'7- Mapa Final'!M50</f>
        <v>Alto  - 4</v>
      </c>
      <c r="G49" s="424"/>
      <c r="H49" s="639"/>
      <c r="I49" s="639"/>
      <c r="J49" s="639"/>
      <c r="K49" s="639"/>
      <c r="L49" s="639"/>
      <c r="M49" s="64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07"/>
      <c r="B50" s="608"/>
      <c r="C50" s="608"/>
      <c r="D50" s="610"/>
      <c r="E50" s="612"/>
      <c r="F50" s="606"/>
      <c r="G50" s="425"/>
      <c r="H50" s="555"/>
      <c r="I50" s="555"/>
      <c r="J50" s="555"/>
      <c r="K50" s="555"/>
      <c r="L50" s="555"/>
      <c r="M50" s="60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07"/>
      <c r="B51" s="608"/>
      <c r="C51" s="608"/>
      <c r="D51" s="610"/>
      <c r="E51" s="612"/>
      <c r="F51" s="606"/>
      <c r="G51" s="425"/>
      <c r="H51" s="555"/>
      <c r="I51" s="555"/>
      <c r="J51" s="555"/>
      <c r="K51" s="555"/>
      <c r="L51" s="555"/>
      <c r="M51" s="60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07"/>
      <c r="B52" s="608"/>
      <c r="C52" s="608"/>
      <c r="D52" s="610"/>
      <c r="E52" s="612"/>
      <c r="F52" s="606"/>
      <c r="G52" s="425"/>
      <c r="H52" s="555"/>
      <c r="I52" s="555"/>
      <c r="J52" s="555"/>
      <c r="K52" s="555"/>
      <c r="L52" s="555"/>
      <c r="M52" s="60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07"/>
      <c r="B53" s="608"/>
      <c r="C53" s="608"/>
      <c r="D53" s="610"/>
      <c r="E53" s="612"/>
      <c r="F53" s="606"/>
      <c r="G53" s="425"/>
      <c r="H53" s="555"/>
      <c r="I53" s="555"/>
      <c r="J53" s="555"/>
      <c r="K53" s="555"/>
      <c r="L53" s="555"/>
      <c r="M53" s="60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07"/>
      <c r="B54" s="608"/>
      <c r="C54" s="608"/>
      <c r="D54" s="610"/>
      <c r="E54" s="612"/>
      <c r="F54" s="606"/>
      <c r="G54" s="425"/>
      <c r="H54" s="555"/>
      <c r="I54" s="555"/>
      <c r="J54" s="555"/>
      <c r="K54" s="555"/>
      <c r="L54" s="555"/>
      <c r="M54" s="605"/>
      <c r="N54" s="26"/>
      <c r="O54" s="26"/>
    </row>
    <row r="55" spans="1:169">
      <c r="A55" s="607"/>
      <c r="B55" s="608"/>
      <c r="C55" s="608"/>
      <c r="D55" s="610"/>
      <c r="E55" s="612"/>
      <c r="F55" s="606"/>
      <c r="G55" s="425"/>
      <c r="H55" s="555"/>
      <c r="I55" s="555"/>
      <c r="J55" s="555"/>
      <c r="K55" s="555"/>
      <c r="L55" s="555"/>
      <c r="M55" s="605"/>
      <c r="N55" s="26"/>
      <c r="O55" s="26"/>
    </row>
    <row r="56" spans="1:169">
      <c r="A56" s="607"/>
      <c r="B56" s="608"/>
      <c r="C56" s="608"/>
      <c r="D56" s="610"/>
      <c r="E56" s="612"/>
      <c r="F56" s="606"/>
      <c r="G56" s="425"/>
      <c r="H56" s="555"/>
      <c r="I56" s="555"/>
      <c r="J56" s="555"/>
      <c r="K56" s="555"/>
      <c r="L56" s="555"/>
      <c r="M56" s="605"/>
      <c r="N56" s="26"/>
      <c r="O56" s="26"/>
    </row>
    <row r="57" spans="1:169">
      <c r="A57" s="607"/>
      <c r="B57" s="608"/>
      <c r="C57" s="608"/>
      <c r="D57" s="610"/>
      <c r="E57" s="612"/>
      <c r="F57" s="606"/>
      <c r="G57" s="425"/>
      <c r="H57" s="555"/>
      <c r="I57" s="555"/>
      <c r="J57" s="555"/>
      <c r="K57" s="555"/>
      <c r="L57" s="555"/>
      <c r="M57" s="605"/>
      <c r="N57" s="26"/>
      <c r="O57" s="26"/>
    </row>
    <row r="58" spans="1:169" ht="15.75" thickBot="1">
      <c r="A58" s="607"/>
      <c r="B58" s="608"/>
      <c r="C58" s="608"/>
      <c r="D58" s="610"/>
      <c r="E58" s="612"/>
      <c r="F58" s="606"/>
      <c r="G58" s="425"/>
      <c r="H58" s="555"/>
      <c r="I58" s="555"/>
      <c r="J58" s="555"/>
      <c r="K58" s="555"/>
      <c r="L58" s="555"/>
      <c r="M58" s="605"/>
      <c r="N58" s="26"/>
      <c r="O58" s="26"/>
    </row>
    <row r="59" spans="1:169" s="18" customFormat="1" ht="12.75" customHeight="1">
      <c r="A59" s="640">
        <f>'7- Mapa Final'!A60</f>
        <v>6</v>
      </c>
      <c r="B59" s="641"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41" t="str">
        <f>'7- Mapa Final'!C60</f>
        <v xml:space="preserve">Cuando se favorece indebidamente a un servidor judicial a través de la validación del  reporte de accidentes de trabajo ante la Administradora de Riesgos Laborales </v>
      </c>
      <c r="D59" s="642" t="str">
        <f>'7- Mapa Final'!J60</f>
        <v>Baja - 2</v>
      </c>
      <c r="E59" s="643" t="str">
        <f>'7- Mapa Final'!K60</f>
        <v>Mayor - 4</v>
      </c>
      <c r="F59" s="638" t="str">
        <f>'7- Mapa Final'!M60</f>
        <v>Alto - 8</v>
      </c>
      <c r="G59" s="424"/>
      <c r="H59" s="639"/>
      <c r="I59" s="639"/>
      <c r="J59" s="639"/>
      <c r="K59" s="639"/>
      <c r="L59" s="639"/>
      <c r="M59" s="64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07"/>
      <c r="B60" s="608"/>
      <c r="C60" s="608"/>
      <c r="D60" s="610"/>
      <c r="E60" s="612"/>
      <c r="F60" s="606"/>
      <c r="G60" s="425"/>
      <c r="H60" s="555"/>
      <c r="I60" s="555"/>
      <c r="J60" s="555"/>
      <c r="K60" s="555"/>
      <c r="L60" s="555"/>
      <c r="M60" s="60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07"/>
      <c r="B61" s="608"/>
      <c r="C61" s="608"/>
      <c r="D61" s="610"/>
      <c r="E61" s="612"/>
      <c r="F61" s="606"/>
      <c r="G61" s="425"/>
      <c r="H61" s="555"/>
      <c r="I61" s="555"/>
      <c r="J61" s="555"/>
      <c r="K61" s="555"/>
      <c r="L61" s="555"/>
      <c r="M61" s="60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07"/>
      <c r="B62" s="608"/>
      <c r="C62" s="608"/>
      <c r="D62" s="610"/>
      <c r="E62" s="612"/>
      <c r="F62" s="606"/>
      <c r="G62" s="425"/>
      <c r="H62" s="555"/>
      <c r="I62" s="555"/>
      <c r="J62" s="555"/>
      <c r="K62" s="555"/>
      <c r="L62" s="555"/>
      <c r="M62" s="60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07"/>
      <c r="B63" s="608"/>
      <c r="C63" s="608"/>
      <c r="D63" s="610"/>
      <c r="E63" s="612"/>
      <c r="F63" s="606"/>
      <c r="G63" s="425"/>
      <c r="H63" s="555"/>
      <c r="I63" s="555"/>
      <c r="J63" s="555"/>
      <c r="K63" s="555"/>
      <c r="L63" s="555"/>
      <c r="M63" s="60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07"/>
      <c r="B64" s="608"/>
      <c r="C64" s="608"/>
      <c r="D64" s="610"/>
      <c r="E64" s="612"/>
      <c r="F64" s="606"/>
      <c r="G64" s="425"/>
      <c r="H64" s="555"/>
      <c r="I64" s="555"/>
      <c r="J64" s="555"/>
      <c r="K64" s="555"/>
      <c r="L64" s="555"/>
      <c r="M64" s="605"/>
      <c r="N64" s="26"/>
      <c r="O64" s="26"/>
    </row>
    <row r="65" spans="1:15">
      <c r="A65" s="607"/>
      <c r="B65" s="608"/>
      <c r="C65" s="608"/>
      <c r="D65" s="610"/>
      <c r="E65" s="612"/>
      <c r="F65" s="606"/>
      <c r="G65" s="425"/>
      <c r="H65" s="555"/>
      <c r="I65" s="555"/>
      <c r="J65" s="555"/>
      <c r="K65" s="555"/>
      <c r="L65" s="555"/>
      <c r="M65" s="605"/>
      <c r="N65" s="26"/>
      <c r="O65" s="26"/>
    </row>
    <row r="66" spans="1:15">
      <c r="A66" s="607"/>
      <c r="B66" s="608"/>
      <c r="C66" s="608"/>
      <c r="D66" s="610"/>
      <c r="E66" s="612"/>
      <c r="F66" s="606"/>
      <c r="G66" s="425"/>
      <c r="H66" s="555"/>
      <c r="I66" s="555"/>
      <c r="J66" s="555"/>
      <c r="K66" s="555"/>
      <c r="L66" s="555"/>
      <c r="M66" s="605"/>
      <c r="N66" s="26"/>
      <c r="O66" s="26"/>
    </row>
    <row r="67" spans="1:15">
      <c r="A67" s="607"/>
      <c r="B67" s="608"/>
      <c r="C67" s="608"/>
      <c r="D67" s="610"/>
      <c r="E67" s="612"/>
      <c r="F67" s="606"/>
      <c r="G67" s="425"/>
      <c r="H67" s="555"/>
      <c r="I67" s="555"/>
      <c r="J67" s="555"/>
      <c r="K67" s="555"/>
      <c r="L67" s="555"/>
      <c r="M67" s="605"/>
      <c r="N67" s="26"/>
      <c r="O67" s="26"/>
    </row>
    <row r="68" spans="1:15">
      <c r="A68" s="607"/>
      <c r="B68" s="608"/>
      <c r="C68" s="608"/>
      <c r="D68" s="610"/>
      <c r="E68" s="612"/>
      <c r="F68" s="606"/>
      <c r="G68" s="425"/>
      <c r="H68" s="555"/>
      <c r="I68" s="555"/>
      <c r="J68" s="555"/>
      <c r="K68" s="555"/>
      <c r="L68" s="555"/>
      <c r="M68" s="605"/>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dataValidation allowBlank="1" showInputMessage="1" showErrorMessage="1" prompt="Describir las actividades que se van a desarrollar para el proyecto" sqref="H6"/>
    <dataValidation allowBlank="1" showInputMessage="1" showErrorMessage="1" prompt="Seleccionar si el responsable es el responsable de las acciones es el nivel central" sqref="I6:I7"/>
    <dataValidation allowBlank="1" showInputMessage="1" showErrorMessage="1" prompt="seleccionar si el responsable de ejecutar las acciones es el nivel central" sqref="J7"/>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L26" sqref="L26"/>
    </sheetView>
  </sheetViews>
  <sheetFormatPr baseColWidth="10" defaultColWidth="11.42578125" defaultRowHeight="15"/>
  <sheetData>
    <row r="1" spans="1:11">
      <c r="A1" s="1"/>
      <c r="B1" s="130"/>
      <c r="C1" s="130"/>
      <c r="D1" s="130"/>
      <c r="E1" s="130"/>
      <c r="F1" s="130"/>
      <c r="G1" s="130"/>
      <c r="H1" s="130"/>
      <c r="I1" s="130"/>
      <c r="J1" s="130"/>
      <c r="K1" s="1"/>
    </row>
    <row r="2" spans="1:11">
      <c r="A2" s="1"/>
      <c r="B2" s="327" t="s">
        <v>19</v>
      </c>
      <c r="C2" s="327"/>
      <c r="D2" s="327"/>
      <c r="E2" s="327"/>
      <c r="F2" s="327"/>
      <c r="G2" s="327"/>
      <c r="H2" s="327"/>
      <c r="I2" s="327"/>
      <c r="J2" s="327"/>
      <c r="K2" s="1"/>
    </row>
    <row r="3" spans="1:11" ht="15.75" thickBot="1">
      <c r="A3" s="1"/>
      <c r="B3" s="130"/>
      <c r="C3" s="130"/>
      <c r="D3" s="130"/>
      <c r="E3" s="130"/>
      <c r="F3" s="130"/>
      <c r="G3" s="130"/>
      <c r="H3" s="130"/>
      <c r="I3" s="130"/>
      <c r="J3" s="130"/>
      <c r="K3" s="1"/>
    </row>
    <row r="4" spans="1:11">
      <c r="A4" s="1"/>
      <c r="B4" s="328" t="s">
        <v>20</v>
      </c>
      <c r="C4" s="329"/>
      <c r="D4" s="329"/>
      <c r="E4" s="329"/>
      <c r="F4" s="329"/>
      <c r="G4" s="329"/>
      <c r="H4" s="329"/>
      <c r="I4" s="329"/>
      <c r="J4" s="330"/>
      <c r="K4" s="1"/>
    </row>
    <row r="5" spans="1:11">
      <c r="A5" s="1"/>
      <c r="B5" s="331"/>
      <c r="C5" s="332"/>
      <c r="D5" s="332"/>
      <c r="E5" s="332"/>
      <c r="F5" s="332"/>
      <c r="G5" s="332"/>
      <c r="H5" s="332"/>
      <c r="I5" s="332"/>
      <c r="J5" s="333"/>
      <c r="K5" s="1"/>
    </row>
    <row r="6" spans="1:11">
      <c r="A6" s="1"/>
      <c r="B6" s="331"/>
      <c r="C6" s="332"/>
      <c r="D6" s="332"/>
      <c r="E6" s="332"/>
      <c r="F6" s="332"/>
      <c r="G6" s="332"/>
      <c r="H6" s="332"/>
      <c r="I6" s="332"/>
      <c r="J6" s="333"/>
      <c r="K6" s="1"/>
    </row>
    <row r="7" spans="1:11" ht="15.75" thickBot="1">
      <c r="A7" s="1"/>
      <c r="B7" s="334"/>
      <c r="C7" s="335"/>
      <c r="D7" s="335"/>
      <c r="E7" s="335"/>
      <c r="F7" s="335"/>
      <c r="G7" s="335"/>
      <c r="H7" s="335"/>
      <c r="I7" s="335"/>
      <c r="J7" s="336"/>
      <c r="K7" s="1"/>
    </row>
    <row r="8" spans="1:11" ht="15.75" thickBot="1">
      <c r="A8" s="1"/>
      <c r="B8" s="130"/>
      <c r="C8" s="130"/>
      <c r="D8" s="130"/>
      <c r="E8" s="130"/>
      <c r="F8" s="130"/>
      <c r="G8" s="130"/>
      <c r="H8" s="130"/>
      <c r="I8" s="130"/>
      <c r="J8" s="130"/>
      <c r="K8" s="1"/>
    </row>
    <row r="9" spans="1:11">
      <c r="A9" s="1"/>
      <c r="B9" s="328" t="s">
        <v>21</v>
      </c>
      <c r="C9" s="329"/>
      <c r="D9" s="329"/>
      <c r="E9" s="329"/>
      <c r="F9" s="329"/>
      <c r="G9" s="329"/>
      <c r="H9" s="329"/>
      <c r="I9" s="329"/>
      <c r="J9" s="330"/>
      <c r="K9" s="1"/>
    </row>
    <row r="10" spans="1:11">
      <c r="A10" s="1"/>
      <c r="B10" s="331"/>
      <c r="C10" s="332"/>
      <c r="D10" s="332"/>
      <c r="E10" s="332"/>
      <c r="F10" s="332"/>
      <c r="G10" s="332"/>
      <c r="H10" s="332"/>
      <c r="I10" s="332"/>
      <c r="J10" s="333"/>
      <c r="K10" s="1"/>
    </row>
    <row r="11" spans="1:11">
      <c r="A11" s="1"/>
      <c r="B11" s="331"/>
      <c r="C11" s="332"/>
      <c r="D11" s="332"/>
      <c r="E11" s="332"/>
      <c r="F11" s="332"/>
      <c r="G11" s="332"/>
      <c r="H11" s="332"/>
      <c r="I11" s="332"/>
      <c r="J11" s="333"/>
      <c r="K11" s="1"/>
    </row>
    <row r="12" spans="1:11">
      <c r="A12" s="1"/>
      <c r="B12" s="331"/>
      <c r="C12" s="332"/>
      <c r="D12" s="332"/>
      <c r="E12" s="332"/>
      <c r="F12" s="332"/>
      <c r="G12" s="332"/>
      <c r="H12" s="332"/>
      <c r="I12" s="332"/>
      <c r="J12" s="333"/>
      <c r="K12" s="1"/>
    </row>
    <row r="13" spans="1:11">
      <c r="A13" s="1"/>
      <c r="B13" s="331"/>
      <c r="C13" s="332"/>
      <c r="D13" s="332"/>
      <c r="E13" s="332"/>
      <c r="F13" s="332"/>
      <c r="G13" s="332"/>
      <c r="H13" s="332"/>
      <c r="I13" s="332"/>
      <c r="J13" s="333"/>
      <c r="K13" s="1"/>
    </row>
    <row r="14" spans="1:11">
      <c r="A14" s="1"/>
      <c r="B14" s="331"/>
      <c r="C14" s="332"/>
      <c r="D14" s="332"/>
      <c r="E14" s="332"/>
      <c r="F14" s="332"/>
      <c r="G14" s="332"/>
      <c r="H14" s="332"/>
      <c r="I14" s="332"/>
      <c r="J14" s="333"/>
      <c r="K14" s="1"/>
    </row>
    <row r="15" spans="1:11" ht="15.75" thickBot="1">
      <c r="A15" s="1"/>
      <c r="B15" s="334"/>
      <c r="C15" s="335"/>
      <c r="D15" s="335"/>
      <c r="E15" s="335"/>
      <c r="F15" s="335"/>
      <c r="G15" s="335"/>
      <c r="H15" s="335"/>
      <c r="I15" s="335"/>
      <c r="J15" s="336"/>
      <c r="K15" s="1"/>
    </row>
    <row r="16" spans="1:11" ht="15.75" thickBot="1">
      <c r="A16" s="1"/>
      <c r="B16" s="130"/>
      <c r="C16" s="130"/>
      <c r="D16" s="130"/>
      <c r="E16" s="130"/>
      <c r="F16" s="130"/>
      <c r="G16" s="130"/>
      <c r="H16" s="130"/>
      <c r="I16" s="130"/>
      <c r="J16" s="130"/>
      <c r="K16" s="1"/>
    </row>
    <row r="17" spans="1:11">
      <c r="A17" s="1"/>
      <c r="B17" s="328" t="s">
        <v>22</v>
      </c>
      <c r="C17" s="329"/>
      <c r="D17" s="329"/>
      <c r="E17" s="329"/>
      <c r="F17" s="329"/>
      <c r="G17" s="329"/>
      <c r="H17" s="329"/>
      <c r="I17" s="329"/>
      <c r="J17" s="330"/>
      <c r="K17" s="1"/>
    </row>
    <row r="18" spans="1:11">
      <c r="A18" s="1"/>
      <c r="B18" s="331"/>
      <c r="C18" s="332"/>
      <c r="D18" s="332"/>
      <c r="E18" s="332"/>
      <c r="F18" s="332"/>
      <c r="G18" s="332"/>
      <c r="H18" s="332"/>
      <c r="I18" s="332"/>
      <c r="J18" s="333"/>
      <c r="K18" s="1"/>
    </row>
    <row r="19" spans="1:11">
      <c r="A19" s="1"/>
      <c r="B19" s="331"/>
      <c r="C19" s="332"/>
      <c r="D19" s="332"/>
      <c r="E19" s="332"/>
      <c r="F19" s="332"/>
      <c r="G19" s="332"/>
      <c r="H19" s="332"/>
      <c r="I19" s="332"/>
      <c r="J19" s="333"/>
      <c r="K19" s="1"/>
    </row>
    <row r="20" spans="1:11" ht="15.75" thickBot="1">
      <c r="A20" s="1"/>
      <c r="B20" s="334"/>
      <c r="C20" s="335"/>
      <c r="D20" s="335"/>
      <c r="E20" s="335"/>
      <c r="F20" s="335"/>
      <c r="G20" s="335"/>
      <c r="H20" s="335"/>
      <c r="I20" s="335"/>
      <c r="J20" s="336"/>
      <c r="K20" s="1"/>
    </row>
    <row r="21" spans="1:11" ht="15.75" thickBot="1">
      <c r="A21" s="1"/>
      <c r="B21" s="130"/>
      <c r="C21" s="130"/>
      <c r="D21" s="130"/>
      <c r="E21" s="130"/>
      <c r="F21" s="130"/>
      <c r="G21" s="130"/>
      <c r="H21" s="130"/>
      <c r="I21" s="130"/>
      <c r="J21" s="130"/>
      <c r="K21" s="1"/>
    </row>
    <row r="22" spans="1:11">
      <c r="A22" s="1"/>
      <c r="B22" s="328" t="s">
        <v>23</v>
      </c>
      <c r="C22" s="329"/>
      <c r="D22" s="329"/>
      <c r="E22" s="329"/>
      <c r="F22" s="329"/>
      <c r="G22" s="329"/>
      <c r="H22" s="329"/>
      <c r="I22" s="329"/>
      <c r="J22" s="330"/>
      <c r="K22" s="1"/>
    </row>
    <row r="23" spans="1:11">
      <c r="A23" s="1"/>
      <c r="B23" s="331"/>
      <c r="C23" s="332"/>
      <c r="D23" s="332"/>
      <c r="E23" s="332"/>
      <c r="F23" s="332"/>
      <c r="G23" s="332"/>
      <c r="H23" s="332"/>
      <c r="I23" s="332"/>
      <c r="J23" s="333"/>
      <c r="K23" s="1"/>
    </row>
    <row r="24" spans="1:11">
      <c r="A24" s="1"/>
      <c r="B24" s="331"/>
      <c r="C24" s="332"/>
      <c r="D24" s="332"/>
      <c r="E24" s="332"/>
      <c r="F24" s="332"/>
      <c r="G24" s="332"/>
      <c r="H24" s="332"/>
      <c r="I24" s="332"/>
      <c r="J24" s="333"/>
      <c r="K24" s="1"/>
    </row>
    <row r="25" spans="1:11">
      <c r="A25" s="1"/>
      <c r="B25" s="331"/>
      <c r="C25" s="332"/>
      <c r="D25" s="332"/>
      <c r="E25" s="332"/>
      <c r="F25" s="332"/>
      <c r="G25" s="332"/>
      <c r="H25" s="332"/>
      <c r="I25" s="332"/>
      <c r="J25" s="333"/>
      <c r="K25" s="1"/>
    </row>
    <row r="26" spans="1:11">
      <c r="A26" s="1"/>
      <c r="B26" s="331"/>
      <c r="C26" s="332"/>
      <c r="D26" s="332"/>
      <c r="E26" s="332"/>
      <c r="F26" s="332"/>
      <c r="G26" s="332"/>
      <c r="H26" s="332"/>
      <c r="I26" s="332"/>
      <c r="J26" s="333"/>
      <c r="K26" s="1"/>
    </row>
    <row r="27" spans="1:11">
      <c r="A27" s="1"/>
      <c r="B27" s="331"/>
      <c r="C27" s="332"/>
      <c r="D27" s="332"/>
      <c r="E27" s="332"/>
      <c r="F27" s="332"/>
      <c r="G27" s="332"/>
      <c r="H27" s="332"/>
      <c r="I27" s="332"/>
      <c r="J27" s="333"/>
      <c r="K27" s="1"/>
    </row>
    <row r="28" spans="1:11">
      <c r="A28" s="1"/>
      <c r="B28" s="331"/>
      <c r="C28" s="332"/>
      <c r="D28" s="332"/>
      <c r="E28" s="332"/>
      <c r="F28" s="332"/>
      <c r="G28" s="332"/>
      <c r="H28" s="332"/>
      <c r="I28" s="332"/>
      <c r="J28" s="333"/>
      <c r="K28" s="1"/>
    </row>
    <row r="29" spans="1:11">
      <c r="A29" s="1"/>
      <c r="B29" s="331"/>
      <c r="C29" s="332"/>
      <c r="D29" s="332"/>
      <c r="E29" s="332"/>
      <c r="F29" s="332"/>
      <c r="G29" s="332"/>
      <c r="H29" s="332"/>
      <c r="I29" s="332"/>
      <c r="J29" s="333"/>
      <c r="K29" s="1"/>
    </row>
    <row r="30" spans="1:11" ht="15.75" thickBot="1">
      <c r="A30" s="1"/>
      <c r="B30" s="334"/>
      <c r="C30" s="335"/>
      <c r="D30" s="335"/>
      <c r="E30" s="335"/>
      <c r="F30" s="335"/>
      <c r="G30" s="335"/>
      <c r="H30" s="335"/>
      <c r="I30" s="335"/>
      <c r="J30" s="336"/>
      <c r="K30" s="1"/>
    </row>
    <row r="31" spans="1:11">
      <c r="A31" s="1"/>
      <c r="B31" s="130"/>
      <c r="C31" s="130"/>
      <c r="D31" s="130"/>
      <c r="E31" s="130"/>
      <c r="F31" s="130"/>
      <c r="G31" s="130"/>
      <c r="H31" s="130"/>
      <c r="I31" s="130"/>
      <c r="J31" s="130"/>
      <c r="K31" s="1"/>
    </row>
    <row r="32" spans="1:11">
      <c r="B32" s="122"/>
      <c r="C32" s="122"/>
      <c r="D32" s="122"/>
      <c r="E32" s="122"/>
      <c r="F32" s="122"/>
      <c r="G32" s="122"/>
      <c r="H32" s="122"/>
      <c r="I32" s="122"/>
      <c r="J32" s="122"/>
    </row>
    <row r="33" spans="2:10">
      <c r="B33" s="122"/>
      <c r="C33" s="122"/>
      <c r="D33" s="122"/>
      <c r="E33" s="122"/>
      <c r="F33" s="122"/>
      <c r="G33" s="122"/>
      <c r="H33" s="122"/>
      <c r="I33" s="122"/>
      <c r="J33" s="122"/>
    </row>
    <row r="34" spans="2:10">
      <c r="B34" s="122"/>
      <c r="C34" s="122"/>
      <c r="D34" s="122"/>
      <c r="E34" s="122"/>
      <c r="F34" s="122"/>
      <c r="G34" s="122"/>
      <c r="H34" s="122"/>
      <c r="I34" s="122"/>
      <c r="J34" s="122"/>
    </row>
    <row r="35" spans="2:10">
      <c r="B35" s="122"/>
      <c r="C35" s="122"/>
      <c r="D35" s="122"/>
      <c r="E35" s="122"/>
      <c r="F35" s="122"/>
      <c r="G35" s="122"/>
      <c r="H35" s="122"/>
      <c r="I35" s="122"/>
      <c r="J35" s="122"/>
    </row>
    <row r="36" spans="2:10">
      <c r="B36" s="122"/>
      <c r="C36" s="122"/>
      <c r="D36" s="122"/>
      <c r="E36" s="122"/>
      <c r="F36" s="122"/>
      <c r="G36" s="122"/>
      <c r="H36" s="122"/>
      <c r="I36" s="122"/>
      <c r="J36" s="122"/>
    </row>
    <row r="37" spans="2:10">
      <c r="B37" s="122"/>
      <c r="C37" s="122"/>
      <c r="D37" s="122"/>
      <c r="E37" s="122"/>
      <c r="F37" s="122"/>
      <c r="G37" s="122"/>
      <c r="H37" s="122"/>
      <c r="I37" s="122"/>
      <c r="J37" s="122"/>
    </row>
    <row r="38" spans="2:10">
      <c r="B38" s="122"/>
      <c r="C38" s="122"/>
      <c r="D38" s="122"/>
      <c r="E38" s="122"/>
      <c r="F38" s="122"/>
      <c r="G38" s="122"/>
      <c r="H38" s="122"/>
      <c r="I38" s="122"/>
      <c r="J38" s="122"/>
    </row>
    <row r="39" spans="2:10">
      <c r="B39" s="122"/>
      <c r="C39" s="122"/>
      <c r="D39" s="122"/>
      <c r="E39" s="122"/>
      <c r="F39" s="122"/>
      <c r="G39" s="122"/>
      <c r="H39" s="122"/>
      <c r="I39" s="122"/>
      <c r="J39" s="12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72"/>
  <sheetViews>
    <sheetView showGridLines="0" view="pageBreakPreview" zoomScale="96" zoomScaleNormal="96" zoomScaleSheetLayoutView="96" workbookViewId="0">
      <selection activeCell="E11" sqref="E11"/>
    </sheetView>
  </sheetViews>
  <sheetFormatPr baseColWidth="10" defaultColWidth="10.42578125" defaultRowHeight="14.25"/>
  <cols>
    <col min="1" max="1" width="4.7109375" style="217" customWidth="1"/>
    <col min="2" max="2" width="37.140625" style="237" customWidth="1"/>
    <col min="3" max="3" width="12" style="241" customWidth="1"/>
    <col min="4" max="4" width="52.28515625" style="217" customWidth="1"/>
    <col min="5" max="5" width="20.28515625" style="241" customWidth="1"/>
    <col min="6" max="6" width="57.85546875" style="217" customWidth="1"/>
    <col min="7" max="7" width="4.7109375" style="217" customWidth="1"/>
    <col min="8" max="9" width="10.42578125" style="217"/>
    <col min="10" max="10" width="11.7109375" style="217" bestFit="1" customWidth="1"/>
    <col min="11" max="12" width="10.42578125" style="217"/>
    <col min="13" max="13" width="13" style="217" bestFit="1" customWidth="1"/>
    <col min="14" max="14" width="47.7109375" style="217" customWidth="1"/>
    <col min="15" max="16384" width="10.42578125" style="217"/>
  </cols>
  <sheetData>
    <row r="1" spans="1:14" ht="80.099999999999994" customHeight="1">
      <c r="A1" s="165"/>
      <c r="B1" s="165"/>
      <c r="C1" s="337" t="s">
        <v>24</v>
      </c>
      <c r="D1" s="337"/>
      <c r="E1" s="337"/>
      <c r="F1" s="337"/>
      <c r="G1" s="165"/>
      <c r="H1" s="165"/>
      <c r="I1" s="165"/>
    </row>
    <row r="2" spans="1:14" ht="66.599999999999994" customHeight="1">
      <c r="B2" s="166" t="s">
        <v>25</v>
      </c>
      <c r="C2" s="338" t="s">
        <v>500</v>
      </c>
      <c r="D2" s="339"/>
      <c r="E2" s="167" t="s">
        <v>26</v>
      </c>
      <c r="F2" s="216" t="s">
        <v>498</v>
      </c>
    </row>
    <row r="3" spans="1:14" ht="16.7" customHeight="1">
      <c r="B3" s="168"/>
      <c r="C3" s="169"/>
      <c r="D3" s="169"/>
      <c r="E3" s="170"/>
      <c r="F3" s="169"/>
    </row>
    <row r="4" spans="1:14" ht="54.75" customHeight="1">
      <c r="B4" s="166" t="s">
        <v>369</v>
      </c>
      <c r="C4" s="340" t="s">
        <v>499</v>
      </c>
      <c r="D4" s="341"/>
      <c r="E4" s="341"/>
      <c r="F4" s="341"/>
    </row>
    <row r="5" spans="1:14" ht="13.35" customHeight="1">
      <c r="B5" s="168"/>
      <c r="C5" s="170"/>
      <c r="E5" s="170"/>
      <c r="F5" s="170"/>
    </row>
    <row r="6" spans="1:14" ht="26.25" customHeight="1">
      <c r="B6" s="342" t="s">
        <v>27</v>
      </c>
      <c r="C6" s="343" t="s">
        <v>28</v>
      </c>
      <c r="D6" s="343"/>
      <c r="E6" s="344" t="s">
        <v>29</v>
      </c>
      <c r="F6" s="344"/>
    </row>
    <row r="7" spans="1:14" ht="81.75" customHeight="1">
      <c r="B7" s="342"/>
      <c r="C7" s="345" t="s">
        <v>30</v>
      </c>
      <c r="D7" s="346"/>
      <c r="E7" s="347" t="s">
        <v>370</v>
      </c>
      <c r="F7" s="347"/>
    </row>
    <row r="8" spans="1:14" ht="21" customHeight="1">
      <c r="B8" s="168"/>
      <c r="C8" s="170"/>
      <c r="E8" s="170"/>
      <c r="F8" s="170"/>
    </row>
    <row r="9" spans="1:14" ht="20.100000000000001" customHeight="1">
      <c r="B9" s="348" t="s">
        <v>31</v>
      </c>
      <c r="C9" s="349"/>
      <c r="D9" s="349"/>
      <c r="E9" s="349"/>
      <c r="F9" s="350"/>
    </row>
    <row r="10" spans="1:14" ht="21.75" customHeight="1">
      <c r="B10" s="218" t="s">
        <v>32</v>
      </c>
      <c r="C10" s="219" t="s">
        <v>33</v>
      </c>
      <c r="D10" s="219" t="s">
        <v>34</v>
      </c>
      <c r="E10" s="219" t="s">
        <v>35</v>
      </c>
      <c r="F10" s="219" t="s">
        <v>36</v>
      </c>
    </row>
    <row r="11" spans="1:14" s="220" customFormat="1" ht="53.25" customHeight="1">
      <c r="B11" s="351" t="s">
        <v>37</v>
      </c>
      <c r="C11" s="221">
        <v>1</v>
      </c>
      <c r="D11" s="274" t="s">
        <v>379</v>
      </c>
      <c r="E11" s="221">
        <v>1</v>
      </c>
      <c r="F11" s="274" t="s">
        <v>380</v>
      </c>
    </row>
    <row r="12" spans="1:14" s="220" customFormat="1" ht="46.5" customHeight="1">
      <c r="B12" s="352"/>
      <c r="C12" s="221">
        <v>2</v>
      </c>
      <c r="D12" s="274" t="s">
        <v>381</v>
      </c>
      <c r="E12" s="221" t="s">
        <v>382</v>
      </c>
      <c r="F12" s="274" t="s">
        <v>382</v>
      </c>
      <c r="I12" s="353" t="s">
        <v>64</v>
      </c>
      <c r="J12" s="353"/>
      <c r="K12" s="353"/>
      <c r="L12" s="353"/>
      <c r="M12" s="353"/>
      <c r="N12" s="223" t="s">
        <v>65</v>
      </c>
    </row>
    <row r="13" spans="1:14" ht="69" customHeight="1">
      <c r="B13" s="354" t="s">
        <v>38</v>
      </c>
      <c r="C13" s="224">
        <v>3</v>
      </c>
      <c r="D13" s="274" t="s">
        <v>423</v>
      </c>
      <c r="E13" s="243">
        <v>2</v>
      </c>
      <c r="F13" s="274" t="s">
        <v>424</v>
      </c>
      <c r="I13" s="356" t="s">
        <v>383</v>
      </c>
      <c r="J13" s="357"/>
      <c r="K13" s="357"/>
      <c r="L13" s="357"/>
      <c r="M13" s="358"/>
      <c r="N13" s="225" t="s">
        <v>77</v>
      </c>
    </row>
    <row r="14" spans="1:14" ht="41.25" customHeight="1">
      <c r="B14" s="354"/>
      <c r="C14" s="224">
        <v>4</v>
      </c>
      <c r="D14" s="274" t="s">
        <v>39</v>
      </c>
      <c r="E14" s="224" t="s">
        <v>382</v>
      </c>
      <c r="F14" s="274" t="s">
        <v>382</v>
      </c>
      <c r="I14" s="356" t="s">
        <v>384</v>
      </c>
      <c r="J14" s="357"/>
      <c r="K14" s="357"/>
      <c r="L14" s="357"/>
      <c r="M14" s="358"/>
      <c r="N14" s="227" t="s">
        <v>385</v>
      </c>
    </row>
    <row r="15" spans="1:14" ht="47.25" customHeight="1">
      <c r="B15" s="355"/>
      <c r="C15" s="224">
        <v>5</v>
      </c>
      <c r="D15" s="274" t="s">
        <v>40</v>
      </c>
      <c r="E15" s="224" t="s">
        <v>382</v>
      </c>
      <c r="F15" s="274" t="s">
        <v>382</v>
      </c>
      <c r="I15" s="356" t="s">
        <v>386</v>
      </c>
      <c r="J15" s="357"/>
      <c r="K15" s="357"/>
      <c r="L15" s="357"/>
      <c r="M15" s="358"/>
      <c r="N15" s="228" t="s">
        <v>70</v>
      </c>
    </row>
    <row r="16" spans="1:14" ht="80.099999999999994" customHeight="1">
      <c r="B16" s="354" t="s">
        <v>41</v>
      </c>
      <c r="C16" s="243">
        <v>6</v>
      </c>
      <c r="D16" s="274" t="s">
        <v>387</v>
      </c>
      <c r="E16" s="243">
        <v>3</v>
      </c>
      <c r="F16" s="274" t="s">
        <v>425</v>
      </c>
      <c r="I16" s="356" t="s">
        <v>388</v>
      </c>
      <c r="J16" s="357"/>
      <c r="K16" s="357"/>
      <c r="L16" s="357"/>
      <c r="M16" s="358"/>
      <c r="N16" s="227" t="s">
        <v>389</v>
      </c>
    </row>
    <row r="17" spans="2:14" ht="60.75" customHeight="1">
      <c r="B17" s="354"/>
      <c r="C17" s="243">
        <v>7</v>
      </c>
      <c r="D17" s="274" t="s">
        <v>390</v>
      </c>
      <c r="E17" s="243">
        <v>4</v>
      </c>
      <c r="F17" s="274" t="s">
        <v>391</v>
      </c>
      <c r="I17" s="356" t="s">
        <v>392</v>
      </c>
      <c r="J17" s="357"/>
      <c r="K17" s="357"/>
      <c r="L17" s="357"/>
      <c r="M17" s="358"/>
      <c r="N17" s="227" t="s">
        <v>393</v>
      </c>
    </row>
    <row r="18" spans="2:14" ht="55.5" customHeight="1">
      <c r="B18" s="354"/>
      <c r="C18" s="243">
        <v>8</v>
      </c>
      <c r="D18" s="274" t="s">
        <v>394</v>
      </c>
      <c r="E18" s="243">
        <v>5</v>
      </c>
      <c r="F18" s="274" t="s">
        <v>426</v>
      </c>
      <c r="I18" s="356" t="s">
        <v>396</v>
      </c>
      <c r="J18" s="357"/>
      <c r="K18" s="357"/>
      <c r="L18" s="357"/>
      <c r="M18" s="358"/>
      <c r="N18" s="229" t="s">
        <v>397</v>
      </c>
    </row>
    <row r="19" spans="2:14" ht="53.25" customHeight="1">
      <c r="B19" s="355"/>
      <c r="C19" s="243">
        <v>9</v>
      </c>
      <c r="D19" s="274" t="s">
        <v>427</v>
      </c>
      <c r="E19" s="243">
        <v>6</v>
      </c>
      <c r="F19" s="274" t="s">
        <v>395</v>
      </c>
    </row>
    <row r="20" spans="2:14" ht="61.5" customHeight="1">
      <c r="B20" s="354" t="s">
        <v>42</v>
      </c>
      <c r="C20" s="244">
        <v>10</v>
      </c>
      <c r="D20" s="274" t="s">
        <v>398</v>
      </c>
      <c r="E20" s="244">
        <v>7</v>
      </c>
      <c r="F20" s="274" t="s">
        <v>428</v>
      </c>
    </row>
    <row r="21" spans="2:14" ht="56.25" customHeight="1">
      <c r="B21" s="354"/>
      <c r="C21" s="244">
        <v>11</v>
      </c>
      <c r="D21" s="274" t="s">
        <v>399</v>
      </c>
      <c r="E21" s="244">
        <v>8</v>
      </c>
      <c r="F21" s="274" t="s">
        <v>400</v>
      </c>
    </row>
    <row r="22" spans="2:14" ht="59.25" customHeight="1">
      <c r="B22" s="355"/>
      <c r="C22" s="244">
        <v>12</v>
      </c>
      <c r="D22" s="274" t="s">
        <v>429</v>
      </c>
      <c r="E22" s="244" t="s">
        <v>382</v>
      </c>
      <c r="F22" s="222" t="s">
        <v>382</v>
      </c>
    </row>
    <row r="23" spans="2:14" ht="48" customHeight="1">
      <c r="B23" s="354" t="s">
        <v>43</v>
      </c>
      <c r="C23" s="244">
        <v>13</v>
      </c>
      <c r="D23" s="274" t="s">
        <v>401</v>
      </c>
      <c r="E23" s="244">
        <v>9</v>
      </c>
      <c r="F23" s="222" t="s">
        <v>430</v>
      </c>
      <c r="K23" s="171"/>
    </row>
    <row r="24" spans="2:14" ht="48" customHeight="1">
      <c r="B24" s="355"/>
      <c r="C24" s="244">
        <v>14</v>
      </c>
      <c r="D24" s="274" t="s">
        <v>431</v>
      </c>
      <c r="E24" s="244"/>
      <c r="F24" s="222"/>
      <c r="K24" s="171"/>
    </row>
    <row r="25" spans="2:14" ht="34.5" customHeight="1">
      <c r="B25" s="354" t="s">
        <v>44</v>
      </c>
      <c r="C25" s="244">
        <v>15</v>
      </c>
      <c r="D25" s="274" t="s">
        <v>45</v>
      </c>
      <c r="E25" s="243">
        <v>10</v>
      </c>
      <c r="F25" s="226" t="s">
        <v>432</v>
      </c>
    </row>
    <row r="26" spans="2:14" ht="34.5" customHeight="1">
      <c r="B26" s="354"/>
      <c r="C26" s="244">
        <v>16</v>
      </c>
      <c r="D26" s="274" t="s">
        <v>433</v>
      </c>
      <c r="E26" s="243">
        <v>11</v>
      </c>
      <c r="F26" s="226" t="s">
        <v>434</v>
      </c>
    </row>
    <row r="27" spans="2:14" ht="36" customHeight="1">
      <c r="B27" s="355"/>
      <c r="C27" s="244">
        <v>17</v>
      </c>
      <c r="D27" s="274" t="s">
        <v>435</v>
      </c>
      <c r="E27" s="243" t="s">
        <v>382</v>
      </c>
      <c r="F27" s="226"/>
    </row>
    <row r="28" spans="2:14" ht="23.25" customHeight="1">
      <c r="B28" s="348" t="s">
        <v>46</v>
      </c>
      <c r="C28" s="349"/>
      <c r="D28" s="349"/>
      <c r="E28" s="349"/>
      <c r="F28" s="350"/>
    </row>
    <row r="29" spans="2:14" ht="19.5" customHeight="1">
      <c r="B29" s="218" t="s">
        <v>32</v>
      </c>
      <c r="C29" s="219" t="s">
        <v>33</v>
      </c>
      <c r="D29" s="219" t="s">
        <v>47</v>
      </c>
      <c r="E29" s="219" t="s">
        <v>35</v>
      </c>
      <c r="F29" s="219" t="s">
        <v>48</v>
      </c>
    </row>
    <row r="30" spans="2:14" ht="73.5" customHeight="1">
      <c r="B30" s="354" t="s">
        <v>49</v>
      </c>
      <c r="C30" s="244">
        <v>1</v>
      </c>
      <c r="D30" s="274" t="s">
        <v>436</v>
      </c>
      <c r="E30" s="244">
        <v>1</v>
      </c>
      <c r="F30" s="274" t="s">
        <v>496</v>
      </c>
    </row>
    <row r="31" spans="2:14" ht="48.75" customHeight="1">
      <c r="B31" s="354"/>
      <c r="C31" s="244">
        <v>2</v>
      </c>
      <c r="D31" s="274" t="s">
        <v>402</v>
      </c>
      <c r="E31" s="244">
        <v>2</v>
      </c>
      <c r="F31" s="274" t="s">
        <v>437</v>
      </c>
    </row>
    <row r="32" spans="2:14" ht="45" customHeight="1">
      <c r="B32" s="354"/>
      <c r="C32" s="244">
        <v>3</v>
      </c>
      <c r="D32" s="274" t="s">
        <v>403</v>
      </c>
      <c r="E32" s="244">
        <v>3</v>
      </c>
      <c r="F32" s="274" t="s">
        <v>438</v>
      </c>
    </row>
    <row r="33" spans="2:6" ht="55.5" customHeight="1">
      <c r="B33" s="354"/>
      <c r="C33" s="244">
        <v>4</v>
      </c>
      <c r="D33" s="274" t="s">
        <v>439</v>
      </c>
      <c r="E33" s="244">
        <v>4</v>
      </c>
      <c r="F33" s="274" t="s">
        <v>440</v>
      </c>
    </row>
    <row r="34" spans="2:6" ht="57.75" customHeight="1">
      <c r="B34" s="354"/>
      <c r="C34" s="244">
        <v>5</v>
      </c>
      <c r="D34" s="274" t="s">
        <v>509</v>
      </c>
      <c r="E34" s="244">
        <v>5</v>
      </c>
      <c r="F34" s="274" t="s">
        <v>404</v>
      </c>
    </row>
    <row r="35" spans="2:6" ht="49.5" customHeight="1">
      <c r="B35" s="354"/>
      <c r="C35" s="244" t="s">
        <v>382</v>
      </c>
      <c r="D35" s="245" t="s">
        <v>382</v>
      </c>
      <c r="E35" s="244">
        <v>6</v>
      </c>
      <c r="F35" s="274" t="s">
        <v>497</v>
      </c>
    </row>
    <row r="36" spans="2:6" ht="107.25" customHeight="1">
      <c r="B36" s="354"/>
      <c r="C36" s="244" t="s">
        <v>382</v>
      </c>
      <c r="D36" s="245" t="s">
        <v>382</v>
      </c>
      <c r="E36" s="244">
        <v>7</v>
      </c>
      <c r="F36" s="274" t="s">
        <v>405</v>
      </c>
    </row>
    <row r="37" spans="2:6" ht="39" customHeight="1">
      <c r="B37" s="354"/>
      <c r="C37" s="244" t="s">
        <v>382</v>
      </c>
      <c r="D37" s="245" t="s">
        <v>382</v>
      </c>
      <c r="E37" s="244">
        <v>8</v>
      </c>
      <c r="F37" s="274" t="s">
        <v>406</v>
      </c>
    </row>
    <row r="38" spans="2:6" ht="37.5" customHeight="1">
      <c r="B38" s="355"/>
      <c r="C38" s="244"/>
      <c r="D38" s="245"/>
      <c r="E38" s="244">
        <v>9</v>
      </c>
      <c r="F38" s="274" t="s">
        <v>441</v>
      </c>
    </row>
    <row r="39" spans="2:6" ht="45.75" customHeight="1">
      <c r="B39" s="354" t="s">
        <v>50</v>
      </c>
      <c r="C39" s="244">
        <v>5</v>
      </c>
      <c r="D39" s="245" t="s">
        <v>407</v>
      </c>
      <c r="E39" s="244">
        <v>10</v>
      </c>
      <c r="F39" s="274" t="s">
        <v>442</v>
      </c>
    </row>
    <row r="40" spans="2:6" ht="45.75" customHeight="1">
      <c r="B40" s="354"/>
      <c r="C40" s="244">
        <v>6</v>
      </c>
      <c r="D40" s="245" t="s">
        <v>443</v>
      </c>
      <c r="E40" s="244">
        <v>11</v>
      </c>
      <c r="F40" s="274" t="s">
        <v>444</v>
      </c>
    </row>
    <row r="41" spans="2:6" ht="42" customHeight="1">
      <c r="B41" s="355"/>
      <c r="C41" s="244"/>
      <c r="D41" s="245"/>
      <c r="E41" s="244">
        <v>12</v>
      </c>
      <c r="F41" s="274" t="s">
        <v>445</v>
      </c>
    </row>
    <row r="42" spans="2:6" ht="53.25" customHeight="1">
      <c r="B42" s="354" t="s">
        <v>51</v>
      </c>
      <c r="C42" s="244">
        <v>7</v>
      </c>
      <c r="D42" s="230" t="s">
        <v>408</v>
      </c>
      <c r="E42" s="244">
        <v>13</v>
      </c>
      <c r="F42" s="274" t="s">
        <v>446</v>
      </c>
    </row>
    <row r="43" spans="2:6" ht="55.5" customHeight="1">
      <c r="B43" s="354"/>
      <c r="C43" s="244">
        <v>8</v>
      </c>
      <c r="D43" s="231" t="s">
        <v>409</v>
      </c>
      <c r="E43" s="244">
        <v>14</v>
      </c>
      <c r="F43" s="274" t="s">
        <v>52</v>
      </c>
    </row>
    <row r="44" spans="2:6" ht="49.5" customHeight="1">
      <c r="B44" s="354"/>
      <c r="C44" s="244">
        <v>9</v>
      </c>
      <c r="D44" s="230" t="s">
        <v>410</v>
      </c>
      <c r="E44" s="244" t="s">
        <v>382</v>
      </c>
      <c r="F44" s="230" t="s">
        <v>382</v>
      </c>
    </row>
    <row r="45" spans="2:6" ht="49.5" customHeight="1">
      <c r="B45" s="355"/>
      <c r="C45" s="244">
        <v>10</v>
      </c>
      <c r="D45" s="230" t="s">
        <v>411</v>
      </c>
      <c r="E45" s="244" t="s">
        <v>382</v>
      </c>
      <c r="F45" s="230" t="s">
        <v>382</v>
      </c>
    </row>
    <row r="46" spans="2:6" s="232" customFormat="1" ht="68.25" customHeight="1">
      <c r="B46" s="354" t="s">
        <v>53</v>
      </c>
      <c r="C46" s="244">
        <v>11</v>
      </c>
      <c r="D46" s="230" t="s">
        <v>447</v>
      </c>
      <c r="E46" s="221">
        <v>15</v>
      </c>
      <c r="F46" s="274" t="s">
        <v>448</v>
      </c>
    </row>
    <row r="47" spans="2:6" s="232" customFormat="1" ht="68.25" customHeight="1">
      <c r="B47" s="354"/>
      <c r="C47" s="244">
        <v>12</v>
      </c>
      <c r="D47" s="230" t="s">
        <v>449</v>
      </c>
      <c r="E47" s="221">
        <v>16</v>
      </c>
      <c r="F47" s="274" t="s">
        <v>450</v>
      </c>
    </row>
    <row r="48" spans="2:6" s="232" customFormat="1" ht="66.75" customHeight="1">
      <c r="B48" s="354"/>
      <c r="C48" s="244">
        <v>13</v>
      </c>
      <c r="D48" s="230" t="s">
        <v>412</v>
      </c>
      <c r="E48" s="221">
        <v>17</v>
      </c>
      <c r="F48" s="274" t="s">
        <v>413</v>
      </c>
    </row>
    <row r="49" spans="2:6" s="232" customFormat="1" ht="71.25">
      <c r="B49" s="361" t="s">
        <v>54</v>
      </c>
      <c r="C49" s="244">
        <v>14</v>
      </c>
      <c r="D49" s="230" t="s">
        <v>451</v>
      </c>
      <c r="E49" s="221">
        <v>18</v>
      </c>
      <c r="F49" s="274" t="s">
        <v>414</v>
      </c>
    </row>
    <row r="50" spans="2:6" s="232" customFormat="1" ht="55.5" customHeight="1">
      <c r="B50" s="354"/>
      <c r="C50" s="244">
        <v>15</v>
      </c>
      <c r="D50" s="230" t="s">
        <v>452</v>
      </c>
      <c r="E50" s="221">
        <v>19</v>
      </c>
      <c r="F50" s="274" t="s">
        <v>453</v>
      </c>
    </row>
    <row r="51" spans="2:6" s="232" customFormat="1" ht="47.25" customHeight="1">
      <c r="B51" s="355"/>
      <c r="C51" s="244">
        <v>16</v>
      </c>
      <c r="D51" s="230" t="s">
        <v>454</v>
      </c>
      <c r="E51" s="221"/>
      <c r="F51" s="230"/>
    </row>
    <row r="52" spans="2:6" s="232" customFormat="1" ht="61.5" customHeight="1">
      <c r="B52" s="364" t="s">
        <v>55</v>
      </c>
      <c r="C52" s="244">
        <v>17</v>
      </c>
      <c r="D52" s="230" t="s">
        <v>455</v>
      </c>
      <c r="E52" s="221">
        <v>20</v>
      </c>
      <c r="F52" s="230" t="s">
        <v>415</v>
      </c>
    </row>
    <row r="53" spans="2:6" s="232" customFormat="1" ht="42" customHeight="1">
      <c r="B53" s="365"/>
      <c r="C53" s="244">
        <v>18</v>
      </c>
      <c r="D53" s="230" t="s">
        <v>456</v>
      </c>
      <c r="E53" s="221">
        <v>21</v>
      </c>
      <c r="F53" s="230" t="s">
        <v>457</v>
      </c>
    </row>
    <row r="54" spans="2:6" s="232" customFormat="1" ht="44.25" customHeight="1">
      <c r="B54" s="365"/>
      <c r="C54" s="244">
        <v>19</v>
      </c>
      <c r="D54" s="230" t="s">
        <v>458</v>
      </c>
      <c r="E54" s="221"/>
      <c r="F54" s="230"/>
    </row>
    <row r="55" spans="2:6" ht="100.5" customHeight="1">
      <c r="B55" s="361" t="s">
        <v>56</v>
      </c>
      <c r="C55" s="244">
        <v>20</v>
      </c>
      <c r="D55" s="230" t="s">
        <v>416</v>
      </c>
      <c r="E55" s="221">
        <v>21</v>
      </c>
      <c r="F55" s="274" t="s">
        <v>417</v>
      </c>
    </row>
    <row r="56" spans="2:6" ht="48" customHeight="1">
      <c r="B56" s="354"/>
      <c r="C56" s="244">
        <v>21</v>
      </c>
      <c r="D56" s="230" t="s">
        <v>459</v>
      </c>
      <c r="E56" s="221">
        <v>22</v>
      </c>
      <c r="F56" s="274" t="s">
        <v>460</v>
      </c>
    </row>
    <row r="57" spans="2:6" ht="45" customHeight="1">
      <c r="B57" s="355"/>
      <c r="C57" s="244">
        <v>22</v>
      </c>
      <c r="D57" s="230" t="s">
        <v>461</v>
      </c>
      <c r="E57" s="221"/>
      <c r="F57" s="274" t="s">
        <v>382</v>
      </c>
    </row>
    <row r="58" spans="2:6" ht="78" customHeight="1">
      <c r="B58" s="246" t="s">
        <v>57</v>
      </c>
      <c r="C58" s="244">
        <v>23</v>
      </c>
      <c r="D58" s="230" t="s">
        <v>462</v>
      </c>
      <c r="E58" s="221">
        <v>23</v>
      </c>
      <c r="F58" s="274" t="s">
        <v>463</v>
      </c>
    </row>
    <row r="59" spans="2:6" ht="41.25" customHeight="1">
      <c r="B59" s="361" t="s">
        <v>58</v>
      </c>
      <c r="C59" s="244">
        <v>24</v>
      </c>
      <c r="D59" s="230" t="s">
        <v>464</v>
      </c>
      <c r="E59" s="221">
        <v>24</v>
      </c>
      <c r="F59" s="274" t="s">
        <v>418</v>
      </c>
    </row>
    <row r="60" spans="2:6" ht="57" customHeight="1">
      <c r="B60" s="354"/>
      <c r="C60" s="244"/>
      <c r="D60" s="230" t="s">
        <v>382</v>
      </c>
      <c r="E60" s="221">
        <v>25</v>
      </c>
      <c r="F60" s="274" t="s">
        <v>465</v>
      </c>
    </row>
    <row r="61" spans="2:6" ht="42.75" customHeight="1">
      <c r="B61" s="354"/>
      <c r="C61" s="244"/>
      <c r="D61" s="233" t="s">
        <v>382</v>
      </c>
      <c r="E61" s="234">
        <v>26</v>
      </c>
      <c r="F61" s="274" t="s">
        <v>419</v>
      </c>
    </row>
    <row r="62" spans="2:6" ht="47.25" customHeight="1">
      <c r="B62" s="355"/>
      <c r="C62" s="244"/>
      <c r="D62" s="235" t="s">
        <v>382</v>
      </c>
      <c r="E62" s="221">
        <v>27</v>
      </c>
      <c r="F62" s="274" t="s">
        <v>420</v>
      </c>
    </row>
    <row r="63" spans="2:6" ht="48" customHeight="1">
      <c r="B63" s="354" t="s">
        <v>59</v>
      </c>
      <c r="C63" s="244">
        <v>25</v>
      </c>
      <c r="D63" s="230" t="s">
        <v>60</v>
      </c>
      <c r="E63" s="221">
        <v>28</v>
      </c>
      <c r="F63" s="274" t="s">
        <v>61</v>
      </c>
    </row>
    <row r="64" spans="2:6" ht="49.5" customHeight="1">
      <c r="B64" s="354"/>
      <c r="C64" s="244">
        <v>26</v>
      </c>
      <c r="D64" s="230" t="s">
        <v>466</v>
      </c>
      <c r="E64" s="221">
        <v>29</v>
      </c>
      <c r="F64" s="274" t="s">
        <v>467</v>
      </c>
    </row>
    <row r="65" spans="1:7" ht="57.75" customHeight="1">
      <c r="B65" s="354"/>
      <c r="C65" s="244">
        <v>27</v>
      </c>
      <c r="D65" s="230" t="s">
        <v>62</v>
      </c>
      <c r="E65" s="236">
        <v>30</v>
      </c>
      <c r="F65" s="274" t="s">
        <v>421</v>
      </c>
    </row>
    <row r="66" spans="1:7" ht="30.75" customHeight="1">
      <c r="B66" s="355"/>
      <c r="C66" s="244">
        <v>28</v>
      </c>
      <c r="D66" s="230" t="s">
        <v>468</v>
      </c>
      <c r="E66" s="236"/>
      <c r="F66" s="230"/>
    </row>
    <row r="67" spans="1:7">
      <c r="C67" s="238"/>
      <c r="D67" s="239"/>
      <c r="E67" s="238"/>
    </row>
    <row r="68" spans="1:7" ht="45.75" customHeight="1">
      <c r="A68" s="248"/>
      <c r="B68" s="213" t="s">
        <v>371</v>
      </c>
      <c r="C68" s="362" t="s">
        <v>372</v>
      </c>
      <c r="D68" s="363"/>
      <c r="E68" s="212" t="s">
        <v>373</v>
      </c>
      <c r="F68" s="213" t="s">
        <v>374</v>
      </c>
      <c r="G68" s="240"/>
    </row>
    <row r="69" spans="1:7" ht="36" customHeight="1">
      <c r="A69" s="248"/>
      <c r="B69" s="247" t="s">
        <v>375</v>
      </c>
      <c r="C69" s="359" t="s">
        <v>376</v>
      </c>
      <c r="D69" s="360"/>
      <c r="E69" s="214" t="s">
        <v>377</v>
      </c>
      <c r="F69" s="215" t="s">
        <v>378</v>
      </c>
      <c r="G69" s="240"/>
    </row>
    <row r="70" spans="1:7" ht="18" customHeight="1">
      <c r="F70" s="242"/>
    </row>
    <row r="71" spans="1:7" ht="36" customHeight="1"/>
    <row r="72" spans="1:7" ht="36" customHeight="1"/>
  </sheetData>
  <mergeCells count="34">
    <mergeCell ref="C69:D69"/>
    <mergeCell ref="B49:B51"/>
    <mergeCell ref="B55:B57"/>
    <mergeCell ref="B59:B62"/>
    <mergeCell ref="B63:B66"/>
    <mergeCell ref="C68:D68"/>
    <mergeCell ref="B52:B54"/>
    <mergeCell ref="B46:B48"/>
    <mergeCell ref="B16:B19"/>
    <mergeCell ref="I16:M16"/>
    <mergeCell ref="I17:M17"/>
    <mergeCell ref="I18:M18"/>
    <mergeCell ref="B20:B22"/>
    <mergeCell ref="B23:B24"/>
    <mergeCell ref="B25:B27"/>
    <mergeCell ref="B28:F28"/>
    <mergeCell ref="B30:B38"/>
    <mergeCell ref="B39:B41"/>
    <mergeCell ref="B42:B45"/>
    <mergeCell ref="B9:F9"/>
    <mergeCell ref="B11:B12"/>
    <mergeCell ref="I12:M12"/>
    <mergeCell ref="B13:B15"/>
    <mergeCell ref="I13:M13"/>
    <mergeCell ref="I14:M14"/>
    <mergeCell ref="I15:M15"/>
    <mergeCell ref="C1:F1"/>
    <mergeCell ref="C2:D2"/>
    <mergeCell ref="C4:F4"/>
    <mergeCell ref="B6:B7"/>
    <mergeCell ref="C6:D6"/>
    <mergeCell ref="E6:F6"/>
    <mergeCell ref="C7:D7"/>
    <mergeCell ref="E7:F7"/>
  </mergeCells>
  <pageMargins left="0.7" right="0.7" top="0.75" bottom="0.75" header="0.3" footer="0.3"/>
  <pageSetup scale="14"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U107"/>
  <sheetViews>
    <sheetView showGridLines="0" zoomScaleNormal="100" workbookViewId="0">
      <pane ySplit="5" topLeftCell="A7" activePane="bottomLeft" state="frozen"/>
      <selection pane="bottomLeft" activeCell="F11" sqref="F11"/>
    </sheetView>
  </sheetViews>
  <sheetFormatPr baseColWidth="10" defaultColWidth="10.5703125" defaultRowHeight="15"/>
  <cols>
    <col min="1" max="1" width="79.7109375" style="319" customWidth="1"/>
    <col min="2" max="3" width="17.42578125" style="319" customWidth="1"/>
    <col min="4" max="4" width="26" style="319" customWidth="1"/>
    <col min="5" max="5" width="21.28515625" style="319" customWidth="1"/>
    <col min="6" max="6" width="43.28515625" style="319" customWidth="1"/>
    <col min="7" max="7" width="3.5703125" style="319" customWidth="1"/>
    <col min="22" max="16384" width="10.5703125" style="319"/>
  </cols>
  <sheetData>
    <row r="1" spans="1:7" ht="59.25" customHeight="1">
      <c r="A1"/>
      <c r="B1" s="366"/>
      <c r="C1" s="366"/>
      <c r="D1" s="366"/>
      <c r="E1" s="366"/>
      <c r="F1"/>
      <c r="G1"/>
    </row>
    <row r="2" spans="1:7">
      <c r="A2"/>
      <c r="B2"/>
      <c r="C2"/>
      <c r="D2"/>
      <c r="E2"/>
      <c r="F2"/>
      <c r="G2"/>
    </row>
    <row r="3" spans="1:7" ht="22.5" customHeight="1">
      <c r="A3" s="367" t="s">
        <v>63</v>
      </c>
      <c r="B3" s="367"/>
      <c r="C3" s="367"/>
      <c r="D3" s="367"/>
      <c r="E3" s="367"/>
      <c r="F3" s="368"/>
      <c r="G3"/>
    </row>
    <row r="4" spans="1:7" ht="21.75" customHeight="1">
      <c r="A4" s="369" t="s">
        <v>510</v>
      </c>
      <c r="B4" s="370" t="s">
        <v>511</v>
      </c>
      <c r="C4" s="370"/>
      <c r="D4" s="370"/>
      <c r="E4" s="370"/>
      <c r="F4" s="371" t="s">
        <v>65</v>
      </c>
      <c r="G4"/>
    </row>
    <row r="5" spans="1:7">
      <c r="A5" s="369"/>
      <c r="B5" s="307" t="s">
        <v>66</v>
      </c>
      <c r="C5" s="307" t="s">
        <v>67</v>
      </c>
      <c r="D5" s="307" t="s">
        <v>68</v>
      </c>
      <c r="E5" s="307" t="s">
        <v>69</v>
      </c>
      <c r="F5" s="372"/>
      <c r="G5"/>
    </row>
    <row r="6" spans="1:7" ht="39" customHeight="1">
      <c r="A6" s="308" t="s">
        <v>512</v>
      </c>
      <c r="B6" s="172"/>
      <c r="C6" s="173"/>
      <c r="D6" s="173">
        <v>7.9</v>
      </c>
      <c r="E6" s="173" t="s">
        <v>513</v>
      </c>
      <c r="F6" s="309" t="s">
        <v>514</v>
      </c>
      <c r="G6"/>
    </row>
    <row r="7" spans="1:7" ht="41.25" customHeight="1">
      <c r="A7" s="308" t="s">
        <v>536</v>
      </c>
      <c r="B7" s="172"/>
      <c r="C7" s="173"/>
      <c r="D7" s="173">
        <v>2</v>
      </c>
      <c r="E7" s="173" t="s">
        <v>515</v>
      </c>
      <c r="F7" s="309" t="s">
        <v>70</v>
      </c>
      <c r="G7"/>
    </row>
    <row r="8" spans="1:7" ht="49.5" customHeight="1">
      <c r="A8" s="308" t="s">
        <v>516</v>
      </c>
      <c r="B8" s="174">
        <v>2</v>
      </c>
      <c r="C8" s="175">
        <v>8</v>
      </c>
      <c r="D8" s="175">
        <v>6</v>
      </c>
      <c r="E8" s="175" t="s">
        <v>517</v>
      </c>
      <c r="F8" s="309" t="s">
        <v>518</v>
      </c>
      <c r="G8"/>
    </row>
    <row r="9" spans="1:7" ht="36.75" customHeight="1">
      <c r="A9" s="308" t="s">
        <v>537</v>
      </c>
      <c r="B9" s="174"/>
      <c r="C9" s="175"/>
      <c r="D9" s="175">
        <v>6</v>
      </c>
      <c r="E9" s="175" t="s">
        <v>517</v>
      </c>
      <c r="F9" s="309" t="s">
        <v>538</v>
      </c>
      <c r="G9"/>
    </row>
    <row r="10" spans="1:7" ht="34.5" customHeight="1">
      <c r="A10" s="308" t="s">
        <v>519</v>
      </c>
      <c r="B10" s="174">
        <v>16</v>
      </c>
      <c r="C10" s="175">
        <v>3.4</v>
      </c>
      <c r="D10" s="175" t="s">
        <v>520</v>
      </c>
      <c r="E10" s="175" t="s">
        <v>521</v>
      </c>
      <c r="F10" s="309" t="s">
        <v>518</v>
      </c>
      <c r="G10"/>
    </row>
    <row r="11" spans="1:7" ht="58.5" customHeight="1">
      <c r="A11" s="308" t="s">
        <v>522</v>
      </c>
      <c r="B11" s="172" t="s">
        <v>523</v>
      </c>
      <c r="C11" s="173">
        <v>2</v>
      </c>
      <c r="D11" s="173">
        <v>4.5</v>
      </c>
      <c r="E11" s="173" t="s">
        <v>524</v>
      </c>
      <c r="F11" s="309" t="s">
        <v>525</v>
      </c>
      <c r="G11"/>
    </row>
    <row r="12" spans="1:7" ht="40.5" customHeight="1">
      <c r="A12" s="308" t="s">
        <v>526</v>
      </c>
      <c r="B12" s="172">
        <v>15</v>
      </c>
      <c r="C12" s="173">
        <v>6</v>
      </c>
      <c r="D12" s="173" t="s">
        <v>71</v>
      </c>
      <c r="E12" s="173">
        <v>28</v>
      </c>
      <c r="F12" s="309" t="s">
        <v>70</v>
      </c>
      <c r="G12"/>
    </row>
    <row r="13" spans="1:7" ht="41.25" customHeight="1">
      <c r="A13" s="308" t="s">
        <v>72</v>
      </c>
      <c r="B13" s="174" t="s">
        <v>527</v>
      </c>
      <c r="C13" s="175" t="s">
        <v>528</v>
      </c>
      <c r="D13" s="175" t="s">
        <v>73</v>
      </c>
      <c r="E13" s="175">
        <v>20.21</v>
      </c>
      <c r="F13" s="309" t="s">
        <v>529</v>
      </c>
      <c r="G13"/>
    </row>
    <row r="14" spans="1:7" ht="39" customHeight="1">
      <c r="A14" s="308" t="s">
        <v>74</v>
      </c>
      <c r="B14" s="174" t="s">
        <v>530</v>
      </c>
      <c r="C14" s="175" t="s">
        <v>531</v>
      </c>
      <c r="D14" s="310" t="s">
        <v>532</v>
      </c>
      <c r="E14" s="175" t="s">
        <v>533</v>
      </c>
      <c r="F14" s="309" t="s">
        <v>534</v>
      </c>
      <c r="G14"/>
    </row>
    <row r="15" spans="1:7" ht="34.5" customHeight="1">
      <c r="A15" s="308" t="s">
        <v>75</v>
      </c>
      <c r="B15" s="174">
        <v>2.17</v>
      </c>
      <c r="C15" s="175">
        <v>8</v>
      </c>
      <c r="D15" s="175">
        <v>1</v>
      </c>
      <c r="E15" s="175" t="s">
        <v>76</v>
      </c>
      <c r="F15" s="309" t="s">
        <v>535</v>
      </c>
      <c r="G15"/>
    </row>
    <row r="16" spans="1:7" ht="24.75" hidden="1" customHeight="1">
      <c r="A16" s="308"/>
      <c r="B16" s="311"/>
      <c r="C16" s="311"/>
      <c r="D16" s="311"/>
      <c r="E16" s="311"/>
      <c r="F16" s="312"/>
      <c r="G16"/>
    </row>
    <row r="17" spans="1:7" hidden="1">
      <c r="A17" s="308"/>
      <c r="B17" s="313"/>
      <c r="C17" s="313"/>
      <c r="D17" s="313"/>
      <c r="E17" s="313"/>
      <c r="F17" s="314"/>
      <c r="G17"/>
    </row>
    <row r="18" spans="1:7" hidden="1">
      <c r="A18" s="308"/>
      <c r="B18" s="315"/>
      <c r="C18" s="315"/>
      <c r="D18" s="315"/>
      <c r="E18" s="315"/>
      <c r="F18" s="312"/>
      <c r="G18"/>
    </row>
    <row r="19" spans="1:7" hidden="1">
      <c r="A19" s="308"/>
      <c r="B19" s="316"/>
      <c r="C19" s="316"/>
      <c r="D19" s="316"/>
      <c r="E19" s="316"/>
      <c r="F19" s="317"/>
      <c r="G19"/>
    </row>
    <row r="20" spans="1:7" hidden="1">
      <c r="A20" s="308"/>
      <c r="B20" s="311"/>
      <c r="C20" s="311"/>
      <c r="D20" s="311"/>
      <c r="E20" s="311"/>
      <c r="F20" s="312"/>
      <c r="G20"/>
    </row>
    <row r="21" spans="1:7" hidden="1">
      <c r="A21" s="308"/>
      <c r="B21" s="318"/>
      <c r="C21" s="318"/>
      <c r="D21" s="318"/>
      <c r="E21" s="316"/>
      <c r="F21" s="314"/>
      <c r="G21"/>
    </row>
    <row r="22" spans="1:7" customFormat="1" ht="21.75" customHeight="1">
      <c r="A22" s="308"/>
    </row>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sheetData>
  <mergeCells count="5">
    <mergeCell ref="B1:E1"/>
    <mergeCell ref="A3:F3"/>
    <mergeCell ref="A4:A5"/>
    <mergeCell ref="B4:E4"/>
    <mergeCell ref="F4:F5"/>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dataValidation allowBlank="1" showInputMessage="1" showErrorMessage="1" prompt="Proponer y escribir en una frase la estrategia para gestionar la debilidad, la oportunidad, la amenaza o la fortaleza.Usar verbo de acción en infinitivo._x000a_" sqref="A4"/>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B1:I57"/>
  <sheetViews>
    <sheetView showGridLines="0" topLeftCell="B1" zoomScaleNormal="100" workbookViewId="0">
      <selection activeCell="B52" sqref="B52:G52"/>
    </sheetView>
  </sheetViews>
  <sheetFormatPr baseColWidth="10" defaultColWidth="11.42578125" defaultRowHeight="12"/>
  <cols>
    <col min="1" max="1" width="2.7109375" style="130" customWidth="1"/>
    <col min="2" max="2" width="24.7109375" style="130" customWidth="1"/>
    <col min="3" max="3" width="11.28515625" style="131" customWidth="1"/>
    <col min="4" max="4" width="19.28515625" style="131" customWidth="1"/>
    <col min="5" max="5" width="13.5703125" style="130" customWidth="1"/>
    <col min="6" max="6" width="24.7109375" style="130" customWidth="1"/>
    <col min="7" max="7" width="79.140625" style="130" customWidth="1"/>
    <col min="8" max="8" width="11.42578125" style="130"/>
    <col min="9" max="9" width="32" style="130" customWidth="1"/>
    <col min="10" max="16384" width="11.42578125" style="130"/>
  </cols>
  <sheetData>
    <row r="1" spans="2:9" ht="12.75" thickBot="1"/>
    <row r="2" spans="2:9">
      <c r="B2" s="407" t="s">
        <v>78</v>
      </c>
      <c r="C2" s="408"/>
      <c r="D2" s="408"/>
      <c r="E2" s="408"/>
      <c r="F2" s="408"/>
      <c r="G2" s="409"/>
    </row>
    <row r="3" spans="2:9">
      <c r="B3" s="410" t="s">
        <v>79</v>
      </c>
      <c r="C3" s="411"/>
      <c r="D3" s="412"/>
      <c r="E3" s="412"/>
      <c r="F3" s="412"/>
      <c r="G3" s="413"/>
    </row>
    <row r="4" spans="2:9" ht="48.75" customHeight="1">
      <c r="B4" s="414" t="s">
        <v>80</v>
      </c>
      <c r="C4" s="415"/>
      <c r="D4" s="415"/>
      <c r="E4" s="415"/>
      <c r="F4" s="415"/>
      <c r="G4" s="416"/>
    </row>
    <row r="5" spans="2:9">
      <c r="B5" s="132"/>
      <c r="C5" s="147"/>
      <c r="D5" s="148"/>
      <c r="E5" s="149"/>
      <c r="F5" s="149"/>
      <c r="G5" s="150"/>
    </row>
    <row r="6" spans="2:9" ht="16.5" customHeight="1">
      <c r="B6" s="417" t="s">
        <v>81</v>
      </c>
      <c r="C6" s="418"/>
      <c r="D6" s="418"/>
      <c r="E6" s="418"/>
      <c r="F6" s="418"/>
      <c r="G6" s="419"/>
    </row>
    <row r="7" spans="2:9" ht="76.5" customHeight="1">
      <c r="B7" s="417"/>
      <c r="C7" s="418"/>
      <c r="D7" s="418"/>
      <c r="E7" s="418"/>
      <c r="F7" s="418"/>
      <c r="G7" s="419"/>
    </row>
    <row r="8" spans="2:9" ht="12.75" thickBot="1">
      <c r="B8" s="133"/>
      <c r="C8" s="134"/>
      <c r="D8" s="134"/>
      <c r="E8" s="135"/>
      <c r="F8" s="136"/>
      <c r="G8" s="151"/>
    </row>
    <row r="9" spans="2:9">
      <c r="B9" s="137"/>
      <c r="C9" s="138" t="s">
        <v>82</v>
      </c>
      <c r="D9" s="420" t="s">
        <v>83</v>
      </c>
      <c r="E9" s="421"/>
      <c r="F9" s="422" t="s">
        <v>84</v>
      </c>
      <c r="G9" s="423"/>
    </row>
    <row r="10" spans="2:9" ht="15" customHeight="1">
      <c r="B10" s="139"/>
      <c r="C10" s="140">
        <v>5</v>
      </c>
      <c r="D10" s="405" t="s">
        <v>85</v>
      </c>
      <c r="E10" s="406"/>
      <c r="F10" s="399" t="s">
        <v>86</v>
      </c>
      <c r="G10" s="396"/>
      <c r="H10" s="374"/>
      <c r="I10" s="374"/>
    </row>
    <row r="11" spans="2:9">
      <c r="B11" s="139"/>
      <c r="C11" s="140">
        <v>5</v>
      </c>
      <c r="D11" s="405" t="s">
        <v>87</v>
      </c>
      <c r="E11" s="406"/>
      <c r="F11" s="399" t="s">
        <v>88</v>
      </c>
      <c r="G11" s="396"/>
      <c r="H11" s="374"/>
      <c r="I11" s="374"/>
    </row>
    <row r="12" spans="2:9">
      <c r="B12" s="139"/>
      <c r="C12" s="140">
        <v>5</v>
      </c>
      <c r="D12" s="405" t="s">
        <v>89</v>
      </c>
      <c r="E12" s="406"/>
      <c r="F12" s="399" t="s">
        <v>90</v>
      </c>
      <c r="G12" s="396"/>
      <c r="H12" s="374"/>
      <c r="I12" s="374"/>
    </row>
    <row r="13" spans="2:9" ht="27.75" customHeight="1">
      <c r="B13" s="139"/>
      <c r="C13" s="140">
        <v>5</v>
      </c>
      <c r="D13" s="405" t="s">
        <v>91</v>
      </c>
      <c r="E13" s="406"/>
      <c r="F13" s="399" t="s">
        <v>92</v>
      </c>
      <c r="G13" s="396"/>
      <c r="H13" s="374"/>
      <c r="I13" s="374"/>
    </row>
    <row r="14" spans="2:9">
      <c r="B14" s="139"/>
      <c r="C14" s="140">
        <v>5</v>
      </c>
      <c r="D14" s="405" t="s">
        <v>93</v>
      </c>
      <c r="E14" s="406"/>
      <c r="F14" s="399" t="s">
        <v>94</v>
      </c>
      <c r="G14" s="396"/>
      <c r="H14" s="374"/>
      <c r="I14" s="374"/>
    </row>
    <row r="15" spans="2:9" ht="41.25" customHeight="1">
      <c r="B15" s="139"/>
      <c r="C15" s="140">
        <v>5</v>
      </c>
      <c r="D15" s="405" t="s">
        <v>95</v>
      </c>
      <c r="E15" s="406"/>
      <c r="F15" s="399" t="s">
        <v>96</v>
      </c>
      <c r="G15" s="396"/>
      <c r="H15" s="374"/>
      <c r="I15" s="374"/>
    </row>
    <row r="16" spans="2:9" ht="41.25" customHeight="1">
      <c r="B16" s="139"/>
      <c r="C16" s="140">
        <v>5</v>
      </c>
      <c r="D16" s="400" t="s">
        <v>97</v>
      </c>
      <c r="E16" s="401"/>
      <c r="F16" s="399" t="s">
        <v>98</v>
      </c>
      <c r="G16" s="396"/>
      <c r="H16" s="374"/>
      <c r="I16" s="374"/>
    </row>
    <row r="17" spans="2:9" ht="51.75" customHeight="1">
      <c r="B17" s="139"/>
      <c r="C17" s="140">
        <v>5</v>
      </c>
      <c r="D17" s="401" t="s">
        <v>99</v>
      </c>
      <c r="E17" s="404"/>
      <c r="F17" s="399" t="s">
        <v>100</v>
      </c>
      <c r="G17" s="396"/>
      <c r="H17" s="374"/>
      <c r="I17" s="374"/>
    </row>
    <row r="18" spans="2:9" ht="51.75" customHeight="1">
      <c r="B18" s="139"/>
      <c r="C18" s="140">
        <v>5</v>
      </c>
      <c r="D18" s="400" t="s">
        <v>101</v>
      </c>
      <c r="E18" s="401"/>
      <c r="F18" s="399" t="s">
        <v>102</v>
      </c>
      <c r="G18" s="396"/>
      <c r="H18" s="374"/>
      <c r="I18" s="374"/>
    </row>
    <row r="19" spans="2:9" ht="51.75" customHeight="1">
      <c r="B19" s="139"/>
      <c r="C19" s="140">
        <v>5</v>
      </c>
      <c r="D19" s="120" t="s">
        <v>103</v>
      </c>
      <c r="E19" s="121"/>
      <c r="F19" s="399" t="s">
        <v>104</v>
      </c>
      <c r="G19" s="396"/>
      <c r="H19" s="374"/>
      <c r="I19" s="374"/>
    </row>
    <row r="20" spans="2:9" ht="51.75" customHeight="1">
      <c r="B20" s="139"/>
      <c r="C20" s="140">
        <v>5</v>
      </c>
      <c r="D20" s="120" t="s">
        <v>105</v>
      </c>
      <c r="E20" s="121"/>
      <c r="F20" s="399" t="s">
        <v>106</v>
      </c>
      <c r="G20" s="396"/>
      <c r="H20" s="374"/>
      <c r="I20" s="374"/>
    </row>
    <row r="21" spans="2:9" ht="66.75" customHeight="1">
      <c r="B21" s="139"/>
      <c r="C21" s="140">
        <v>5</v>
      </c>
      <c r="D21" s="400" t="s">
        <v>107</v>
      </c>
      <c r="E21" s="401"/>
      <c r="F21" s="399" t="s">
        <v>108</v>
      </c>
      <c r="G21" s="396"/>
      <c r="H21" s="374"/>
      <c r="I21" s="374"/>
    </row>
    <row r="22" spans="2:9" ht="23.25" customHeight="1">
      <c r="B22" s="139"/>
      <c r="C22" s="140">
        <v>5</v>
      </c>
      <c r="D22" s="402" t="s">
        <v>109</v>
      </c>
      <c r="E22" s="403"/>
      <c r="F22" s="399" t="s">
        <v>110</v>
      </c>
      <c r="G22" s="396"/>
      <c r="H22" s="375"/>
      <c r="I22" s="375"/>
    </row>
    <row r="23" spans="2:9" ht="26.25" customHeight="1">
      <c r="B23" s="139"/>
      <c r="C23" s="140">
        <v>5</v>
      </c>
      <c r="D23" s="394" t="s">
        <v>111</v>
      </c>
      <c r="E23" s="394"/>
      <c r="F23" s="395" t="s">
        <v>112</v>
      </c>
      <c r="G23" s="396"/>
      <c r="H23" s="374"/>
      <c r="I23" s="374"/>
    </row>
    <row r="24" spans="2:9" ht="26.25" customHeight="1">
      <c r="B24" s="139"/>
      <c r="C24" s="140">
        <v>5</v>
      </c>
      <c r="D24" s="394" t="s">
        <v>113</v>
      </c>
      <c r="E24" s="394"/>
      <c r="F24" s="395" t="s">
        <v>114</v>
      </c>
      <c r="G24" s="396"/>
      <c r="H24" s="374"/>
      <c r="I24" s="374"/>
    </row>
    <row r="25" spans="2:9" ht="26.25" customHeight="1">
      <c r="B25" s="139"/>
      <c r="C25" s="140">
        <v>5</v>
      </c>
      <c r="D25" s="397" t="s">
        <v>115</v>
      </c>
      <c r="E25" s="398"/>
      <c r="F25" s="395" t="s">
        <v>116</v>
      </c>
      <c r="G25" s="396"/>
      <c r="H25" s="374"/>
      <c r="I25" s="374"/>
    </row>
    <row r="26" spans="2:9" ht="27" customHeight="1">
      <c r="B26" s="93"/>
      <c r="C26" s="374" t="s">
        <v>117</v>
      </c>
      <c r="D26" s="389"/>
      <c r="E26" s="389"/>
      <c r="F26" s="389"/>
      <c r="G26" s="390"/>
    </row>
    <row r="27" spans="2:9" ht="27" customHeight="1">
      <c r="B27" s="376" t="s">
        <v>118</v>
      </c>
      <c r="C27" s="377"/>
      <c r="D27" s="377"/>
      <c r="E27" s="377"/>
      <c r="F27" s="377"/>
      <c r="G27" s="378"/>
    </row>
    <row r="28" spans="2:9" ht="10.5" customHeight="1">
      <c r="B28" s="141"/>
      <c r="D28" s="94"/>
      <c r="E28" s="95"/>
      <c r="F28" s="96"/>
      <c r="G28" s="96"/>
    </row>
    <row r="29" spans="2:9">
      <c r="B29" s="141"/>
      <c r="C29" s="142"/>
      <c r="D29" s="391" t="s">
        <v>83</v>
      </c>
      <c r="E29" s="391"/>
      <c r="F29" s="392" t="s">
        <v>84</v>
      </c>
      <c r="G29" s="393"/>
    </row>
    <row r="30" spans="2:9">
      <c r="B30" s="141"/>
      <c r="D30" s="382" t="s">
        <v>85</v>
      </c>
      <c r="E30" s="382"/>
      <c r="F30" s="383" t="s">
        <v>119</v>
      </c>
      <c r="G30" s="384"/>
      <c r="H30" s="374"/>
      <c r="I30" s="374"/>
    </row>
    <row r="31" spans="2:9">
      <c r="B31" s="141"/>
      <c r="D31" s="382" t="s">
        <v>87</v>
      </c>
      <c r="E31" s="382"/>
      <c r="F31" s="383" t="s">
        <v>120</v>
      </c>
      <c r="G31" s="384"/>
      <c r="H31" s="374"/>
      <c r="I31" s="374"/>
    </row>
    <row r="32" spans="2:9">
      <c r="B32" s="141"/>
      <c r="D32" s="382" t="s">
        <v>89</v>
      </c>
      <c r="E32" s="382"/>
      <c r="F32" s="383" t="s">
        <v>121</v>
      </c>
      <c r="G32" s="384"/>
      <c r="H32" s="374"/>
      <c r="I32" s="374"/>
    </row>
    <row r="33" spans="2:9">
      <c r="B33" s="141"/>
      <c r="D33" s="382" t="s">
        <v>91</v>
      </c>
      <c r="E33" s="382"/>
      <c r="F33" s="383" t="s">
        <v>122</v>
      </c>
      <c r="G33" s="384"/>
      <c r="H33" s="374"/>
      <c r="I33" s="374"/>
    </row>
    <row r="34" spans="2:9">
      <c r="B34" s="141"/>
      <c r="D34" s="382" t="s">
        <v>93</v>
      </c>
      <c r="E34" s="382"/>
      <c r="F34" s="383" t="s">
        <v>123</v>
      </c>
      <c r="G34" s="384"/>
      <c r="H34" s="374"/>
      <c r="I34" s="374"/>
    </row>
    <row r="35" spans="2:9" ht="40.9" customHeight="1">
      <c r="B35" s="141"/>
      <c r="D35" s="382" t="s">
        <v>124</v>
      </c>
      <c r="E35" s="382"/>
      <c r="F35" s="383" t="s">
        <v>125</v>
      </c>
      <c r="G35" s="384"/>
      <c r="H35" s="374"/>
      <c r="I35" s="374"/>
    </row>
    <row r="36" spans="2:9" ht="42" customHeight="1">
      <c r="B36" s="143"/>
      <c r="C36" s="144"/>
      <c r="D36" s="382" t="s">
        <v>126</v>
      </c>
      <c r="E36" s="382"/>
      <c r="F36" s="383" t="s">
        <v>127</v>
      </c>
      <c r="G36" s="384"/>
      <c r="H36" s="373"/>
      <c r="I36" s="373"/>
    </row>
    <row r="37" spans="2:9" ht="30.75" customHeight="1">
      <c r="B37" s="143"/>
      <c r="C37" s="144"/>
      <c r="D37" s="382" t="s">
        <v>128</v>
      </c>
      <c r="E37" s="382"/>
      <c r="F37" s="383" t="s">
        <v>129</v>
      </c>
      <c r="G37" s="384"/>
      <c r="H37" s="373"/>
      <c r="I37" s="373"/>
    </row>
    <row r="38" spans="2:9" ht="33" customHeight="1">
      <c r="B38" s="143"/>
      <c r="C38" s="144"/>
      <c r="D38" s="382" t="s">
        <v>130</v>
      </c>
      <c r="E38" s="382"/>
      <c r="F38" s="383" t="s">
        <v>129</v>
      </c>
      <c r="G38" s="384"/>
      <c r="H38" s="373"/>
      <c r="I38" s="373"/>
    </row>
    <row r="39" spans="2:9" ht="30" customHeight="1">
      <c r="B39" s="143"/>
      <c r="C39" s="144"/>
      <c r="D39" s="382" t="s">
        <v>131</v>
      </c>
      <c r="E39" s="382"/>
      <c r="F39" s="383" t="s">
        <v>129</v>
      </c>
      <c r="G39" s="384"/>
      <c r="H39" s="373"/>
      <c r="I39" s="373"/>
    </row>
    <row r="40" spans="2:9" ht="30" customHeight="1">
      <c r="B40" s="143"/>
      <c r="C40" s="144"/>
      <c r="D40" s="382" t="s">
        <v>132</v>
      </c>
      <c r="E40" s="382"/>
      <c r="F40" s="383" t="s">
        <v>129</v>
      </c>
      <c r="G40" s="384"/>
      <c r="H40" s="373"/>
      <c r="I40" s="373"/>
    </row>
    <row r="41" spans="2:9" ht="30" customHeight="1">
      <c r="B41" s="143"/>
      <c r="C41" s="144"/>
      <c r="D41" s="385" t="s">
        <v>133</v>
      </c>
      <c r="E41" s="386"/>
      <c r="F41" s="383" t="s">
        <v>134</v>
      </c>
      <c r="G41" s="384"/>
      <c r="H41" s="373"/>
      <c r="I41" s="373"/>
    </row>
    <row r="42" spans="2:9" ht="35.25" customHeight="1">
      <c r="B42" s="143"/>
      <c r="C42" s="144"/>
      <c r="D42" s="382" t="s">
        <v>135</v>
      </c>
      <c r="E42" s="382"/>
      <c r="F42" s="383" t="s">
        <v>136</v>
      </c>
      <c r="G42" s="384"/>
      <c r="H42" s="373"/>
      <c r="I42" s="373"/>
    </row>
    <row r="43" spans="2:9" ht="31.5" customHeight="1">
      <c r="B43" s="143"/>
      <c r="C43" s="144"/>
      <c r="D43" s="382" t="s">
        <v>128</v>
      </c>
      <c r="E43" s="382"/>
      <c r="F43" s="383" t="s">
        <v>129</v>
      </c>
      <c r="G43" s="384"/>
      <c r="H43" s="373"/>
      <c r="I43" s="373"/>
    </row>
    <row r="44" spans="2:9" ht="35.25" customHeight="1">
      <c r="B44" s="143"/>
      <c r="C44" s="144"/>
      <c r="D44" s="382" t="s">
        <v>137</v>
      </c>
      <c r="E44" s="382"/>
      <c r="F44" s="383" t="s">
        <v>129</v>
      </c>
      <c r="G44" s="384"/>
      <c r="H44" s="373"/>
      <c r="I44" s="373"/>
    </row>
    <row r="45" spans="2:9" ht="57" customHeight="1">
      <c r="B45" s="143"/>
      <c r="C45" s="144"/>
      <c r="D45" s="382" t="s">
        <v>132</v>
      </c>
      <c r="E45" s="382"/>
      <c r="F45" s="383" t="s">
        <v>129</v>
      </c>
      <c r="G45" s="384"/>
      <c r="H45" s="373"/>
      <c r="I45" s="373"/>
    </row>
    <row r="46" spans="2:9" ht="32.25" customHeight="1">
      <c r="B46" s="143"/>
      <c r="C46" s="144"/>
      <c r="D46" s="382" t="s">
        <v>130</v>
      </c>
      <c r="E46" s="382"/>
      <c r="F46" s="383" t="s">
        <v>129</v>
      </c>
      <c r="G46" s="384"/>
      <c r="H46" s="373"/>
      <c r="I46" s="373"/>
    </row>
    <row r="47" spans="2:9" ht="32.25" customHeight="1">
      <c r="B47" s="143"/>
      <c r="C47" s="144"/>
      <c r="D47" s="385" t="s">
        <v>138</v>
      </c>
      <c r="E47" s="386"/>
      <c r="F47" s="387" t="s">
        <v>139</v>
      </c>
      <c r="G47" s="388"/>
      <c r="H47" s="373"/>
      <c r="I47" s="373"/>
    </row>
    <row r="48" spans="2:9" ht="32.25" customHeight="1">
      <c r="B48" s="143"/>
      <c r="C48" s="144"/>
      <c r="D48" s="382" t="s">
        <v>140</v>
      </c>
      <c r="E48" s="382"/>
      <c r="F48" s="383" t="s">
        <v>141</v>
      </c>
      <c r="G48" s="384"/>
      <c r="H48" s="373"/>
      <c r="I48" s="373"/>
    </row>
    <row r="49" spans="2:9" ht="32.25" customHeight="1">
      <c r="B49" s="143"/>
      <c r="C49" s="144"/>
      <c r="D49" s="382" t="s">
        <v>142</v>
      </c>
      <c r="E49" s="382"/>
      <c r="F49" s="383" t="s">
        <v>143</v>
      </c>
      <c r="G49" s="384"/>
      <c r="H49" s="373"/>
      <c r="I49" s="373"/>
    </row>
    <row r="50" spans="2:9" ht="32.25" customHeight="1">
      <c r="B50" s="143"/>
      <c r="C50" s="144"/>
      <c r="D50" s="382" t="s">
        <v>144</v>
      </c>
      <c r="E50" s="382"/>
      <c r="F50" s="383" t="s">
        <v>145</v>
      </c>
      <c r="G50" s="384"/>
      <c r="H50" s="373"/>
      <c r="I50" s="373"/>
    </row>
    <row r="51" spans="2:9" ht="32.25" customHeight="1">
      <c r="B51" s="143"/>
      <c r="C51" s="144"/>
      <c r="D51" s="94"/>
      <c r="E51" s="94"/>
      <c r="F51" s="96"/>
      <c r="G51" s="96"/>
    </row>
    <row r="52" spans="2:9" ht="21.75" customHeight="1">
      <c r="B52" s="376" t="s">
        <v>146</v>
      </c>
      <c r="C52" s="377"/>
      <c r="D52" s="377"/>
      <c r="E52" s="377"/>
      <c r="F52" s="377"/>
      <c r="G52" s="378"/>
    </row>
    <row r="53" spans="2:9" ht="21.75" customHeight="1">
      <c r="B53" s="376" t="s">
        <v>147</v>
      </c>
      <c r="C53" s="377"/>
      <c r="D53" s="377"/>
      <c r="E53" s="377"/>
      <c r="F53" s="377"/>
      <c r="G53" s="378"/>
    </row>
    <row r="54" spans="2:9" ht="20.25" customHeight="1">
      <c r="B54" s="376" t="s">
        <v>148</v>
      </c>
      <c r="C54" s="377"/>
      <c r="D54" s="377"/>
      <c r="E54" s="377"/>
      <c r="F54" s="377"/>
      <c r="G54" s="378"/>
    </row>
    <row r="55" spans="2:9" ht="20.25" customHeight="1">
      <c r="B55" s="376" t="s">
        <v>149</v>
      </c>
      <c r="C55" s="377"/>
      <c r="D55" s="377"/>
      <c r="E55" s="377"/>
      <c r="F55" s="377"/>
      <c r="G55" s="378"/>
    </row>
    <row r="56" spans="2:9" ht="18" customHeight="1" thickBot="1">
      <c r="B56" s="379" t="s">
        <v>150</v>
      </c>
      <c r="C56" s="380"/>
      <c r="D56" s="380"/>
      <c r="E56" s="380"/>
      <c r="F56" s="380"/>
      <c r="G56" s="381"/>
    </row>
    <row r="57" spans="2:9">
      <c r="B57" s="145"/>
      <c r="C57" s="146"/>
      <c r="D57" s="145"/>
      <c r="E57" s="145"/>
      <c r="F57" s="145"/>
      <c r="G57" s="145"/>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JG69"/>
  <sheetViews>
    <sheetView showGridLines="0" zoomScale="70" zoomScaleNormal="70" zoomScalePageLayoutView="50" workbookViewId="0">
      <pane xSplit="4" ySplit="9" topLeftCell="E22" activePane="bottomRight" state="frozen"/>
      <selection pane="topRight" activeCell="E1" sqref="E1"/>
      <selection pane="bottomLeft" activeCell="A10" sqref="A10"/>
      <selection pane="bottomRight" activeCell="F30" sqref="F30:F39"/>
    </sheetView>
  </sheetViews>
  <sheetFormatPr baseColWidth="10" defaultColWidth="11.42578125" defaultRowHeight="15"/>
  <cols>
    <col min="1" max="1" width="5" bestFit="1" customWidth="1"/>
    <col min="2" max="2" width="27.28515625" customWidth="1"/>
    <col min="3" max="3" width="26.7109375" customWidth="1"/>
    <col min="4" max="4" width="38.42578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494"/>
      <c r="B1" s="495"/>
      <c r="C1" s="495"/>
      <c r="D1" s="176"/>
      <c r="E1" s="33"/>
      <c r="F1" s="33"/>
      <c r="G1" s="33"/>
      <c r="H1" s="33"/>
      <c r="I1" s="33"/>
      <c r="J1" s="33"/>
      <c r="K1" s="33"/>
      <c r="L1" s="33"/>
      <c r="M1" s="33"/>
      <c r="N1" s="177"/>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496"/>
      <c r="B2" s="497"/>
      <c r="C2" s="497"/>
      <c r="D2" s="178"/>
      <c r="E2" s="28"/>
      <c r="F2" s="28"/>
      <c r="G2" s="28"/>
      <c r="H2" s="28"/>
      <c r="I2" s="28"/>
      <c r="J2" s="28"/>
      <c r="K2" s="28"/>
      <c r="L2" s="28"/>
      <c r="M2" s="28"/>
      <c r="N2" s="179"/>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180"/>
      <c r="B3" s="181"/>
      <c r="C3" s="181"/>
      <c r="D3" s="178"/>
      <c r="E3" s="28"/>
      <c r="F3" s="28"/>
      <c r="G3" s="28"/>
      <c r="H3" s="28"/>
      <c r="I3" s="28"/>
      <c r="J3" s="28"/>
      <c r="K3" s="28"/>
      <c r="L3" s="28"/>
      <c r="M3" s="28"/>
      <c r="N3" s="179"/>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25.5" customHeight="1">
      <c r="A4" s="449" t="s">
        <v>151</v>
      </c>
      <c r="B4" s="449"/>
      <c r="C4" s="449"/>
      <c r="D4" s="500" t="s">
        <v>4</v>
      </c>
      <c r="E4" s="501"/>
      <c r="F4" s="501"/>
      <c r="G4" s="501"/>
      <c r="H4" s="501"/>
      <c r="I4" s="501"/>
      <c r="J4" s="501"/>
      <c r="K4" s="501"/>
      <c r="L4" s="501"/>
      <c r="M4" s="501"/>
      <c r="N4" s="502"/>
      <c r="O4" s="116"/>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32.25" customHeight="1">
      <c r="A5" s="449" t="s">
        <v>152</v>
      </c>
      <c r="B5" s="449"/>
      <c r="C5" s="449"/>
      <c r="D5" s="478" t="s">
        <v>153</v>
      </c>
      <c r="E5" s="479"/>
      <c r="F5" s="479"/>
      <c r="G5" s="479"/>
      <c r="H5" s="479"/>
      <c r="I5" s="479"/>
      <c r="J5" s="479"/>
      <c r="K5" s="479"/>
      <c r="L5" s="479"/>
      <c r="M5" s="479"/>
      <c r="N5" s="480"/>
      <c r="O5" s="117"/>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32.25" customHeight="1">
      <c r="A6" s="449" t="s">
        <v>154</v>
      </c>
      <c r="B6" s="449"/>
      <c r="C6" s="449"/>
      <c r="D6" s="478" t="s">
        <v>469</v>
      </c>
      <c r="E6" s="479"/>
      <c r="F6" s="479"/>
      <c r="G6" s="479"/>
      <c r="H6" s="479"/>
      <c r="I6" s="479"/>
      <c r="J6" s="479"/>
      <c r="K6" s="479"/>
      <c r="L6" s="479"/>
      <c r="M6" s="479"/>
      <c r="N6" s="480"/>
      <c r="O6" s="97"/>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8" t="s">
        <v>155</v>
      </c>
      <c r="B7" s="99"/>
      <c r="C7" s="99"/>
      <c r="D7" s="453" t="s">
        <v>156</v>
      </c>
      <c r="E7" s="505" t="s">
        <v>157</v>
      </c>
      <c r="F7" s="506"/>
      <c r="G7" s="506"/>
      <c r="H7" s="507"/>
      <c r="I7" s="481" t="s">
        <v>158</v>
      </c>
      <c r="J7" s="482"/>
      <c r="K7" s="482"/>
      <c r="L7" s="482"/>
      <c r="M7" s="483"/>
      <c r="N7" s="466" t="s">
        <v>159</v>
      </c>
      <c r="O7" s="467"/>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50" t="s">
        <v>160</v>
      </c>
      <c r="B8" s="452" t="s">
        <v>161</v>
      </c>
      <c r="C8" s="92" t="s">
        <v>162</v>
      </c>
      <c r="D8" s="453"/>
      <c r="E8" s="454" t="s">
        <v>99</v>
      </c>
      <c r="F8" s="454" t="s">
        <v>163</v>
      </c>
      <c r="G8" s="454" t="s">
        <v>164</v>
      </c>
      <c r="H8" s="454" t="s">
        <v>105</v>
      </c>
      <c r="I8" s="468" t="s">
        <v>165</v>
      </c>
      <c r="J8" s="87" t="s">
        <v>166</v>
      </c>
      <c r="K8" s="468" t="s">
        <v>158</v>
      </c>
      <c r="L8" s="468" t="s">
        <v>167</v>
      </c>
      <c r="M8" s="468" t="s">
        <v>168</v>
      </c>
      <c r="N8" s="490" t="s">
        <v>169</v>
      </c>
      <c r="O8" s="490" t="s">
        <v>170</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51"/>
      <c r="B9" s="453"/>
      <c r="C9" s="153" t="s">
        <v>171</v>
      </c>
      <c r="D9" s="453"/>
      <c r="E9" s="455"/>
      <c r="F9" s="455"/>
      <c r="G9" s="455"/>
      <c r="H9" s="455"/>
      <c r="I9" s="455"/>
      <c r="J9" s="91" t="s">
        <v>172</v>
      </c>
      <c r="K9" s="455" t="s">
        <v>173</v>
      </c>
      <c r="L9" s="455"/>
      <c r="M9" s="455" t="s">
        <v>173</v>
      </c>
      <c r="N9" s="492"/>
      <c r="O9" s="491"/>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45">
      <c r="A10" s="439">
        <v>1</v>
      </c>
      <c r="B10" s="424" t="s">
        <v>174</v>
      </c>
      <c r="C10" s="459" t="s">
        <v>470</v>
      </c>
      <c r="D10" s="249" t="s">
        <v>175</v>
      </c>
      <c r="E10" s="424">
        <v>12</v>
      </c>
      <c r="F10" s="484">
        <v>2</v>
      </c>
      <c r="G10" s="474">
        <f>+F10/E10</f>
        <v>0.16666666666666666</v>
      </c>
      <c r="H10" s="430"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0" t="s">
        <v>178</v>
      </c>
      <c r="J10" s="106" t="s">
        <v>179</v>
      </c>
      <c r="K10" s="100" t="str">
        <f>IFERROR(CONCATENATE(INDEX('8- Políticas de Administración '!$B$16:$F$53,MATCH('5- Identificación de Riesgos'!J10,'8- Políticas de Administración '!$C$16:$C$54,0),1)," - ",L10),"")</f>
        <v>Mayor - 4</v>
      </c>
      <c r="L10" s="114">
        <f>IFERROR(VLOOKUP(INDEX('8- Políticas de Administración '!$B$16:$F$63,MATCH('5- Identificación de Riesgos'!J10,'8- Políticas de Administración '!$C$16:$C$64,0),1),'8- Políticas de Administración '!$B$16:$F$64,5,FALSE),"")</f>
        <v>4</v>
      </c>
      <c r="M10" s="424" t="str">
        <f>IFERROR(CONCATENATE(INDEX('8- Políticas de Administración '!$B$16:$F$53,MATCH(ROUND(AVERAGE(L10:L19),0),'8- Políticas de Administración '!$F$16:$F$53,0),1)," - ",ROUND(AVERAGE(L10:L19),0)),"")</f>
        <v>Moderado - 3</v>
      </c>
      <c r="N10" s="463" t="str">
        <f>IFERROR(CONCATENATE(VLOOKUP((LEFT(H10,LEN(H10)-4)&amp;LEFT(M10,LEN(M10)-4)),'9- Matriz de Calor '!$D$18:$E$42,2,0)," - ",RIGHT(H10,1)*RIGHT(M10,1)),"")</f>
        <v>Moderado - 9</v>
      </c>
      <c r="O10" s="503">
        <f>RIGHT(H10,1)*RIGHT(M10,1)</f>
        <v>9</v>
      </c>
      <c r="P10" s="10"/>
    </row>
    <row r="11" spans="1:267" ht="30">
      <c r="A11" s="440"/>
      <c r="B11" s="425"/>
      <c r="C11" s="460"/>
      <c r="D11" s="249" t="s">
        <v>471</v>
      </c>
      <c r="E11" s="425"/>
      <c r="F11" s="485"/>
      <c r="G11" s="475"/>
      <c r="H11" s="431"/>
      <c r="I11" s="273" t="s">
        <v>180</v>
      </c>
      <c r="J11" s="118" t="s">
        <v>186</v>
      </c>
      <c r="K11" s="101" t="str">
        <f>IFERROR(CONCATENATE(INDEX('8- Políticas de Administración '!$B$16:$F$53,MATCH('5- Identificación de Riesgos'!J11,'8- Políticas de Administración '!$C$16:$C$54,0),1)," - ",L11),"")</f>
        <v>Menor - 2</v>
      </c>
      <c r="L11" s="113">
        <f>IFERROR(VLOOKUP(INDEX('8- Políticas de Administración '!$B$16:$F$63,MATCH('5- Identificación de Riesgos'!J11,'8- Políticas de Administración '!$C$16:$C$64,0),1),'8- Políticas de Administración '!$B$16:$F$64,5,FALSE),"")</f>
        <v>2</v>
      </c>
      <c r="M11" s="425"/>
      <c r="N11" s="464"/>
      <c r="O11" s="503"/>
      <c r="P11" s="10"/>
    </row>
    <row r="12" spans="1:267" ht="45">
      <c r="A12" s="440"/>
      <c r="B12" s="425"/>
      <c r="C12" s="460"/>
      <c r="D12" s="249" t="s">
        <v>478</v>
      </c>
      <c r="E12" s="425"/>
      <c r="F12" s="485"/>
      <c r="G12" s="475"/>
      <c r="H12" s="431"/>
      <c r="I12" s="206" t="s">
        <v>176</v>
      </c>
      <c r="J12" s="118" t="s">
        <v>177</v>
      </c>
      <c r="K12" s="101" t="str">
        <f>IFERROR(CONCATENATE(INDEX('8- Políticas de Administración '!$B$16:$F$53,MATCH('5- Identificación de Riesgos'!J12,'8- Políticas de Administración '!$C$16:$C$54,0),1)," - ",L12),"")</f>
        <v>Moderado - 3</v>
      </c>
      <c r="L12" s="113">
        <f>IFERROR(VLOOKUP(INDEX('8- Políticas de Administración '!$B$16:$F$63,MATCH('5- Identificación de Riesgos'!J12,'8- Políticas de Administración '!$C$16:$C$64,0),1),'8- Políticas de Administración '!$B$16:$F$64,5,FALSE),"")</f>
        <v>3</v>
      </c>
      <c r="M12" s="425"/>
      <c r="N12" s="464"/>
      <c r="O12" s="503"/>
      <c r="P12" s="10"/>
    </row>
    <row r="13" spans="1:267" ht="42.75" customHeight="1">
      <c r="A13" s="440"/>
      <c r="B13" s="425"/>
      <c r="C13" s="460"/>
      <c r="D13" s="249"/>
      <c r="E13" s="425"/>
      <c r="F13" s="485"/>
      <c r="G13" s="475"/>
      <c r="H13" s="431"/>
      <c r="I13" s="101"/>
      <c r="J13" s="118"/>
      <c r="K13" s="101" t="str">
        <f>IFERROR(CONCATENATE(INDEX('8- Políticas de Administración '!$B$16:$F$53,MATCH('5- Identificación de Riesgos'!J13,'8- Políticas de Administración '!$C$16:$C$54,0),1)," - ",L13),"")</f>
        <v/>
      </c>
      <c r="L13" s="113" t="str">
        <f>IFERROR(VLOOKUP(INDEX('8- Políticas de Administración '!$B$16:$F$63,MATCH('5- Identificación de Riesgos'!J13,'8- Políticas de Administración '!$C$16:$C$64,0),1),'8- Políticas de Administración '!$B$16:$F$64,5,FALSE),"")</f>
        <v/>
      </c>
      <c r="M13" s="425"/>
      <c r="N13" s="464"/>
      <c r="O13" s="503"/>
      <c r="P13" s="10"/>
    </row>
    <row r="14" spans="1:267" ht="16.5">
      <c r="A14" s="440"/>
      <c r="B14" s="425"/>
      <c r="C14" s="460"/>
      <c r="D14" s="249"/>
      <c r="E14" s="425"/>
      <c r="F14" s="485"/>
      <c r="G14" s="475"/>
      <c r="H14" s="431"/>
      <c r="I14" s="101"/>
      <c r="J14" s="118"/>
      <c r="K14" s="101" t="str">
        <f>IFERROR(CONCATENATE(INDEX('8- Políticas de Administración '!$B$16:$F$53,MATCH('5- Identificación de Riesgos'!J14,'8- Políticas de Administración '!$C$16:$C$54,0),1)," - ",L14),"")</f>
        <v/>
      </c>
      <c r="L14" s="113" t="str">
        <f>IFERROR(VLOOKUP(INDEX('8- Políticas de Administración '!$B$16:$F$63,MATCH('5- Identificación de Riesgos'!J14,'8- Políticas de Administración '!$C$16:$C$64,0),1),'8- Políticas de Administración '!$B$16:$F$64,5,FALSE),"")</f>
        <v/>
      </c>
      <c r="M14" s="425"/>
      <c r="N14" s="464"/>
      <c r="O14" s="503"/>
      <c r="P14" s="10"/>
    </row>
    <row r="15" spans="1:267" ht="16.5">
      <c r="A15" s="440"/>
      <c r="B15" s="425"/>
      <c r="C15" s="460"/>
      <c r="D15" s="251"/>
      <c r="E15" s="425"/>
      <c r="F15" s="485"/>
      <c r="G15" s="475"/>
      <c r="H15" s="431"/>
      <c r="I15" s="101"/>
      <c r="J15" s="118"/>
      <c r="K15" s="101" t="str">
        <f>IFERROR(CONCATENATE(INDEX('8- Políticas de Administración '!$B$16:$F$53,MATCH('5- Identificación de Riesgos'!J15,'8- Políticas de Administración '!$C$16:$C$54,0),1)," - ",L15),"")</f>
        <v/>
      </c>
      <c r="L15" s="113" t="str">
        <f>IFERROR(VLOOKUP(INDEX('8- Políticas de Administración '!$B$16:$F$63,MATCH('5- Identificación de Riesgos'!J15,'8- Políticas de Administración '!$C$16:$C$64,0),1),'8- Políticas de Administración '!$B$16:$F$64,5,FALSE),"")</f>
        <v/>
      </c>
      <c r="M15" s="425"/>
      <c r="N15" s="464"/>
      <c r="O15" s="503"/>
      <c r="P15" s="10"/>
    </row>
    <row r="16" spans="1:267" ht="16.5">
      <c r="A16" s="440"/>
      <c r="B16" s="425"/>
      <c r="C16" s="460"/>
      <c r="D16" s="252"/>
      <c r="E16" s="425"/>
      <c r="F16" s="485"/>
      <c r="G16" s="475"/>
      <c r="H16" s="431"/>
      <c r="I16" s="101"/>
      <c r="J16" s="118"/>
      <c r="K16" s="101" t="str">
        <f>IFERROR(CONCATENATE(INDEX('8- Políticas de Administración '!$B$16:$F$53,MATCH('5- Identificación de Riesgos'!J16,'8- Políticas de Administración '!$C$16:$C$54,0),1)," - ",L16),"")</f>
        <v/>
      </c>
      <c r="L16" s="113" t="str">
        <f>IFERROR(VLOOKUP(INDEX('8- Políticas de Administración '!$B$16:$F$63,MATCH('5- Identificación de Riesgos'!J16,'8- Políticas de Administración '!$C$16:$C$64,0),1),'8- Políticas de Administración '!$B$16:$F$64,5,FALSE),"")</f>
        <v/>
      </c>
      <c r="M16" s="425"/>
      <c r="N16" s="464"/>
      <c r="O16" s="503"/>
      <c r="P16" s="10"/>
    </row>
    <row r="17" spans="1:16" ht="16.5">
      <c r="A17" s="440"/>
      <c r="B17" s="425"/>
      <c r="C17" s="460"/>
      <c r="D17" s="253"/>
      <c r="E17" s="425"/>
      <c r="F17" s="485"/>
      <c r="G17" s="475"/>
      <c r="H17" s="431"/>
      <c r="I17" s="101"/>
      <c r="J17" s="118"/>
      <c r="K17" s="101" t="str">
        <f>IFERROR(CONCATENATE(INDEX('8- Políticas de Administración '!$B$16:$F$53,MATCH('5- Identificación de Riesgos'!J17,'8- Políticas de Administración '!$C$16:$C$54,0),1)," - ",L17),"")</f>
        <v/>
      </c>
      <c r="L17" s="113" t="str">
        <f>IFERROR(VLOOKUP(INDEX('8- Políticas de Administración '!$B$16:$F$63,MATCH('5- Identificación de Riesgos'!J17,'8- Políticas de Administración '!$C$16:$C$64,0),1),'8- Políticas de Administración '!$B$16:$F$64,5,FALSE),"")</f>
        <v/>
      </c>
      <c r="M17" s="425"/>
      <c r="N17" s="464"/>
      <c r="O17" s="503"/>
      <c r="P17" s="10"/>
    </row>
    <row r="18" spans="1:16" ht="16.5">
      <c r="A18" s="440"/>
      <c r="B18" s="425"/>
      <c r="C18" s="460"/>
      <c r="D18" s="254"/>
      <c r="E18" s="425"/>
      <c r="F18" s="485"/>
      <c r="G18" s="475"/>
      <c r="H18" s="431"/>
      <c r="I18" s="101"/>
      <c r="J18" s="118"/>
      <c r="K18" s="101" t="str">
        <f>IFERROR(CONCATENATE(INDEX('8- Políticas de Administración '!$B$16:$F$53,MATCH('5- Identificación de Riesgos'!J18,'8- Políticas de Administración '!$C$16:$C$54,0),1)," - ",L18),"")</f>
        <v/>
      </c>
      <c r="L18" s="113" t="str">
        <f>IFERROR(VLOOKUP(INDEX('8- Políticas de Administración '!$B$16:$F$63,MATCH('5- Identificación de Riesgos'!J18,'8- Políticas de Administración '!$C$16:$C$64,0),1),'8- Políticas de Administración '!$B$16:$F$64,5,FALSE),"")</f>
        <v/>
      </c>
      <c r="M18" s="425"/>
      <c r="N18" s="464"/>
      <c r="O18" s="503"/>
      <c r="P18" s="10"/>
    </row>
    <row r="19" spans="1:16" ht="17.25" thickBot="1">
      <c r="A19" s="441"/>
      <c r="B19" s="426"/>
      <c r="C19" s="461"/>
      <c r="D19" s="255"/>
      <c r="E19" s="426"/>
      <c r="F19" s="486"/>
      <c r="G19" s="476"/>
      <c r="H19" s="432"/>
      <c r="I19" s="102"/>
      <c r="J19" s="119"/>
      <c r="K19" s="102" t="str">
        <f>IFERROR(CONCATENATE(INDEX('8- Políticas de Administración '!$B$16:$F$53,MATCH('5- Identificación de Riesgos'!J19,'8- Políticas de Administración '!$C$16:$C$54,0),1)," - ",L19),"")</f>
        <v/>
      </c>
      <c r="L19" s="115" t="str">
        <f>IFERROR(VLOOKUP(INDEX('8- Políticas de Administración '!$B$16:$F$63,MATCH('5- Identificación de Riesgos'!J19,'8- Políticas de Administración '!$C$16:$C$64,0),1),'8- Políticas de Administración '!$B$16:$F$64,5,FALSE),"")</f>
        <v/>
      </c>
      <c r="M19" s="426"/>
      <c r="N19" s="465"/>
      <c r="O19" s="503"/>
      <c r="P19" s="10"/>
    </row>
    <row r="20" spans="1:16" ht="45">
      <c r="A20" s="439">
        <v>2</v>
      </c>
      <c r="B20" s="424" t="s">
        <v>182</v>
      </c>
      <c r="C20" s="459" t="s">
        <v>183</v>
      </c>
      <c r="D20" s="256" t="s">
        <v>472</v>
      </c>
      <c r="E20" s="424">
        <v>365</v>
      </c>
      <c r="F20" s="471">
        <v>10</v>
      </c>
      <c r="G20" s="474">
        <f t="shared" ref="G20" si="0">+F20/E20</f>
        <v>2.7397260273972601E-2</v>
      </c>
      <c r="H20" s="430"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0" t="s">
        <v>180</v>
      </c>
      <c r="J20" s="106" t="s">
        <v>289</v>
      </c>
      <c r="K20" s="100" t="str">
        <f>IFERROR(CONCATENATE(INDEX('8- Políticas de Administración '!$B$16:$F$53,MATCH('5- Identificación de Riesgos'!J20,'8- Políticas de Administración '!$C$16:$C$54,0),1)," - ",L20),"")</f>
        <v>Mayor - 4</v>
      </c>
      <c r="L20" s="114">
        <f>IFERROR(VLOOKUP(INDEX('8- Políticas de Administración '!$B$16:$F$63,MATCH('5- Identificación de Riesgos'!J20,'8- Políticas de Administración '!$C$16:$C$64,0),1),'8- Políticas de Administración '!$B$16:$F$64,5,FALSE),"")</f>
        <v>4</v>
      </c>
      <c r="M20" s="424" t="str">
        <f>IFERROR(CONCATENATE(INDEX('8- Políticas de Administración '!$B$16:$F$53,MATCH(ROUND(AVERAGE(L20:L29),0),'8- Políticas de Administración '!$F$16:$F$53,0),1)," - ",ROUND(AVERAGE(L20:L29),0)),"")</f>
        <v>Mayor - 4</v>
      </c>
      <c r="N20" s="463" t="str">
        <f>IFERROR(CONCATENATE(VLOOKUP((LEFT(H20,LEN(H20)-4)&amp;LEFT(M20,LEN(M20)-4)),'9- Matriz de Calor '!$D$18:$E$42,2,0)," - ",RIGHT(H20,1)*RIGHT(M20,1)),"")</f>
        <v>Alto  - 4</v>
      </c>
      <c r="O20" s="504">
        <f>RIGHT(H20,1)*RIGHT(M20,1)</f>
        <v>4</v>
      </c>
    </row>
    <row r="21" spans="1:16" ht="45">
      <c r="A21" s="440"/>
      <c r="B21" s="425"/>
      <c r="C21" s="460"/>
      <c r="D21" s="257" t="s">
        <v>184</v>
      </c>
      <c r="E21" s="425"/>
      <c r="F21" s="472"/>
      <c r="G21" s="475"/>
      <c r="H21" s="431"/>
      <c r="I21" s="206" t="s">
        <v>178</v>
      </c>
      <c r="J21" s="118" t="s">
        <v>179</v>
      </c>
      <c r="K21" s="101" t="str">
        <f>IFERROR(CONCATENATE(INDEX('8- Políticas de Administración '!$B$16:$F$53,MATCH('5- Identificación de Riesgos'!J21,'8- Políticas de Administración '!$C$16:$C$54,0),1)," - ",L21),"")</f>
        <v>Mayor - 4</v>
      </c>
      <c r="L21" s="113">
        <f>IFERROR(VLOOKUP(INDEX('8- Políticas de Administración '!$B$16:$F$63,MATCH('5- Identificación de Riesgos'!J21,'8- Políticas de Administración '!$C$16:$C$64,0),1),'8- Políticas de Administración '!$B$16:$F$64,5,FALSE),"")</f>
        <v>4</v>
      </c>
      <c r="M21" s="425"/>
      <c r="N21" s="464"/>
      <c r="O21" s="493"/>
    </row>
    <row r="22" spans="1:16" ht="45">
      <c r="A22" s="440"/>
      <c r="B22" s="425"/>
      <c r="C22" s="460"/>
      <c r="D22" s="257" t="s">
        <v>185</v>
      </c>
      <c r="E22" s="425"/>
      <c r="F22" s="472"/>
      <c r="G22" s="475"/>
      <c r="H22" s="431"/>
      <c r="I22" s="101"/>
      <c r="J22" s="118"/>
      <c r="K22" s="206" t="str">
        <f>IFERROR(CONCATENATE(INDEX('8- Políticas de Administración '!$B$16:$F$53,MATCH('5- Identificación de Riesgos'!J22,'8- Políticas de Administración '!$C$16:$C$54,0),1)," - ",L22),"")</f>
        <v/>
      </c>
      <c r="L22" s="113" t="str">
        <f>IFERROR(VLOOKUP(INDEX('8- Políticas de Administración '!$B$16:$F$63,MATCH('5- Identificación de Riesgos'!J22,'8- Políticas de Administración '!$C$16:$C$64,0),1),'8- Políticas de Administración '!$B$16:$F$64,5,FALSE),"")</f>
        <v/>
      </c>
      <c r="M22" s="425"/>
      <c r="N22" s="464"/>
      <c r="O22" s="493"/>
    </row>
    <row r="23" spans="1:16" ht="30">
      <c r="A23" s="440"/>
      <c r="B23" s="425"/>
      <c r="C23" s="460"/>
      <c r="D23" s="257" t="s">
        <v>187</v>
      </c>
      <c r="E23" s="425"/>
      <c r="F23" s="472"/>
      <c r="G23" s="475"/>
      <c r="H23" s="431"/>
      <c r="I23" s="101"/>
      <c r="J23" s="118"/>
      <c r="K23" s="206" t="str">
        <f>IFERROR(CONCATENATE(INDEX('8- Políticas de Administración '!$B$16:$F$53,MATCH('5- Identificación de Riesgos'!J23,'8- Políticas de Administración '!$C$16:$C$54,0),1)," - ",L23),"")</f>
        <v/>
      </c>
      <c r="L23" s="113" t="str">
        <f>IFERROR(VLOOKUP(INDEX('8- Políticas de Administración '!$B$16:$F$63,MATCH('5- Identificación de Riesgos'!J23,'8- Políticas de Administración '!$C$16:$C$64,0),1),'8- Políticas de Administración '!$B$16:$F$64,5,FALSE),"")</f>
        <v/>
      </c>
      <c r="M23" s="425"/>
      <c r="N23" s="464"/>
      <c r="O23" s="493"/>
    </row>
    <row r="24" spans="1:16">
      <c r="A24" s="440"/>
      <c r="B24" s="425"/>
      <c r="C24" s="460"/>
      <c r="D24" s="250"/>
      <c r="E24" s="425"/>
      <c r="F24" s="472"/>
      <c r="G24" s="475"/>
      <c r="H24" s="431"/>
      <c r="I24" s="101"/>
      <c r="J24" s="118"/>
      <c r="K24" s="101" t="str">
        <f>IFERROR(CONCATENATE(INDEX('8- Políticas de Administración '!$B$16:$F$53,MATCH('5- Identificación de Riesgos'!J24,'8- Políticas de Administración '!$C$16:$C$54,0),1)," - ",L24),"")</f>
        <v/>
      </c>
      <c r="L24" s="113" t="str">
        <f>IFERROR(VLOOKUP(INDEX('8- Políticas de Administración '!$B$16:$F$63,MATCH('5- Identificación de Riesgos'!J24,'8- Políticas de Administración '!$C$16:$C$64,0),1),'8- Políticas de Administración '!$B$16:$F$64,5,FALSE),"")</f>
        <v/>
      </c>
      <c r="M24" s="425"/>
      <c r="N24" s="464"/>
      <c r="O24" s="493"/>
    </row>
    <row r="25" spans="1:16">
      <c r="A25" s="440"/>
      <c r="B25" s="425"/>
      <c r="C25" s="460"/>
      <c r="D25" s="104"/>
      <c r="E25" s="425"/>
      <c r="F25" s="472"/>
      <c r="G25" s="475"/>
      <c r="H25" s="431"/>
      <c r="I25" s="101"/>
      <c r="J25" s="118"/>
      <c r="K25" s="101" t="str">
        <f>IFERROR(CONCATENATE(INDEX('8- Políticas de Administración '!$B$16:$F$53,MATCH('5- Identificación de Riesgos'!J25,'8- Políticas de Administración '!$C$16:$C$54,0),1)," - ",L25),"")</f>
        <v/>
      </c>
      <c r="L25" s="113" t="str">
        <f>IFERROR(VLOOKUP(INDEX('8- Políticas de Administración '!$B$16:$F$63,MATCH('5- Identificación de Riesgos'!J25,'8- Políticas de Administración '!$C$16:$C$64,0),1),'8- Políticas de Administración '!$B$16:$F$64,5,FALSE),"")</f>
        <v/>
      </c>
      <c r="M25" s="425"/>
      <c r="N25" s="464"/>
      <c r="O25" s="493"/>
    </row>
    <row r="26" spans="1:16">
      <c r="A26" s="440"/>
      <c r="B26" s="425"/>
      <c r="C26" s="460"/>
      <c r="D26" s="254"/>
      <c r="E26" s="425"/>
      <c r="F26" s="472"/>
      <c r="G26" s="475"/>
      <c r="H26" s="431"/>
      <c r="I26" s="101"/>
      <c r="J26" s="118"/>
      <c r="K26" s="101" t="str">
        <f>IFERROR(CONCATENATE(INDEX('8- Políticas de Administración '!$B$16:$F$53,MATCH('5- Identificación de Riesgos'!J26,'8- Políticas de Administración '!$C$16:$C$54,0),1)," - ",L26),"")</f>
        <v/>
      </c>
      <c r="L26" s="113" t="str">
        <f>IFERROR(VLOOKUP(INDEX('8- Políticas de Administración '!$B$16:$F$63,MATCH('5- Identificación de Riesgos'!J26,'8- Políticas de Administración '!$C$16:$C$64,0),1),'8- Políticas de Administración '!$B$16:$F$64,5,FALSE),"")</f>
        <v/>
      </c>
      <c r="M26" s="425"/>
      <c r="N26" s="464"/>
      <c r="O26" s="493"/>
    </row>
    <row r="27" spans="1:16">
      <c r="A27" s="440"/>
      <c r="B27" s="425"/>
      <c r="C27" s="460"/>
      <c r="D27" s="254"/>
      <c r="E27" s="425"/>
      <c r="F27" s="472"/>
      <c r="G27" s="475"/>
      <c r="H27" s="431"/>
      <c r="I27" s="101"/>
      <c r="J27" s="118"/>
      <c r="K27" s="101" t="str">
        <f>IFERROR(CONCATENATE(INDEX('8- Políticas de Administración '!$B$16:$F$53,MATCH('5- Identificación de Riesgos'!J27,'8- Políticas de Administración '!$C$16:$C$54,0),1)," - ",L27),"")</f>
        <v/>
      </c>
      <c r="L27" s="113" t="str">
        <f>IFERROR(VLOOKUP(INDEX('8- Políticas de Administración '!$B$16:$F$63,MATCH('5- Identificación de Riesgos'!J27,'8- Políticas de Administración '!$C$16:$C$64,0),1),'8- Políticas de Administración '!$B$16:$F$64,5,FALSE),"")</f>
        <v/>
      </c>
      <c r="M27" s="425"/>
      <c r="N27" s="464"/>
      <c r="O27" s="493"/>
    </row>
    <row r="28" spans="1:16">
      <c r="A28" s="440"/>
      <c r="B28" s="425"/>
      <c r="C28" s="460"/>
      <c r="D28" s="254"/>
      <c r="E28" s="425"/>
      <c r="F28" s="472"/>
      <c r="G28" s="475"/>
      <c r="H28" s="431"/>
      <c r="I28" s="101"/>
      <c r="J28" s="118"/>
      <c r="K28" s="101" t="str">
        <f>IFERROR(CONCATENATE(INDEX('8- Políticas de Administración '!$B$16:$F$53,MATCH('5- Identificación de Riesgos'!J28,'8- Políticas de Administración '!$C$16:$C$54,0),1)," - ",L28),"")</f>
        <v/>
      </c>
      <c r="L28" s="113" t="str">
        <f>IFERROR(VLOOKUP(INDEX('8- Políticas de Administración '!$B$16:$F$63,MATCH('5- Identificación de Riesgos'!J28,'8- Políticas de Administración '!$C$16:$C$64,0),1),'8- Políticas de Administración '!$B$16:$F$64,5,FALSE),"")</f>
        <v/>
      </c>
      <c r="M28" s="425"/>
      <c r="N28" s="464"/>
      <c r="O28" s="493"/>
    </row>
    <row r="29" spans="1:16" ht="15.75" thickBot="1">
      <c r="A29" s="441"/>
      <c r="B29" s="426"/>
      <c r="C29" s="461"/>
      <c r="D29" s="255"/>
      <c r="E29" s="426"/>
      <c r="F29" s="473"/>
      <c r="G29" s="476"/>
      <c r="H29" s="432"/>
      <c r="I29" s="102"/>
      <c r="J29" s="119"/>
      <c r="K29" s="102" t="str">
        <f>IFERROR(CONCATENATE(INDEX('8- Políticas de Administración '!$B$16:$F$53,MATCH('5- Identificación de Riesgos'!J29,'8- Políticas de Administración '!$C$16:$C$54,0),1)," - ",L29),"")</f>
        <v/>
      </c>
      <c r="L29" s="115" t="str">
        <f>IFERROR(VLOOKUP(INDEX('8- Políticas de Administración '!$B$16:$F$63,MATCH('5- Identificación de Riesgos'!J29,'8- Políticas de Administración '!$C$16:$C$64,0),1),'8- Políticas de Administración '!$B$16:$F$64,5,FALSE),"")</f>
        <v/>
      </c>
      <c r="M29" s="426"/>
      <c r="N29" s="465"/>
      <c r="O29" s="493"/>
    </row>
    <row r="30" spans="1:16" ht="30">
      <c r="A30" s="439">
        <v>3</v>
      </c>
      <c r="B30" s="456" t="s">
        <v>188</v>
      </c>
      <c r="C30" s="459" t="s">
        <v>475</v>
      </c>
      <c r="D30" s="250" t="s">
        <v>476</v>
      </c>
      <c r="E30" s="424">
        <v>365</v>
      </c>
      <c r="F30" s="471">
        <v>23</v>
      </c>
      <c r="G30" s="474">
        <f t="shared" ref="G30" si="1">+F30/E30</f>
        <v>6.3013698630136991E-2</v>
      </c>
      <c r="H30" s="430"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Baja - 2</v>
      </c>
      <c r="I30" s="100" t="s">
        <v>277</v>
      </c>
      <c r="J30" s="106" t="s">
        <v>291</v>
      </c>
      <c r="K30" s="207" t="str">
        <f>IFERROR(CONCATENATE(INDEX('8- Políticas de Administración '!$B$16:$F$53,MATCH('5- Identificación de Riesgos'!J30,'8- Políticas de Administración '!$C$16:$C$54,0),1)," - ",L30),"")</f>
        <v>Leve - 1</v>
      </c>
      <c r="L30" s="114">
        <f>IFERROR(VLOOKUP(INDEX('8- Políticas de Administración '!$B$16:$F$63,MATCH('5- Identificación de Riesgos'!J30,'8- Políticas de Administración '!$C$16:$C$64,0),1),'8- Políticas de Administración '!$B$16:$F$64,5,FALSE),"")</f>
        <v>1</v>
      </c>
      <c r="M30" s="424" t="str">
        <f>IFERROR(CONCATENATE(INDEX('8- Políticas de Administración '!$B$16:$F$53,MATCH(ROUND(AVERAGE(L30:L39),0),'8- Políticas de Administración '!$F$16:$F$53,0),1)," - ",ROUND(AVERAGE(L30:L39),0)),"")</f>
        <v>Moderado - 3</v>
      </c>
      <c r="N30" s="463" t="str">
        <f>IFERROR(CONCATENATE(VLOOKUP((LEFT(H30,LEN(H30)-4)&amp;LEFT(M30,LEN(M30)-4)),'9- Matriz de Calor '!$D$18:$E$42,2,0)," - ",RIGHT(H30,1)*RIGHT(M30,1)),"")</f>
        <v>Moderado - 6</v>
      </c>
      <c r="O30" s="493">
        <f>RIGHT(H30,1)*RIGHT(M30,1)</f>
        <v>6</v>
      </c>
    </row>
    <row r="31" spans="1:16" ht="75" customHeight="1">
      <c r="A31" s="440"/>
      <c r="B31" s="457"/>
      <c r="C31" s="460"/>
      <c r="D31" s="250" t="s">
        <v>474</v>
      </c>
      <c r="E31" s="425"/>
      <c r="F31" s="472"/>
      <c r="G31" s="475"/>
      <c r="H31" s="431"/>
      <c r="I31" s="101" t="s">
        <v>268</v>
      </c>
      <c r="J31" s="118" t="s">
        <v>285</v>
      </c>
      <c r="K31" s="206" t="str">
        <f>IFERROR(CONCATENATE(INDEX('8- Políticas de Administración '!$B$16:$F$61,MATCH('5- Identificación de Riesgos'!J31,'8- Políticas de Administración '!$C$16:$C$61,0),1)," - ",L31),"")</f>
        <v>Moderado - 3</v>
      </c>
      <c r="L31" s="113">
        <f>IFERROR(VLOOKUP(INDEX('8- Políticas de Administración '!$B$16:$F$63,MATCH('5- Identificación de Riesgos'!J31,'8- Políticas de Administración '!$C$16:$C$64,0),1),'8- Políticas de Administración '!$B$16:$F$64,5,FALSE),"")</f>
        <v>3</v>
      </c>
      <c r="M31" s="425"/>
      <c r="N31" s="464"/>
      <c r="O31" s="493"/>
    </row>
    <row r="32" spans="1:16" ht="30">
      <c r="A32" s="440"/>
      <c r="B32" s="457"/>
      <c r="C32" s="460"/>
      <c r="D32" s="249" t="s">
        <v>473</v>
      </c>
      <c r="E32" s="425"/>
      <c r="F32" s="472"/>
      <c r="G32" s="475"/>
      <c r="H32" s="431"/>
      <c r="I32" s="101" t="s">
        <v>176</v>
      </c>
      <c r="J32" s="118" t="s">
        <v>177</v>
      </c>
      <c r="K32" s="101" t="str">
        <f>IFERROR(CONCATENATE(INDEX('8- Políticas de Administración '!$B$16:$F$53,MATCH('5- Identificación de Riesgos'!J32,'8- Políticas de Administración '!$C$16:$C$54,0),1)," - ",L32),"")</f>
        <v>Moderado - 3</v>
      </c>
      <c r="L32" s="113">
        <f>IFERROR(VLOOKUP(INDEX('8- Políticas de Administración '!$B$16:$F$63,MATCH('5- Identificación de Riesgos'!J32,'8- Políticas de Administración '!$C$16:$C$64,0),1),'8- Políticas de Administración '!$B$16:$F$64,5,FALSE),"")</f>
        <v>3</v>
      </c>
      <c r="M32" s="425"/>
      <c r="N32" s="464"/>
      <c r="O32" s="493"/>
    </row>
    <row r="33" spans="1:22" ht="45">
      <c r="A33" s="440"/>
      <c r="B33" s="457"/>
      <c r="C33" s="460"/>
      <c r="D33" s="249"/>
      <c r="E33" s="425"/>
      <c r="F33" s="472"/>
      <c r="G33" s="475"/>
      <c r="H33" s="431"/>
      <c r="I33" s="101" t="s">
        <v>178</v>
      </c>
      <c r="J33" s="118" t="s">
        <v>179</v>
      </c>
      <c r="K33" s="101" t="str">
        <f>IFERROR(CONCATENATE(INDEX('8- Políticas de Administración '!$B$16:$F$53,MATCH('5- Identificación de Riesgos'!J33,'8- Políticas de Administración '!$C$16:$C$54,0),1)," - ",L33),"")</f>
        <v>Mayor - 4</v>
      </c>
      <c r="L33" s="113">
        <f>IFERROR(VLOOKUP(INDEX('8- Políticas de Administración '!$B$16:$F$63,MATCH('5- Identificación de Riesgos'!J33,'8- Políticas de Administración '!$C$16:$C$64,0),1),'8- Políticas de Administración '!$B$16:$F$64,5,FALSE),"")</f>
        <v>4</v>
      </c>
      <c r="M33" s="425"/>
      <c r="N33" s="464"/>
      <c r="O33" s="493"/>
    </row>
    <row r="34" spans="1:22">
      <c r="A34" s="440"/>
      <c r="B34" s="457"/>
      <c r="C34" s="460"/>
      <c r="D34" s="254"/>
      <c r="E34" s="425"/>
      <c r="F34" s="472"/>
      <c r="G34" s="475"/>
      <c r="H34" s="431"/>
      <c r="I34" s="101"/>
      <c r="J34" s="118"/>
      <c r="K34" s="101" t="str">
        <f>IFERROR(CONCATENATE(INDEX('8- Políticas de Administración '!$B$16:$F$53,MATCH('5- Identificación de Riesgos'!J34,'8- Políticas de Administración '!$C$16:$C$54,0),1)," - ",L34),"")</f>
        <v/>
      </c>
      <c r="L34" s="113" t="str">
        <f>IFERROR(VLOOKUP(INDEX('8- Políticas de Administración '!$B$16:$F$63,MATCH('5- Identificación de Riesgos'!J34,'8- Políticas de Administración '!$C$16:$C$64,0),1),'8- Políticas de Administración '!$B$16:$F$64,5,FALSE),"")</f>
        <v/>
      </c>
      <c r="M34" s="425"/>
      <c r="N34" s="464"/>
      <c r="O34" s="493"/>
    </row>
    <row r="35" spans="1:22">
      <c r="A35" s="440"/>
      <c r="B35" s="457"/>
      <c r="C35" s="460"/>
      <c r="D35" s="105"/>
      <c r="E35" s="425"/>
      <c r="F35" s="472"/>
      <c r="G35" s="475"/>
      <c r="H35" s="431"/>
      <c r="I35" s="101"/>
      <c r="J35" s="118"/>
      <c r="K35" s="101" t="str">
        <f>IFERROR(CONCATENATE(INDEX('8- Políticas de Administración '!$B$16:$F$53,MATCH('5- Identificación de Riesgos'!J35,'8- Políticas de Administración '!$C$16:$C$54,0),1)," - ",L35),"")</f>
        <v/>
      </c>
      <c r="L35" s="113" t="str">
        <f>IFERROR(VLOOKUP(INDEX('8- Políticas de Administración '!$B$16:$F$63,MATCH('5- Identificación de Riesgos'!J35,'8- Políticas de Administración '!$C$16:$C$64,0),1),'8- Políticas de Administración '!$B$16:$F$64,5,FALSE),"")</f>
        <v/>
      </c>
      <c r="M35" s="425"/>
      <c r="N35" s="464"/>
      <c r="O35" s="493"/>
    </row>
    <row r="36" spans="1:22">
      <c r="A36" s="440"/>
      <c r="B36" s="457"/>
      <c r="C36" s="460"/>
      <c r="D36" s="258"/>
      <c r="E36" s="425"/>
      <c r="F36" s="472"/>
      <c r="G36" s="475"/>
      <c r="H36" s="431"/>
      <c r="I36" s="101"/>
      <c r="J36" s="118"/>
      <c r="K36" s="101" t="str">
        <f>IFERROR(CONCATENATE(INDEX('8- Políticas de Administración '!$B$16:$F$53,MATCH('5- Identificación de Riesgos'!J36,'8- Políticas de Administración '!$C$16:$C$54,0),1)," - ",L36),"")</f>
        <v/>
      </c>
      <c r="L36" s="113" t="str">
        <f>IFERROR(VLOOKUP(INDEX('8- Políticas de Administración '!$B$16:$F$63,MATCH('5- Identificación de Riesgos'!J36,'8- Políticas de Administración '!$C$16:$C$64,0),1),'8- Políticas de Administración '!$B$16:$F$64,5,FALSE),"")</f>
        <v/>
      </c>
      <c r="M36" s="425"/>
      <c r="N36" s="464"/>
      <c r="O36" s="493"/>
    </row>
    <row r="37" spans="1:22">
      <c r="A37" s="440"/>
      <c r="B37" s="457"/>
      <c r="C37" s="460"/>
      <c r="D37" s="254"/>
      <c r="E37" s="425"/>
      <c r="F37" s="472"/>
      <c r="G37" s="475"/>
      <c r="H37" s="431"/>
      <c r="I37" s="101"/>
      <c r="J37" s="118"/>
      <c r="K37" s="101" t="str">
        <f>IFERROR(CONCATENATE(INDEX('8- Políticas de Administración '!$B$16:$F$53,MATCH('5- Identificación de Riesgos'!J37,'8- Políticas de Administración '!$C$16:$C$54,0),1)," - ",L37),"")</f>
        <v/>
      </c>
      <c r="L37" s="113" t="str">
        <f>IFERROR(VLOOKUP(INDEX('8- Políticas de Administración '!$B$16:$F$63,MATCH('5- Identificación de Riesgos'!J37,'8- Políticas de Administración '!$C$16:$C$64,0),1),'8- Políticas de Administración '!$B$16:$F$64,5,FALSE),"")</f>
        <v/>
      </c>
      <c r="M37" s="425"/>
      <c r="N37" s="464"/>
      <c r="O37" s="493"/>
    </row>
    <row r="38" spans="1:22">
      <c r="A38" s="440"/>
      <c r="B38" s="457"/>
      <c r="C38" s="460"/>
      <c r="D38" s="254"/>
      <c r="E38" s="425"/>
      <c r="F38" s="472"/>
      <c r="G38" s="475"/>
      <c r="H38" s="431"/>
      <c r="I38" s="101"/>
      <c r="J38" s="118"/>
      <c r="K38" s="101" t="str">
        <f>IFERROR(CONCATENATE(INDEX('8- Políticas de Administración '!$B$16:$F$53,MATCH('5- Identificación de Riesgos'!J38,'8- Políticas de Administración '!$C$16:$C$54,0),1)," - ",L38),"")</f>
        <v/>
      </c>
      <c r="L38" s="113" t="str">
        <f>IFERROR(VLOOKUP(INDEX('8- Políticas de Administración '!$B$16:$F$63,MATCH('5- Identificación de Riesgos'!J38,'8- Políticas de Administración '!$C$16:$C$64,0),1),'8- Políticas de Administración '!$B$16:$F$64,5,FALSE),"")</f>
        <v/>
      </c>
      <c r="M38" s="425"/>
      <c r="N38" s="464"/>
      <c r="O38" s="493"/>
    </row>
    <row r="39" spans="1:22" ht="15.75" thickBot="1">
      <c r="A39" s="441"/>
      <c r="B39" s="458"/>
      <c r="C39" s="461"/>
      <c r="D39" s="255"/>
      <c r="E39" s="426"/>
      <c r="F39" s="473"/>
      <c r="G39" s="476"/>
      <c r="H39" s="432"/>
      <c r="I39" s="102"/>
      <c r="J39" s="119"/>
      <c r="K39" s="102" t="str">
        <f>IFERROR(CONCATENATE(INDEX('8- Políticas de Administración '!$B$16:$F$53,MATCH('5- Identificación de Riesgos'!J39,'8- Políticas de Administración '!$C$16:$C$54,0),1)," - ",L39),"")</f>
        <v/>
      </c>
      <c r="L39" s="115" t="str">
        <f>IFERROR(VLOOKUP(INDEX('8- Políticas de Administración '!$B$16:$F$63,MATCH('5- Identificación de Riesgos'!J39,'8- Políticas de Administración '!$C$16:$C$64,0),1),'8- Políticas de Administración '!$B$16:$F$64,5,FALSE),"")</f>
        <v/>
      </c>
      <c r="M39" s="426"/>
      <c r="N39" s="465"/>
      <c r="O39" s="493"/>
    </row>
    <row r="40" spans="1:22" ht="86.25" hidden="1" customHeight="1">
      <c r="A40" s="442">
        <v>4</v>
      </c>
      <c r="B40" s="448" t="s">
        <v>189</v>
      </c>
      <c r="C40" s="462" t="s">
        <v>477</v>
      </c>
      <c r="D40" s="250" t="s">
        <v>190</v>
      </c>
      <c r="E40" s="424">
        <v>365</v>
      </c>
      <c r="F40" s="448">
        <v>1</v>
      </c>
      <c r="G40" s="469">
        <f t="shared" ref="G40" si="2">F40/E40</f>
        <v>2.7397260273972603E-3</v>
      </c>
      <c r="H40" s="470" t="s">
        <v>191</v>
      </c>
      <c r="I40" s="103" t="s">
        <v>178</v>
      </c>
      <c r="J40" s="204" t="s">
        <v>192</v>
      </c>
      <c r="K40" s="100" t="s">
        <v>193</v>
      </c>
      <c r="L40" s="114">
        <v>4</v>
      </c>
      <c r="M40" s="448" t="s">
        <v>194</v>
      </c>
      <c r="N40" s="477" t="s">
        <v>194</v>
      </c>
      <c r="O40" s="487">
        <f>RIGHT(H40,1)*RIGHT(M40,1)</f>
        <v>3</v>
      </c>
      <c r="Q40" s="498" t="s">
        <v>195</v>
      </c>
      <c r="R40" s="498"/>
      <c r="S40" s="498"/>
      <c r="T40" s="498"/>
      <c r="U40" s="498"/>
      <c r="V40" s="498"/>
    </row>
    <row r="41" spans="1:22" ht="39" hidden="1" customHeight="1">
      <c r="A41" s="443"/>
      <c r="B41" s="425"/>
      <c r="C41" s="460"/>
      <c r="D41" s="249" t="s">
        <v>196</v>
      </c>
      <c r="E41" s="425"/>
      <c r="F41" s="425"/>
      <c r="G41" s="428"/>
      <c r="H41" s="431"/>
      <c r="I41" s="101"/>
      <c r="J41" s="118"/>
      <c r="K41" s="101" t="s">
        <v>197</v>
      </c>
      <c r="L41" s="113">
        <v>1</v>
      </c>
      <c r="M41" s="425"/>
      <c r="N41" s="464"/>
      <c r="O41" s="488"/>
      <c r="Q41" s="498"/>
      <c r="R41" s="498"/>
      <c r="S41" s="498"/>
      <c r="T41" s="498"/>
      <c r="U41" s="498"/>
      <c r="V41" s="498"/>
    </row>
    <row r="42" spans="1:22" ht="42.75" hidden="1" customHeight="1">
      <c r="A42" s="443"/>
      <c r="B42" s="425"/>
      <c r="C42" s="460"/>
      <c r="D42" s="249" t="s">
        <v>198</v>
      </c>
      <c r="E42" s="425"/>
      <c r="F42" s="425"/>
      <c r="G42" s="428"/>
      <c r="H42" s="431"/>
      <c r="I42" s="101"/>
      <c r="J42" s="118"/>
      <c r="K42" s="101" t="s">
        <v>199</v>
      </c>
      <c r="L42" s="113" t="s">
        <v>199</v>
      </c>
      <c r="M42" s="425"/>
      <c r="N42" s="464"/>
      <c r="O42" s="488"/>
      <c r="Q42" s="498"/>
      <c r="R42" s="498"/>
      <c r="S42" s="498"/>
      <c r="T42" s="498"/>
      <c r="U42" s="498"/>
      <c r="V42" s="498"/>
    </row>
    <row r="43" spans="1:22" ht="51" hidden="1" customHeight="1">
      <c r="A43" s="443"/>
      <c r="B43" s="425"/>
      <c r="C43" s="460"/>
      <c r="D43" s="254" t="s">
        <v>200</v>
      </c>
      <c r="E43" s="425"/>
      <c r="F43" s="425"/>
      <c r="G43" s="428"/>
      <c r="H43" s="431"/>
      <c r="I43" s="101"/>
      <c r="J43" s="118"/>
      <c r="K43" s="101" t="s">
        <v>201</v>
      </c>
      <c r="L43" s="113">
        <v>2</v>
      </c>
      <c r="M43" s="425"/>
      <c r="N43" s="464"/>
      <c r="O43" s="488"/>
      <c r="Q43" s="498"/>
      <c r="R43" s="498"/>
      <c r="S43" s="498"/>
      <c r="T43" s="498"/>
      <c r="U43" s="498"/>
      <c r="V43" s="498"/>
    </row>
    <row r="44" spans="1:22" ht="40.5" hidden="1" customHeight="1">
      <c r="A44" s="443"/>
      <c r="B44" s="425"/>
      <c r="C44" s="460"/>
      <c r="D44" s="249" t="s">
        <v>202</v>
      </c>
      <c r="E44" s="425"/>
      <c r="F44" s="425"/>
      <c r="G44" s="428"/>
      <c r="H44" s="431"/>
      <c r="I44" s="101"/>
      <c r="J44" s="118"/>
      <c r="K44" s="101" t="s">
        <v>194</v>
      </c>
      <c r="L44" s="113">
        <v>3</v>
      </c>
      <c r="M44" s="425"/>
      <c r="N44" s="464"/>
      <c r="O44" s="488"/>
      <c r="Q44" s="498"/>
      <c r="R44" s="498"/>
      <c r="S44" s="498"/>
      <c r="T44" s="498"/>
      <c r="U44" s="498"/>
      <c r="V44" s="498"/>
    </row>
    <row r="45" spans="1:22" hidden="1">
      <c r="A45" s="443"/>
      <c r="B45" s="425"/>
      <c r="C45" s="460"/>
      <c r="D45" s="249"/>
      <c r="E45" s="425"/>
      <c r="F45" s="425"/>
      <c r="G45" s="428"/>
      <c r="H45" s="431"/>
      <c r="I45" s="101"/>
      <c r="J45" s="118"/>
      <c r="K45" s="101" t="s">
        <v>199</v>
      </c>
      <c r="L45" s="113" t="s">
        <v>199</v>
      </c>
      <c r="M45" s="425"/>
      <c r="N45" s="464"/>
      <c r="O45" s="488"/>
      <c r="Q45" s="498"/>
      <c r="R45" s="498"/>
      <c r="S45" s="498"/>
      <c r="T45" s="498"/>
      <c r="U45" s="498"/>
      <c r="V45" s="498"/>
    </row>
    <row r="46" spans="1:22" hidden="1">
      <c r="A46" s="443"/>
      <c r="B46" s="425"/>
      <c r="C46" s="460"/>
      <c r="D46" s="249"/>
      <c r="E46" s="425"/>
      <c r="F46" s="425"/>
      <c r="G46" s="428"/>
      <c r="H46" s="431"/>
      <c r="I46" s="101"/>
      <c r="J46" s="118"/>
      <c r="K46" s="101" t="s">
        <v>199</v>
      </c>
      <c r="L46" s="113" t="s">
        <v>199</v>
      </c>
      <c r="M46" s="425"/>
      <c r="N46" s="464"/>
      <c r="O46" s="488"/>
      <c r="Q46" s="498"/>
      <c r="R46" s="498"/>
      <c r="S46" s="498"/>
      <c r="T46" s="498"/>
      <c r="U46" s="498"/>
      <c r="V46" s="498"/>
    </row>
    <row r="47" spans="1:22" hidden="1">
      <c r="A47" s="443"/>
      <c r="B47" s="425"/>
      <c r="C47" s="460"/>
      <c r="D47" s="254"/>
      <c r="E47" s="425"/>
      <c r="F47" s="425"/>
      <c r="G47" s="428"/>
      <c r="H47" s="431"/>
      <c r="I47" s="101"/>
      <c r="J47" s="118"/>
      <c r="K47" s="101" t="s">
        <v>199</v>
      </c>
      <c r="L47" s="113" t="s">
        <v>199</v>
      </c>
      <c r="M47" s="425"/>
      <c r="N47" s="464"/>
      <c r="O47" s="488"/>
      <c r="Q47" s="498"/>
      <c r="R47" s="498"/>
      <c r="S47" s="498"/>
      <c r="T47" s="498"/>
      <c r="U47" s="498"/>
      <c r="V47" s="498"/>
    </row>
    <row r="48" spans="1:22" hidden="1">
      <c r="A48" s="443"/>
      <c r="B48" s="425"/>
      <c r="C48" s="460"/>
      <c r="D48" s="254"/>
      <c r="E48" s="425"/>
      <c r="F48" s="425"/>
      <c r="G48" s="428"/>
      <c r="H48" s="431"/>
      <c r="I48" s="101"/>
      <c r="J48" s="118"/>
      <c r="K48" s="101" t="s">
        <v>199</v>
      </c>
      <c r="L48" s="113" t="s">
        <v>199</v>
      </c>
      <c r="M48" s="425"/>
      <c r="N48" s="464"/>
      <c r="O48" s="488"/>
      <c r="Q48" s="498"/>
      <c r="R48" s="498"/>
      <c r="S48" s="498"/>
      <c r="T48" s="498"/>
      <c r="U48" s="498"/>
      <c r="V48" s="498"/>
    </row>
    <row r="49" spans="1:257" hidden="1">
      <c r="A49" s="444"/>
      <c r="B49" s="426"/>
      <c r="C49" s="461"/>
      <c r="D49" s="255"/>
      <c r="E49" s="426"/>
      <c r="F49" s="426"/>
      <c r="G49" s="429"/>
      <c r="H49" s="432"/>
      <c r="I49" s="102"/>
      <c r="J49" s="119"/>
      <c r="K49" s="102" t="s">
        <v>199</v>
      </c>
      <c r="L49" s="115" t="s">
        <v>199</v>
      </c>
      <c r="M49" s="426"/>
      <c r="N49" s="465"/>
      <c r="O49" s="488"/>
      <c r="Q49" s="498"/>
      <c r="R49" s="498"/>
      <c r="S49" s="498"/>
      <c r="T49" s="498"/>
      <c r="U49" s="498"/>
      <c r="V49" s="498"/>
    </row>
    <row r="50" spans="1:257" s="89" customFormat="1" ht="37.5" hidden="1" customHeight="1">
      <c r="A50" s="442">
        <v>5</v>
      </c>
      <c r="B50" s="424" t="s">
        <v>203</v>
      </c>
      <c r="C50" s="433" t="s">
        <v>204</v>
      </c>
      <c r="D50" s="256" t="s">
        <v>205</v>
      </c>
      <c r="E50" s="436">
        <v>365</v>
      </c>
      <c r="F50" s="436">
        <v>1</v>
      </c>
      <c r="G50" s="427">
        <f t="shared" ref="G50" si="3">F50/E50</f>
        <v>2.7397260273972603E-3</v>
      </c>
      <c r="H50" s="430"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0" t="s">
        <v>176</v>
      </c>
      <c r="J50" s="106" t="s">
        <v>177</v>
      </c>
      <c r="K50" s="100" t="str">
        <f>IFERROR(CONCATENATE(INDEX('8- Políticas de Administración '!$B$16:$F$53,MATCH('5- Identificación de Riesgos'!J50,'8- Políticas de Administración '!$C$16:$C$54,0),1)," - ",L50),"")</f>
        <v>Moderado - 3</v>
      </c>
      <c r="L50" s="114">
        <f>IFERROR(VLOOKUP(INDEX('8- Políticas de Administración '!$B$16:$F$63,MATCH('5- Identificación de Riesgos'!J50,'8- Políticas de Administración '!$C$16:$C$64,0),1),'8- Políticas de Administración '!$B$16:$F$64,5,FALSE),"")</f>
        <v>3</v>
      </c>
      <c r="M50" s="424" t="str">
        <f>IFERROR(CONCATENATE(INDEX('8- Políticas de Administración '!$B$16:$F$53,MATCH(ROUND(AVERAGE(L50:L59),0),'8- Políticas de Administración '!$F$16:$F$53,0),1)," - ",ROUND(AVERAGE(L50:L59),0)),"")</f>
        <v>Mayor - 4</v>
      </c>
      <c r="N50" s="463" t="str">
        <f>IFERROR(CONCATENATE(VLOOKUP((LEFT(H50,LEN(H50)-4)&amp;LEFT(M50,LEN(M50)-4)),'9- Matriz de Calor '!$D$18:$E$42,2,0)," - ",RIGHT(H50,1)*RIGHT(M50,1)),"")</f>
        <v>Alto  - 4</v>
      </c>
      <c r="O50" s="489">
        <f>RIGHT(H50,1)*RIGHT(M50,1)</f>
        <v>4</v>
      </c>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row>
    <row r="51" spans="1:257" s="89" customFormat="1" ht="51" hidden="1" customHeight="1">
      <c r="A51" s="443"/>
      <c r="B51" s="425"/>
      <c r="C51" s="434"/>
      <c r="D51" s="259" t="s">
        <v>206</v>
      </c>
      <c r="E51" s="437"/>
      <c r="F51" s="437"/>
      <c r="G51" s="428"/>
      <c r="H51" s="431"/>
      <c r="I51" s="101" t="s">
        <v>178</v>
      </c>
      <c r="J51" s="118" t="s">
        <v>179</v>
      </c>
      <c r="K51" s="101" t="str">
        <f>IFERROR(CONCATENATE(INDEX('8- Políticas de Administración '!$B$16:$F$53,MATCH('5- Identificación de Riesgos'!J51,'8- Políticas de Administración '!$C$16:$C$54,0),1)," - ",L51),"")</f>
        <v>Mayor - 4</v>
      </c>
      <c r="L51" s="113">
        <f>IFERROR(VLOOKUP(INDEX('8- Políticas de Administración '!$B$16:$F$63,MATCH('5- Identificación de Riesgos'!J51,'8- Políticas de Administración '!$C$16:$C$64,0),1),'8- Políticas de Administración '!$B$16:$F$64,5,FALSE),"")</f>
        <v>4</v>
      </c>
      <c r="M51" s="425"/>
      <c r="N51" s="464"/>
      <c r="O51" s="489"/>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row>
    <row r="52" spans="1:257" s="89" customFormat="1" ht="51.75" hidden="1" customHeight="1">
      <c r="A52" s="443"/>
      <c r="B52" s="425"/>
      <c r="C52" s="434"/>
      <c r="D52" s="257" t="s">
        <v>207</v>
      </c>
      <c r="E52" s="437"/>
      <c r="F52" s="437"/>
      <c r="G52" s="428"/>
      <c r="H52" s="431"/>
      <c r="I52" s="101"/>
      <c r="J52" s="118"/>
      <c r="K52" s="101" t="str">
        <f>IFERROR(CONCATENATE(INDEX('8- Políticas de Administración '!$B$16:$F$53,MATCH('5- Identificación de Riesgos'!J52,'8- Políticas de Administración '!$C$16:$C$54,0),1)," - ",L52),"")</f>
        <v/>
      </c>
      <c r="L52" s="113" t="str">
        <f>IFERROR(VLOOKUP(INDEX('8- Políticas de Administración '!$B$16:$F$63,MATCH('5- Identificación de Riesgos'!J52,'8- Políticas de Administración '!$C$16:$C$64,0),1),'8- Políticas de Administración '!$B$16:$F$64,5,FALSE),"")</f>
        <v/>
      </c>
      <c r="M52" s="425"/>
      <c r="N52" s="464"/>
      <c r="O52" s="489"/>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row>
    <row r="53" spans="1:257" s="89" customFormat="1" hidden="1">
      <c r="A53" s="443"/>
      <c r="B53" s="425"/>
      <c r="C53" s="434"/>
      <c r="D53" s="257"/>
      <c r="E53" s="437"/>
      <c r="F53" s="437"/>
      <c r="G53" s="428"/>
      <c r="H53" s="431"/>
      <c r="I53" s="101"/>
      <c r="J53" s="118"/>
      <c r="K53" s="101" t="str">
        <f>IFERROR(CONCATENATE(INDEX('8- Políticas de Administración '!$B$16:$F$53,MATCH('5- Identificación de Riesgos'!J53,'8- Políticas de Administración '!$C$16:$C$54,0),1)," - ",L53),"")</f>
        <v/>
      </c>
      <c r="L53" s="113" t="str">
        <f>IFERROR(VLOOKUP(INDEX('8- Políticas de Administración '!$B$16:$F$63,MATCH('5- Identificación de Riesgos'!J53,'8- Políticas de Administración '!$C$16:$C$64,0),1),'8- Políticas de Administración '!$B$16:$F$64,5,FALSE),"")</f>
        <v/>
      </c>
      <c r="M53" s="425"/>
      <c r="N53" s="464"/>
      <c r="O53" s="489"/>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row>
    <row r="54" spans="1:257" s="89" customFormat="1" hidden="1">
      <c r="A54" s="443"/>
      <c r="B54" s="425"/>
      <c r="C54" s="434"/>
      <c r="D54" s="257"/>
      <c r="E54" s="437"/>
      <c r="F54" s="437"/>
      <c r="G54" s="428"/>
      <c r="H54" s="431"/>
      <c r="I54" s="101"/>
      <c r="J54" s="118"/>
      <c r="K54" s="101" t="str">
        <f>IFERROR(CONCATENATE(INDEX('8- Políticas de Administración '!$B$16:$F$53,MATCH('5- Identificación de Riesgos'!J54,'8- Políticas de Administración '!$C$16:$C$54,0),1)," - ",L54),"")</f>
        <v/>
      </c>
      <c r="L54" s="113" t="str">
        <f>IFERROR(VLOOKUP(INDEX('8- Políticas de Administración '!$B$16:$F$63,MATCH('5- Identificación de Riesgos'!J54,'8- Políticas de Administración '!$C$16:$C$64,0),1),'8- Políticas de Administración '!$B$16:$F$64,5,FALSE),"")</f>
        <v/>
      </c>
      <c r="M54" s="425"/>
      <c r="N54" s="464"/>
      <c r="O54" s="489"/>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row>
    <row r="55" spans="1:257" s="89" customFormat="1" hidden="1">
      <c r="A55" s="443"/>
      <c r="B55" s="425"/>
      <c r="C55" s="434"/>
      <c r="D55" s="257"/>
      <c r="E55" s="437"/>
      <c r="F55" s="437"/>
      <c r="G55" s="428"/>
      <c r="H55" s="431"/>
      <c r="I55" s="101"/>
      <c r="J55" s="118"/>
      <c r="K55" s="101" t="str">
        <f>IFERROR(CONCATENATE(INDEX('8- Políticas de Administración '!$B$16:$F$53,MATCH('5- Identificación de Riesgos'!J55,'8- Políticas de Administración '!$C$16:$C$54,0),1)," - ",L55),"")</f>
        <v/>
      </c>
      <c r="L55" s="113" t="str">
        <f>IFERROR(VLOOKUP(INDEX('8- Políticas de Administración '!$B$16:$F$63,MATCH('5- Identificación de Riesgos'!J55,'8- Políticas de Administración '!$C$16:$C$64,0),1),'8- Políticas de Administración '!$B$16:$F$64,5,FALSE),"")</f>
        <v/>
      </c>
      <c r="M55" s="425"/>
      <c r="N55" s="464"/>
      <c r="O55" s="489"/>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row>
    <row r="56" spans="1:257" s="89" customFormat="1" hidden="1">
      <c r="A56" s="443"/>
      <c r="B56" s="425"/>
      <c r="C56" s="434"/>
      <c r="D56" s="257"/>
      <c r="E56" s="437"/>
      <c r="F56" s="437"/>
      <c r="G56" s="428"/>
      <c r="H56" s="431"/>
      <c r="I56" s="101"/>
      <c r="J56" s="118"/>
      <c r="K56" s="101" t="str">
        <f>IFERROR(CONCATENATE(INDEX('8- Políticas de Administración '!$B$16:$F$53,MATCH('5- Identificación de Riesgos'!J56,'8- Políticas de Administración '!$C$16:$C$54,0),1)," - ",L56),"")</f>
        <v/>
      </c>
      <c r="L56" s="113" t="str">
        <f>IFERROR(VLOOKUP(INDEX('8- Políticas de Administración '!$B$16:$F$63,MATCH('5- Identificación de Riesgos'!J56,'8- Políticas de Administración '!$C$16:$C$64,0),1),'8- Políticas de Administración '!$B$16:$F$64,5,FALSE),"")</f>
        <v/>
      </c>
      <c r="M56" s="425"/>
      <c r="N56" s="464"/>
      <c r="O56" s="489"/>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row>
    <row r="57" spans="1:257" s="89" customFormat="1" hidden="1">
      <c r="A57" s="443"/>
      <c r="B57" s="425"/>
      <c r="C57" s="434"/>
      <c r="D57" s="257"/>
      <c r="E57" s="437"/>
      <c r="F57" s="437"/>
      <c r="G57" s="428"/>
      <c r="H57" s="431"/>
      <c r="I57" s="101"/>
      <c r="J57" s="118"/>
      <c r="K57" s="101" t="str">
        <f>IFERROR(CONCATENATE(INDEX('8- Políticas de Administración '!$B$16:$F$53,MATCH('5- Identificación de Riesgos'!J57,'8- Políticas de Administración '!$C$16:$C$54,0),1)," - ",L57),"")</f>
        <v/>
      </c>
      <c r="L57" s="113" t="str">
        <f>IFERROR(VLOOKUP(INDEX('8- Políticas de Administración '!$B$16:$F$63,MATCH('5- Identificación de Riesgos'!J57,'8- Políticas de Administración '!$C$16:$C$64,0),1),'8- Políticas de Administración '!$B$16:$F$64,5,FALSE),"")</f>
        <v/>
      </c>
      <c r="M57" s="425"/>
      <c r="N57" s="464"/>
      <c r="O57" s="489"/>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row>
    <row r="58" spans="1:257" s="89" customFormat="1" hidden="1">
      <c r="A58" s="443"/>
      <c r="B58" s="425"/>
      <c r="C58" s="434"/>
      <c r="D58" s="257"/>
      <c r="E58" s="437"/>
      <c r="F58" s="437"/>
      <c r="G58" s="428"/>
      <c r="H58" s="431"/>
      <c r="I58" s="101"/>
      <c r="J58" s="118"/>
      <c r="K58" s="101" t="str">
        <f>IFERROR(CONCATENATE(INDEX('8- Políticas de Administración '!$B$16:$F$53,MATCH('5- Identificación de Riesgos'!J58,'8- Políticas de Administración '!$C$16:$C$54,0),1)," - ",L58),"")</f>
        <v/>
      </c>
      <c r="L58" s="113" t="str">
        <f>IFERROR(VLOOKUP(INDEX('8- Políticas de Administración '!$B$16:$F$63,MATCH('5- Identificación de Riesgos'!J58,'8- Políticas de Administración '!$C$16:$C$64,0),1),'8- Políticas de Administración '!$B$16:$F$64,5,FALSE),"")</f>
        <v/>
      </c>
      <c r="M58" s="425"/>
      <c r="N58" s="464"/>
      <c r="O58" s="489"/>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row>
    <row r="59" spans="1:257" s="89" customFormat="1" ht="15.75" hidden="1" thickBot="1">
      <c r="A59" s="444"/>
      <c r="B59" s="426"/>
      <c r="C59" s="435"/>
      <c r="D59" s="260"/>
      <c r="E59" s="438"/>
      <c r="F59" s="438"/>
      <c r="G59" s="429"/>
      <c r="H59" s="432"/>
      <c r="I59" s="102"/>
      <c r="J59" s="119"/>
      <c r="K59" s="102" t="str">
        <f>IFERROR(CONCATENATE(INDEX('8- Políticas de Administración '!$B$16:$F$53,MATCH('5- Identificación de Riesgos'!J59,'8- Políticas de Administración '!$C$16:$C$54,0),1)," - ",L59),"")</f>
        <v/>
      </c>
      <c r="L59" s="115" t="str">
        <f>IFERROR(VLOOKUP(INDEX('8- Políticas de Administración '!$B$16:$F$63,MATCH('5- Identificación de Riesgos'!J59,'8- Políticas de Administración '!$C$16:$C$64,0),1),'8- Políticas de Administración '!$B$16:$F$64,5,FALSE),"")</f>
        <v/>
      </c>
      <c r="M59" s="426"/>
      <c r="N59" s="465"/>
      <c r="O59" s="489"/>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row>
    <row r="60" spans="1:257" ht="38.25" hidden="1" customHeight="1">
      <c r="A60" s="442">
        <v>6</v>
      </c>
      <c r="B60" s="445" t="s">
        <v>208</v>
      </c>
      <c r="C60" s="433" t="s">
        <v>209</v>
      </c>
      <c r="D60" s="256" t="s">
        <v>210</v>
      </c>
      <c r="E60" s="424">
        <v>23</v>
      </c>
      <c r="F60" s="424">
        <v>1</v>
      </c>
      <c r="G60" s="427">
        <f t="shared" ref="G60" si="4">F60/E60</f>
        <v>4.3478260869565216E-2</v>
      </c>
      <c r="H60" s="430"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Baja - 2</v>
      </c>
      <c r="I60" s="100" t="s">
        <v>176</v>
      </c>
      <c r="J60" s="106" t="s">
        <v>177</v>
      </c>
      <c r="K60" s="100" t="str">
        <f>IFERROR(CONCATENATE(INDEX('8- Políticas de Administración '!$B$16:$F$53,MATCH('5- Identificación de Riesgos'!J60,'8- Políticas de Administración '!$C$16:$C$54,0),1)," - ",L60),"")</f>
        <v>Moderado - 3</v>
      </c>
      <c r="L60" s="114">
        <f>IFERROR(VLOOKUP(INDEX('8- Políticas de Administración '!$B$16:$F$63,MATCH('5- Identificación de Riesgos'!J60,'8- Políticas de Administración '!$C$16:$C$64,0),1),'8- Políticas de Administración '!$B$16:$F$64,5,FALSE),"")</f>
        <v>3</v>
      </c>
      <c r="M60" s="424" t="str">
        <f>IFERROR(CONCATENATE(INDEX('8- Políticas de Administración '!$B$16:$F$53,MATCH(ROUND(AVERAGE(L60:L69),0),'8- Políticas de Administración '!$F$16:$F$53,0),1)," - ",ROUND(AVERAGE(L60:L69),0)),"")</f>
        <v>Mayor - 4</v>
      </c>
      <c r="N60" s="463" t="str">
        <f>IFERROR(CONCATENATE(VLOOKUP((LEFT(H60,LEN(H60)-4)&amp;LEFT(M60,LEN(M60)-4)),'9- Matriz de Calor '!$D$18:$E$42,2,0)," - ",RIGHT(H60,1)*RIGHT(M60,1)),"")</f>
        <v>Alto - 8</v>
      </c>
      <c r="O60" s="487">
        <f>RIGHT(H60,1)*RIGHT(M60,1)</f>
        <v>8</v>
      </c>
      <c r="Q60" s="499"/>
      <c r="R60" s="499"/>
      <c r="S60" s="499"/>
      <c r="T60" s="499"/>
      <c r="U60" s="499"/>
      <c r="V60" s="499"/>
    </row>
    <row r="61" spans="1:257" ht="57" hidden="1" customHeight="1">
      <c r="A61" s="443"/>
      <c r="B61" s="446"/>
      <c r="C61" s="434"/>
      <c r="D61" s="259" t="s">
        <v>206</v>
      </c>
      <c r="E61" s="425"/>
      <c r="F61" s="425"/>
      <c r="G61" s="428"/>
      <c r="H61" s="431"/>
      <c r="I61" s="101" t="s">
        <v>178</v>
      </c>
      <c r="J61" s="118" t="s">
        <v>179</v>
      </c>
      <c r="K61" s="101" t="str">
        <f>IFERROR(CONCATENATE(INDEX('8- Políticas de Administración '!$B$16:$F$53,MATCH('5- Identificación de Riesgos'!J61,'8- Políticas de Administración '!$C$16:$C$54,0),1)," - ",L61),"")</f>
        <v>Mayor - 4</v>
      </c>
      <c r="L61" s="113">
        <f>IFERROR(VLOOKUP(INDEX('8- Políticas de Administración '!$B$16:$F$63,MATCH('5- Identificación de Riesgos'!J61,'8- Políticas de Administración '!$C$16:$C$64,0),1),'8- Políticas de Administración '!$B$16:$F$64,5,FALSE),"")</f>
        <v>4</v>
      </c>
      <c r="M61" s="425"/>
      <c r="N61" s="464"/>
      <c r="O61" s="488"/>
      <c r="Q61" s="499"/>
      <c r="R61" s="499"/>
      <c r="S61" s="499"/>
      <c r="T61" s="499"/>
      <c r="U61" s="499"/>
      <c r="V61" s="499"/>
    </row>
    <row r="62" spans="1:257" ht="75" hidden="1" customHeight="1">
      <c r="A62" s="443"/>
      <c r="B62" s="446"/>
      <c r="C62" s="434"/>
      <c r="D62" s="257" t="s">
        <v>211</v>
      </c>
      <c r="E62" s="425"/>
      <c r="F62" s="425"/>
      <c r="G62" s="428"/>
      <c r="H62" s="431"/>
      <c r="I62" s="101"/>
      <c r="J62" s="118"/>
      <c r="K62" s="101" t="str">
        <f>IFERROR(CONCATENATE(INDEX('8- Políticas de Administración '!$B$16:$F$53,MATCH('5- Identificación de Riesgos'!J62,'8- Políticas de Administración '!$C$16:$C$54,0),1)," - ",L62),"")</f>
        <v/>
      </c>
      <c r="L62" s="113" t="str">
        <f>IFERROR(VLOOKUP(INDEX('8- Políticas de Administración '!$B$16:$F$63,MATCH('5- Identificación de Riesgos'!J62,'8- Políticas de Administración '!$C$16:$C$64,0),1),'8- Políticas de Administración '!$B$16:$F$64,5,FALSE),"")</f>
        <v/>
      </c>
      <c r="M62" s="425"/>
      <c r="N62" s="464"/>
      <c r="O62" s="488"/>
      <c r="Q62" s="499"/>
      <c r="R62" s="499"/>
      <c r="S62" s="499"/>
      <c r="T62" s="499"/>
      <c r="U62" s="499"/>
      <c r="V62" s="499"/>
    </row>
    <row r="63" spans="1:257" ht="51" hidden="1" customHeight="1">
      <c r="A63" s="443"/>
      <c r="B63" s="446"/>
      <c r="C63" s="434"/>
      <c r="D63" s="257"/>
      <c r="E63" s="425"/>
      <c r="F63" s="425"/>
      <c r="G63" s="428"/>
      <c r="H63" s="431"/>
      <c r="I63" s="101"/>
      <c r="J63" s="118"/>
      <c r="K63" s="101" t="str">
        <f>IFERROR(CONCATENATE(INDEX('8- Políticas de Administración '!$B$16:$F$53,MATCH('5- Identificación de Riesgos'!J63,'8- Políticas de Administración '!$C$16:$C$54,0),1)," - ",L63),"")</f>
        <v/>
      </c>
      <c r="L63" s="113" t="str">
        <f>IFERROR(VLOOKUP(INDEX('8- Políticas de Administración '!$B$16:$F$63,MATCH('5- Identificación de Riesgos'!J63,'8- Políticas de Administración '!$C$16:$C$64,0),1),'8- Políticas de Administración '!$B$16:$F$64,5,FALSE),"")</f>
        <v/>
      </c>
      <c r="M63" s="425"/>
      <c r="N63" s="464"/>
      <c r="O63" s="488"/>
      <c r="Q63" s="499"/>
      <c r="R63" s="499"/>
      <c r="S63" s="499"/>
      <c r="T63" s="499"/>
      <c r="U63" s="499"/>
      <c r="V63" s="499"/>
    </row>
    <row r="64" spans="1:257" ht="27" hidden="1" customHeight="1">
      <c r="A64" s="443"/>
      <c r="B64" s="446"/>
      <c r="C64" s="434"/>
      <c r="D64" s="257"/>
      <c r="E64" s="425"/>
      <c r="F64" s="425"/>
      <c r="G64" s="428"/>
      <c r="H64" s="431"/>
      <c r="I64" s="101"/>
      <c r="J64" s="118"/>
      <c r="K64" s="101" t="str">
        <f>IFERROR(CONCATENATE(INDEX('8- Políticas de Administración '!$B$16:$F$53,MATCH('5- Identificación de Riesgos'!J64,'8- Políticas de Administración '!$C$16:$C$54,0),1)," - ",L64),"")</f>
        <v/>
      </c>
      <c r="L64" s="113" t="str">
        <f>IFERROR(VLOOKUP(INDEX('8- Políticas de Administración '!$B$16:$F$63,MATCH('5- Identificación de Riesgos'!J64,'8- Políticas de Administración '!$C$16:$C$64,0),1),'8- Políticas de Administración '!$B$16:$F$64,5,FALSE),"")</f>
        <v/>
      </c>
      <c r="M64" s="425"/>
      <c r="N64" s="464"/>
      <c r="O64" s="488"/>
      <c r="Q64" s="499"/>
      <c r="R64" s="499"/>
      <c r="S64" s="499"/>
      <c r="T64" s="499"/>
      <c r="U64" s="499"/>
      <c r="V64" s="499"/>
    </row>
    <row r="65" spans="1:22" hidden="1">
      <c r="A65" s="443"/>
      <c r="B65" s="446"/>
      <c r="C65" s="434"/>
      <c r="D65" s="257"/>
      <c r="E65" s="425"/>
      <c r="F65" s="425"/>
      <c r="G65" s="428"/>
      <c r="H65" s="431"/>
      <c r="I65" s="101"/>
      <c r="J65" s="118"/>
      <c r="K65" s="101" t="str">
        <f>IFERROR(CONCATENATE(INDEX('8- Políticas de Administración '!$B$16:$F$53,MATCH('5- Identificación de Riesgos'!J65,'8- Políticas de Administración '!$C$16:$C$54,0),1)," - ",L65),"")</f>
        <v/>
      </c>
      <c r="L65" s="113" t="str">
        <f>IFERROR(VLOOKUP(INDEX('8- Políticas de Administración '!$B$16:$F$63,MATCH('5- Identificación de Riesgos'!J65,'8- Políticas de Administración '!$C$16:$C$64,0),1),'8- Políticas de Administración '!$B$16:$F$64,5,FALSE),"")</f>
        <v/>
      </c>
      <c r="M65" s="425"/>
      <c r="N65" s="464"/>
      <c r="O65" s="488"/>
      <c r="Q65" s="499"/>
      <c r="R65" s="499"/>
      <c r="S65" s="499"/>
      <c r="T65" s="499"/>
      <c r="U65" s="499"/>
      <c r="V65" s="499"/>
    </row>
    <row r="66" spans="1:22" hidden="1">
      <c r="A66" s="443"/>
      <c r="B66" s="446"/>
      <c r="C66" s="434"/>
      <c r="D66" s="257"/>
      <c r="E66" s="425"/>
      <c r="F66" s="425"/>
      <c r="G66" s="428"/>
      <c r="H66" s="431"/>
      <c r="I66" s="101"/>
      <c r="J66" s="118"/>
      <c r="K66" s="101" t="str">
        <f>IFERROR(CONCATENATE(INDEX('8- Políticas de Administración '!$B$16:$F$53,MATCH('5- Identificación de Riesgos'!J66,'8- Políticas de Administración '!$C$16:$C$54,0),1)," - ",L66),"")</f>
        <v/>
      </c>
      <c r="L66" s="113" t="str">
        <f>IFERROR(VLOOKUP(INDEX('8- Políticas de Administración '!$B$16:$F$63,MATCH('5- Identificación de Riesgos'!J66,'8- Políticas de Administración '!$C$16:$C$64,0),1),'8- Políticas de Administración '!$B$16:$F$64,5,FALSE),"")</f>
        <v/>
      </c>
      <c r="M66" s="425"/>
      <c r="N66" s="464"/>
      <c r="O66" s="488"/>
      <c r="Q66" s="499"/>
      <c r="R66" s="499"/>
      <c r="S66" s="499"/>
      <c r="T66" s="499"/>
      <c r="U66" s="499"/>
      <c r="V66" s="499"/>
    </row>
    <row r="67" spans="1:22" hidden="1">
      <c r="A67" s="443"/>
      <c r="B67" s="446"/>
      <c r="C67" s="434"/>
      <c r="D67" s="257"/>
      <c r="E67" s="425"/>
      <c r="F67" s="425"/>
      <c r="G67" s="428"/>
      <c r="H67" s="431"/>
      <c r="I67" s="101"/>
      <c r="J67" s="118"/>
      <c r="K67" s="101" t="str">
        <f>IFERROR(CONCATENATE(INDEX('8- Políticas de Administración '!$B$16:$F$53,MATCH('5- Identificación de Riesgos'!J67,'8- Políticas de Administración '!$C$16:$C$54,0),1)," - ",L67),"")</f>
        <v/>
      </c>
      <c r="L67" s="113" t="str">
        <f>IFERROR(VLOOKUP(INDEX('8- Políticas de Administración '!$B$16:$F$63,MATCH('5- Identificación de Riesgos'!J67,'8- Políticas de Administración '!$C$16:$C$64,0),1),'8- Políticas de Administración '!$B$16:$F$64,5,FALSE),"")</f>
        <v/>
      </c>
      <c r="M67" s="425"/>
      <c r="N67" s="464"/>
      <c r="O67" s="488"/>
      <c r="Q67" s="499"/>
      <c r="R67" s="499"/>
      <c r="S67" s="499"/>
      <c r="T67" s="499"/>
      <c r="U67" s="499"/>
      <c r="V67" s="499"/>
    </row>
    <row r="68" spans="1:22" hidden="1">
      <c r="A68" s="443"/>
      <c r="B68" s="446"/>
      <c r="C68" s="434"/>
      <c r="D68" s="257"/>
      <c r="E68" s="425"/>
      <c r="F68" s="425"/>
      <c r="G68" s="428"/>
      <c r="H68" s="431"/>
      <c r="I68" s="101"/>
      <c r="J68" s="118"/>
      <c r="K68" s="101" t="str">
        <f>IFERROR(CONCATENATE(INDEX('8- Políticas de Administración '!$B$16:$F$53,MATCH('5- Identificación de Riesgos'!J68,'8- Políticas de Administración '!$C$16:$C$54,0),1)," - ",L68),"")</f>
        <v/>
      </c>
      <c r="L68" s="113" t="str">
        <f>IFERROR(VLOOKUP(INDEX('8- Políticas de Administración '!$B$16:$F$63,MATCH('5- Identificación de Riesgos'!J68,'8- Políticas de Administración '!$C$16:$C$64,0),1),'8- Políticas de Administración '!$B$16:$F$64,5,FALSE),"")</f>
        <v/>
      </c>
      <c r="M68" s="425"/>
      <c r="N68" s="464"/>
      <c r="O68" s="488"/>
      <c r="Q68" s="499"/>
      <c r="R68" s="499"/>
      <c r="S68" s="499"/>
      <c r="T68" s="499"/>
      <c r="U68" s="499"/>
      <c r="V68" s="499"/>
    </row>
    <row r="69" spans="1:22" ht="15.75" hidden="1" thickBot="1">
      <c r="A69" s="444"/>
      <c r="B69" s="447"/>
      <c r="C69" s="435"/>
      <c r="D69" s="260"/>
      <c r="E69" s="426"/>
      <c r="F69" s="426"/>
      <c r="G69" s="429"/>
      <c r="H69" s="432"/>
      <c r="I69" s="102"/>
      <c r="J69" s="119"/>
      <c r="K69" s="102" t="str">
        <f>IFERROR(CONCATENATE(INDEX('8- Políticas de Administración '!$B$16:$F$53,MATCH('5- Identificación de Riesgos'!J69,'8- Políticas de Administración '!$C$16:$C$54,0),1)," - ",L69),"")</f>
        <v/>
      </c>
      <c r="L69" s="115" t="str">
        <f>IFERROR(VLOOKUP(INDEX('8- Políticas de Administración '!$B$16:$F$63,MATCH('5- Identificación de Riesgos'!J69,'8- Políticas de Administración '!$C$16:$C$64,0),1),'8- Políticas de Administración '!$B$16:$F$64,5,FALSE),"")</f>
        <v/>
      </c>
      <c r="M69" s="426"/>
      <c r="N69" s="465"/>
      <c r="O69" s="488"/>
      <c r="Q69" s="499"/>
      <c r="R69" s="499"/>
      <c r="S69" s="499"/>
      <c r="T69" s="499"/>
      <c r="U69" s="499"/>
      <c r="V69" s="499"/>
    </row>
  </sheetData>
  <autoFilter ref="A4:O69">
    <filterColumn colId="0" showButton="0"/>
    <filterColumn colId="1"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20:A29"/>
    <mergeCell ref="A60:A69"/>
    <mergeCell ref="B60:B69"/>
    <mergeCell ref="C60:C69"/>
    <mergeCell ref="E60:E69"/>
    <mergeCell ref="B40:B49"/>
    <mergeCell ref="F60:F69"/>
    <mergeCell ref="G60:G69"/>
    <mergeCell ref="H60:H69"/>
    <mergeCell ref="B50:B59"/>
    <mergeCell ref="C50:C59"/>
    <mergeCell ref="E50:E59"/>
    <mergeCell ref="G50:G59"/>
    <mergeCell ref="H50:H59"/>
  </mergeCells>
  <conditionalFormatting sqref="D10:D11 D14">
    <cfRule type="containsText" dxfId="995" priority="403" operator="containsText" text="3- Moderado">
      <formula>NOT(ISERROR(SEARCH("3- Moderado",D10)))</formula>
    </cfRule>
    <cfRule type="containsText" dxfId="994" priority="404" operator="containsText" text="6- Moderado">
      <formula>NOT(ISERROR(SEARCH("6- Moderado",D10)))</formula>
    </cfRule>
    <cfRule type="containsText" dxfId="993" priority="405" operator="containsText" text="4- Moderado">
      <formula>NOT(ISERROR(SEARCH("4- Moderado",D10)))</formula>
    </cfRule>
    <cfRule type="containsText" dxfId="992" priority="406" operator="containsText" text="3- Bajo">
      <formula>NOT(ISERROR(SEARCH("3- Bajo",D10)))</formula>
    </cfRule>
    <cfRule type="containsText" dxfId="991" priority="407" operator="containsText" text="4- Bajo">
      <formula>NOT(ISERROR(SEARCH("4- Bajo",D10)))</formula>
    </cfRule>
    <cfRule type="containsText" dxfId="990" priority="408" operator="containsText" text="1- Bajo">
      <formula>NOT(ISERROR(SEARCH("1- Bajo",D10)))</formula>
    </cfRule>
  </conditionalFormatting>
  <conditionalFormatting sqref="D24">
    <cfRule type="containsText" dxfId="989" priority="385" operator="containsText" text="3- Moderado">
      <formula>NOT(ISERROR(SEARCH("3- Moderado",D24)))</formula>
    </cfRule>
    <cfRule type="containsText" dxfId="988" priority="386" operator="containsText" text="6- Moderado">
      <formula>NOT(ISERROR(SEARCH("6- Moderado",D24)))</formula>
    </cfRule>
    <cfRule type="containsText" dxfId="987" priority="387" operator="containsText" text="4- Moderado">
      <formula>NOT(ISERROR(SEARCH("4- Moderado",D24)))</formula>
    </cfRule>
    <cfRule type="containsText" dxfId="986" priority="388" operator="containsText" text="3- Bajo">
      <formula>NOT(ISERROR(SEARCH("3- Bajo",D24)))</formula>
    </cfRule>
    <cfRule type="containsText" dxfId="985" priority="389" operator="containsText" text="4- Bajo">
      <formula>NOT(ISERROR(SEARCH("4- Bajo",D24)))</formula>
    </cfRule>
    <cfRule type="containsText" dxfId="984" priority="390" operator="containsText" text="1- Bajo">
      <formula>NOT(ISERROR(SEARCH("1- Bajo",D24)))</formula>
    </cfRule>
  </conditionalFormatting>
  <conditionalFormatting sqref="D30 D33">
    <cfRule type="containsText" dxfId="983" priority="379" operator="containsText" text="3- Moderado">
      <formula>NOT(ISERROR(SEARCH("3- Moderado",D30)))</formula>
    </cfRule>
    <cfRule type="containsText" dxfId="982" priority="380" operator="containsText" text="6- Moderado">
      <formula>NOT(ISERROR(SEARCH("6- Moderado",D30)))</formula>
    </cfRule>
    <cfRule type="containsText" dxfId="981" priority="381" operator="containsText" text="4- Moderado">
      <formula>NOT(ISERROR(SEARCH("4- Moderado",D30)))</formula>
    </cfRule>
    <cfRule type="containsText" dxfId="980" priority="382" operator="containsText" text="3- Bajo">
      <formula>NOT(ISERROR(SEARCH("3- Bajo",D30)))</formula>
    </cfRule>
    <cfRule type="containsText" dxfId="979" priority="383" operator="containsText" text="4- Bajo">
      <formula>NOT(ISERROR(SEARCH("4- Bajo",D30)))</formula>
    </cfRule>
    <cfRule type="containsText" dxfId="978" priority="384" operator="containsText" text="1- Bajo">
      <formula>NOT(ISERROR(SEARCH("1- Bajo",D30)))</formula>
    </cfRule>
  </conditionalFormatting>
  <conditionalFormatting sqref="D32">
    <cfRule type="containsText" dxfId="977" priority="325" operator="containsText" text="3- Moderado">
      <formula>NOT(ISERROR(SEARCH("3- Moderado",D32)))</formula>
    </cfRule>
    <cfRule type="containsText" dxfId="976" priority="326" operator="containsText" text="6- Moderado">
      <formula>NOT(ISERROR(SEARCH("6- Moderado",D32)))</formula>
    </cfRule>
    <cfRule type="containsText" dxfId="975" priority="327" operator="containsText" text="4- Moderado">
      <formula>NOT(ISERROR(SEARCH("4- Moderado",D32)))</formula>
    </cfRule>
    <cfRule type="containsText" dxfId="974" priority="328" operator="containsText" text="3- Bajo">
      <formula>NOT(ISERROR(SEARCH("3- Bajo",D32)))</formula>
    </cfRule>
    <cfRule type="containsText" dxfId="973" priority="329" operator="containsText" text="4- Bajo">
      <formula>NOT(ISERROR(SEARCH("4- Bajo",D32)))</formula>
    </cfRule>
    <cfRule type="containsText" dxfId="972" priority="330" operator="containsText" text="1- Bajo">
      <formula>NOT(ISERROR(SEARCH("1- Bajo",D32)))</formula>
    </cfRule>
  </conditionalFormatting>
  <conditionalFormatting sqref="H10 H20">
    <cfRule type="containsText" dxfId="971" priority="1074" operator="containsText" text="Muy Baja">
      <formula>NOT(ISERROR(SEARCH("Muy Baja",H10)))</formula>
    </cfRule>
    <cfRule type="containsText" dxfId="970" priority="1075" operator="containsText" text="Baja">
      <formula>NOT(ISERROR(SEARCH("Baja",H10)))</formula>
    </cfRule>
    <cfRule type="containsText" dxfId="969" priority="1076" operator="containsText" text="Muy Alta">
      <formula>NOT(ISERROR(SEARCH("Muy Alta",H10)))</formula>
    </cfRule>
    <cfRule type="containsText" dxfId="968" priority="1078" operator="containsText" text="Alta">
      <formula>NOT(ISERROR(SEARCH("Alta",H10)))</formula>
    </cfRule>
    <cfRule type="containsText" dxfId="967" priority="1079" operator="containsText" text="Media">
      <formula>NOT(ISERROR(SEARCH("Media",H10)))</formula>
    </cfRule>
    <cfRule type="containsText" dxfId="966" priority="1080" operator="containsText" text="Media">
      <formula>NOT(ISERROR(SEARCH("Media",H10)))</formula>
    </cfRule>
    <cfRule type="containsText" dxfId="965" priority="1081" operator="containsText" text="Media">
      <formula>NOT(ISERROR(SEARCH("Media",H10)))</formula>
    </cfRule>
    <cfRule type="containsText" dxfId="964" priority="1082" operator="containsText" text="Muy Baja">
      <formula>NOT(ISERROR(SEARCH("Muy Baja",H10)))</formula>
    </cfRule>
    <cfRule type="containsText" dxfId="963" priority="1083" operator="containsText" text="Baja">
      <formula>NOT(ISERROR(SEARCH("Baja",H10)))</formula>
    </cfRule>
    <cfRule type="containsText" dxfId="962" priority="1084" operator="containsText" text="Muy Baja">
      <formula>NOT(ISERROR(SEARCH("Muy Baja",H10)))</formula>
    </cfRule>
    <cfRule type="containsText" dxfId="961" priority="1085" operator="containsText" text="Muy Baja">
      <formula>NOT(ISERROR(SEARCH("Muy Baja",H10)))</formula>
    </cfRule>
    <cfRule type="containsText" dxfId="960" priority="1086" operator="containsText" text="Muy Baja">
      <formula>NOT(ISERROR(SEARCH("Muy Baja",H10)))</formula>
    </cfRule>
    <cfRule type="containsText" dxfId="959" priority="1087" operator="containsText" text="Muy Baja'Tabla probabilidad'!">
      <formula>NOT(ISERROR(SEARCH("Muy Baja'Tabla probabilidad'!",H10)))</formula>
    </cfRule>
    <cfRule type="containsText" dxfId="958" priority="1088" operator="containsText" text="Muy bajo">
      <formula>NOT(ISERROR(SEARCH("Muy bajo",H10)))</formula>
    </cfRule>
    <cfRule type="containsText" dxfId="957" priority="1089" operator="containsText" text="Alta">
      <formula>NOT(ISERROR(SEARCH("Alta",H10)))</formula>
    </cfRule>
    <cfRule type="containsText" dxfId="956" priority="1090" operator="containsText" text="Media">
      <formula>NOT(ISERROR(SEARCH("Media",H10)))</formula>
    </cfRule>
    <cfRule type="containsText" dxfId="955" priority="1091" operator="containsText" text="Baja">
      <formula>NOT(ISERROR(SEARCH("Baja",H10)))</formula>
    </cfRule>
    <cfRule type="containsText" dxfId="954" priority="1092" operator="containsText" text="Muy baja">
      <formula>NOT(ISERROR(SEARCH("Muy baja",H10)))</formula>
    </cfRule>
    <cfRule type="cellIs" dxfId="953" priority="1095" operator="between">
      <formula>1</formula>
      <formula>2</formula>
    </cfRule>
    <cfRule type="cellIs" dxfId="952" priority="1096" operator="between">
      <formula>0</formula>
      <formula>2</formula>
    </cfRule>
  </conditionalFormatting>
  <conditionalFormatting sqref="H30">
    <cfRule type="containsText" dxfId="951" priority="788" operator="containsText" text="Muy Baja">
      <formula>NOT(ISERROR(SEARCH("Muy Baja",H30)))</formula>
    </cfRule>
    <cfRule type="containsText" dxfId="950" priority="789" operator="containsText" text="Baja">
      <formula>NOT(ISERROR(SEARCH("Baja",H30)))</formula>
    </cfRule>
    <cfRule type="containsText" dxfId="949" priority="790" operator="containsText" text="Muy Alta">
      <formula>NOT(ISERROR(SEARCH("Muy Alta",H30)))</formula>
    </cfRule>
    <cfRule type="containsText" dxfId="948" priority="792" operator="containsText" text="Alta">
      <formula>NOT(ISERROR(SEARCH("Alta",H30)))</formula>
    </cfRule>
    <cfRule type="containsText" dxfId="947" priority="793" operator="containsText" text="Media">
      <formula>NOT(ISERROR(SEARCH("Media",H30)))</formula>
    </cfRule>
    <cfRule type="containsText" dxfId="946" priority="794" operator="containsText" text="Media">
      <formula>NOT(ISERROR(SEARCH("Media",H30)))</formula>
    </cfRule>
    <cfRule type="containsText" dxfId="945" priority="795" operator="containsText" text="Media">
      <formula>NOT(ISERROR(SEARCH("Media",H30)))</formula>
    </cfRule>
    <cfRule type="containsText" dxfId="944" priority="796" operator="containsText" text="Muy Baja">
      <formula>NOT(ISERROR(SEARCH("Muy Baja",H30)))</formula>
    </cfRule>
    <cfRule type="containsText" dxfId="943" priority="797" operator="containsText" text="Baja">
      <formula>NOT(ISERROR(SEARCH("Baja",H30)))</formula>
    </cfRule>
    <cfRule type="containsText" dxfId="942" priority="798" operator="containsText" text="Muy Baja">
      <formula>NOT(ISERROR(SEARCH("Muy Baja",H30)))</formula>
    </cfRule>
    <cfRule type="containsText" dxfId="941" priority="799" operator="containsText" text="Muy Baja">
      <formula>NOT(ISERROR(SEARCH("Muy Baja",H30)))</formula>
    </cfRule>
    <cfRule type="containsText" dxfId="940" priority="800" operator="containsText" text="Muy Baja">
      <formula>NOT(ISERROR(SEARCH("Muy Baja",H30)))</formula>
    </cfRule>
    <cfRule type="containsText" dxfId="939" priority="801" operator="containsText" text="Muy Baja'Tabla probabilidad'!">
      <formula>NOT(ISERROR(SEARCH("Muy Baja'Tabla probabilidad'!",H30)))</formula>
    </cfRule>
    <cfRule type="containsText" dxfId="938" priority="802" operator="containsText" text="Muy bajo">
      <formula>NOT(ISERROR(SEARCH("Muy bajo",H30)))</formula>
    </cfRule>
    <cfRule type="containsText" dxfId="937" priority="803" operator="containsText" text="Alta">
      <formula>NOT(ISERROR(SEARCH("Alta",H30)))</formula>
    </cfRule>
    <cfRule type="containsText" dxfId="936" priority="804" operator="containsText" text="Media">
      <formula>NOT(ISERROR(SEARCH("Media",H30)))</formula>
    </cfRule>
    <cfRule type="containsText" dxfId="935" priority="805" operator="containsText" text="Baja">
      <formula>NOT(ISERROR(SEARCH("Baja",H30)))</formula>
    </cfRule>
    <cfRule type="containsText" dxfId="934" priority="806" operator="containsText" text="Muy baja">
      <formula>NOT(ISERROR(SEARCH("Muy baja",H30)))</formula>
    </cfRule>
    <cfRule type="cellIs" dxfId="933" priority="809" operator="between">
      <formula>1</formula>
      <formula>2</formula>
    </cfRule>
    <cfRule type="cellIs" dxfId="932" priority="810" operator="between">
      <formula>0</formula>
      <formula>2</formula>
    </cfRule>
  </conditionalFormatting>
  <conditionalFormatting sqref="H50">
    <cfRule type="containsText" dxfId="931" priority="533" operator="containsText" text="Muy Baja">
      <formula>NOT(ISERROR(SEARCH("Muy Baja",H50)))</formula>
    </cfRule>
    <cfRule type="containsText" dxfId="930" priority="534" operator="containsText" text="Baja">
      <formula>NOT(ISERROR(SEARCH("Baja",H50)))</formula>
    </cfRule>
    <cfRule type="containsText" dxfId="929" priority="535" operator="containsText" text="Muy Alta">
      <formula>NOT(ISERROR(SEARCH("Muy Alta",H50)))</formula>
    </cfRule>
    <cfRule type="containsText" dxfId="928" priority="537" operator="containsText" text="Alta">
      <formula>NOT(ISERROR(SEARCH("Alta",H50)))</formula>
    </cfRule>
    <cfRule type="containsText" dxfId="927" priority="538" operator="containsText" text="Media">
      <formula>NOT(ISERROR(SEARCH("Media",H50)))</formula>
    </cfRule>
    <cfRule type="containsText" dxfId="926" priority="539" operator="containsText" text="Media">
      <formula>NOT(ISERROR(SEARCH("Media",H50)))</formula>
    </cfRule>
    <cfRule type="containsText" dxfId="925" priority="540" operator="containsText" text="Media">
      <formula>NOT(ISERROR(SEARCH("Media",H50)))</formula>
    </cfRule>
    <cfRule type="containsText" dxfId="924" priority="541" operator="containsText" text="Muy Baja">
      <formula>NOT(ISERROR(SEARCH("Muy Baja",H50)))</formula>
    </cfRule>
    <cfRule type="containsText" dxfId="923" priority="542" operator="containsText" text="Baja">
      <formula>NOT(ISERROR(SEARCH("Baja",H50)))</formula>
    </cfRule>
    <cfRule type="containsText" dxfId="922" priority="543" operator="containsText" text="Muy Baja">
      <formula>NOT(ISERROR(SEARCH("Muy Baja",H50)))</formula>
    </cfRule>
    <cfRule type="containsText" dxfId="921" priority="544" operator="containsText" text="Muy Baja">
      <formula>NOT(ISERROR(SEARCH("Muy Baja",H50)))</formula>
    </cfRule>
    <cfRule type="containsText" dxfId="920" priority="545" operator="containsText" text="Muy Baja">
      <formula>NOT(ISERROR(SEARCH("Muy Baja",H50)))</formula>
    </cfRule>
    <cfRule type="containsText" dxfId="919" priority="546" operator="containsText" text="Muy Baja'Tabla probabilidad'!">
      <formula>NOT(ISERROR(SEARCH("Muy Baja'Tabla probabilidad'!",H50)))</formula>
    </cfRule>
    <cfRule type="containsText" dxfId="918" priority="547" operator="containsText" text="Muy bajo">
      <formula>NOT(ISERROR(SEARCH("Muy bajo",H50)))</formula>
    </cfRule>
    <cfRule type="containsText" dxfId="917" priority="548" operator="containsText" text="Alta">
      <formula>NOT(ISERROR(SEARCH("Alta",H50)))</formula>
    </cfRule>
    <cfRule type="containsText" dxfId="916" priority="549" operator="containsText" text="Media">
      <formula>NOT(ISERROR(SEARCH("Media",H50)))</formula>
    </cfRule>
    <cfRule type="containsText" dxfId="915" priority="550" operator="containsText" text="Baja">
      <formula>NOT(ISERROR(SEARCH("Baja",H50)))</formula>
    </cfRule>
    <cfRule type="containsText" dxfId="914" priority="551" operator="containsText" text="Muy baja">
      <formula>NOT(ISERROR(SEARCH("Muy baja",H50)))</formula>
    </cfRule>
    <cfRule type="cellIs" dxfId="913" priority="554" operator="between">
      <formula>1</formula>
      <formula>2</formula>
    </cfRule>
    <cfRule type="cellIs" dxfId="912" priority="555" operator="between">
      <formula>0</formula>
      <formula>2</formula>
    </cfRule>
  </conditionalFormatting>
  <conditionalFormatting sqref="H60">
    <cfRule type="containsText" dxfId="911" priority="603" operator="containsText" text="Muy Baja">
      <formula>NOT(ISERROR(SEARCH("Muy Baja",H60)))</formula>
    </cfRule>
    <cfRule type="containsText" dxfId="910" priority="604" operator="containsText" text="Baja">
      <formula>NOT(ISERROR(SEARCH("Baja",H60)))</formula>
    </cfRule>
    <cfRule type="containsText" dxfId="909" priority="605" operator="containsText" text="Muy Alta">
      <formula>NOT(ISERROR(SEARCH("Muy Alta",H60)))</formula>
    </cfRule>
    <cfRule type="containsText" dxfId="908" priority="607" operator="containsText" text="Alta">
      <formula>NOT(ISERROR(SEARCH("Alta",H60)))</formula>
    </cfRule>
    <cfRule type="containsText" dxfId="907" priority="608" operator="containsText" text="Media">
      <formula>NOT(ISERROR(SEARCH("Media",H60)))</formula>
    </cfRule>
    <cfRule type="containsText" dxfId="906" priority="609" operator="containsText" text="Media">
      <formula>NOT(ISERROR(SEARCH("Media",H60)))</formula>
    </cfRule>
    <cfRule type="containsText" dxfId="905" priority="610" operator="containsText" text="Media">
      <formula>NOT(ISERROR(SEARCH("Media",H60)))</formula>
    </cfRule>
    <cfRule type="containsText" dxfId="904" priority="611" operator="containsText" text="Muy Baja">
      <formula>NOT(ISERROR(SEARCH("Muy Baja",H60)))</formula>
    </cfRule>
    <cfRule type="containsText" dxfId="903" priority="612" operator="containsText" text="Baja">
      <formula>NOT(ISERROR(SEARCH("Baja",H60)))</formula>
    </cfRule>
    <cfRule type="containsText" dxfId="902" priority="613" operator="containsText" text="Muy Baja">
      <formula>NOT(ISERROR(SEARCH("Muy Baja",H60)))</formula>
    </cfRule>
    <cfRule type="containsText" dxfId="901" priority="614" operator="containsText" text="Muy Baja">
      <formula>NOT(ISERROR(SEARCH("Muy Baja",H60)))</formula>
    </cfRule>
    <cfRule type="containsText" dxfId="900" priority="615" operator="containsText" text="Muy Baja">
      <formula>NOT(ISERROR(SEARCH("Muy Baja",H60)))</formula>
    </cfRule>
    <cfRule type="containsText" dxfId="899" priority="616" operator="containsText" text="Muy Baja'Tabla probabilidad'!">
      <formula>NOT(ISERROR(SEARCH("Muy Baja'Tabla probabilidad'!",H60)))</formula>
    </cfRule>
    <cfRule type="containsText" dxfId="898" priority="617" operator="containsText" text="Muy bajo">
      <formula>NOT(ISERROR(SEARCH("Muy bajo",H60)))</formula>
    </cfRule>
    <cfRule type="containsText" dxfId="897" priority="618" operator="containsText" text="Alta">
      <formula>NOT(ISERROR(SEARCH("Alta",H60)))</formula>
    </cfRule>
    <cfRule type="containsText" dxfId="896" priority="619" operator="containsText" text="Media">
      <formula>NOT(ISERROR(SEARCH("Media",H60)))</formula>
    </cfRule>
    <cfRule type="containsText" dxfId="895" priority="620" operator="containsText" text="Baja">
      <formula>NOT(ISERROR(SEARCH("Baja",H60)))</formula>
    </cfRule>
    <cfRule type="containsText" dxfId="894" priority="621" operator="containsText" text="Muy baja">
      <formula>NOT(ISERROR(SEARCH("Muy baja",H60)))</formula>
    </cfRule>
    <cfRule type="cellIs" dxfId="893" priority="622" operator="between">
      <formula>1</formula>
      <formula>2</formula>
    </cfRule>
    <cfRule type="cellIs" dxfId="892" priority="623" operator="between">
      <formula>0</formula>
      <formula>2</formula>
    </cfRule>
  </conditionalFormatting>
  <conditionalFormatting sqref="M10 M20 K50:K69 K10:K39">
    <cfRule type="containsText" dxfId="891" priority="1068" operator="containsText" text="Catastrófico">
      <formula>NOT(ISERROR(SEARCH("Catastrófico",K10)))</formula>
    </cfRule>
    <cfRule type="containsText" dxfId="890" priority="1069" operator="containsText" text="Mayor">
      <formula>NOT(ISERROR(SEARCH("Mayor",K10)))</formula>
    </cfRule>
    <cfRule type="containsText" dxfId="889" priority="1070" operator="containsText" text="Alta">
      <formula>NOT(ISERROR(SEARCH("Alta",K10)))</formula>
    </cfRule>
    <cfRule type="containsText" dxfId="888" priority="1071" operator="containsText" text="Moderado">
      <formula>NOT(ISERROR(SEARCH("Moderado",K10)))</formula>
    </cfRule>
    <cfRule type="containsText" dxfId="887" priority="1072" operator="containsText" text="Menor">
      <formula>NOT(ISERROR(SEARCH("Menor",K10)))</formula>
    </cfRule>
    <cfRule type="containsText" dxfId="886" priority="1073" operator="containsText" text="Leve">
      <formula>NOT(ISERROR(SEARCH("Leve",K10)))</formula>
    </cfRule>
  </conditionalFormatting>
  <conditionalFormatting sqref="M30">
    <cfRule type="containsText" dxfId="885" priority="782" operator="containsText" text="Catastrófico">
      <formula>NOT(ISERROR(SEARCH("Catastrófico",M30)))</formula>
    </cfRule>
    <cfRule type="containsText" dxfId="884" priority="783" operator="containsText" text="Mayor">
      <formula>NOT(ISERROR(SEARCH("Mayor",M30)))</formula>
    </cfRule>
    <cfRule type="containsText" dxfId="883" priority="784" operator="containsText" text="Alta">
      <formula>NOT(ISERROR(SEARCH("Alta",M30)))</formula>
    </cfRule>
    <cfRule type="containsText" dxfId="882" priority="785" operator="containsText" text="Moderado">
      <formula>NOT(ISERROR(SEARCH("Moderado",M30)))</formula>
    </cfRule>
    <cfRule type="containsText" dxfId="881" priority="786" operator="containsText" text="Menor">
      <formula>NOT(ISERROR(SEARCH("Menor",M30)))</formula>
    </cfRule>
    <cfRule type="containsText" dxfId="880" priority="787" operator="containsText" text="Leve">
      <formula>NOT(ISERROR(SEARCH("Leve",M30)))</formula>
    </cfRule>
  </conditionalFormatting>
  <conditionalFormatting sqref="M50">
    <cfRule type="containsText" dxfId="879" priority="527" operator="containsText" text="Catastrófico">
      <formula>NOT(ISERROR(SEARCH("Catastrófico",M50)))</formula>
    </cfRule>
    <cfRule type="containsText" dxfId="878" priority="528" operator="containsText" text="Mayor">
      <formula>NOT(ISERROR(SEARCH("Mayor",M50)))</formula>
    </cfRule>
    <cfRule type="containsText" dxfId="877" priority="529" operator="containsText" text="Alta">
      <formula>NOT(ISERROR(SEARCH("Alta",M50)))</formula>
    </cfRule>
    <cfRule type="containsText" dxfId="876" priority="530" operator="containsText" text="Moderado">
      <formula>NOT(ISERROR(SEARCH("Moderado",M50)))</formula>
    </cfRule>
    <cfRule type="containsText" dxfId="875" priority="531" operator="containsText" text="Menor">
      <formula>NOT(ISERROR(SEARCH("Menor",M50)))</formula>
    </cfRule>
    <cfRule type="containsText" dxfId="874" priority="532" operator="containsText" text="Leve">
      <formula>NOT(ISERROR(SEARCH("Leve",M50)))</formula>
    </cfRule>
  </conditionalFormatting>
  <conditionalFormatting sqref="M60">
    <cfRule type="containsText" dxfId="873" priority="494" operator="containsText" text="Catastrófico">
      <formula>NOT(ISERROR(SEARCH("Catastrófico",M60)))</formula>
    </cfRule>
    <cfRule type="containsText" dxfId="872" priority="495" operator="containsText" text="Mayor">
      <formula>NOT(ISERROR(SEARCH("Mayor",M60)))</formula>
    </cfRule>
    <cfRule type="containsText" dxfId="871" priority="496" operator="containsText" text="Alta">
      <formula>NOT(ISERROR(SEARCH("Alta",M60)))</formula>
    </cfRule>
    <cfRule type="containsText" dxfId="870" priority="497" operator="containsText" text="Moderado">
      <formula>NOT(ISERROR(SEARCH("Moderado",M60)))</formula>
    </cfRule>
    <cfRule type="containsText" dxfId="869" priority="498" operator="containsText" text="Menor">
      <formula>NOT(ISERROR(SEARCH("Menor",M60)))</formula>
    </cfRule>
    <cfRule type="containsText" dxfId="868" priority="499" operator="containsText" text="Leve">
      <formula>NOT(ISERROR(SEARCH("Leve",M60)))</formula>
    </cfRule>
  </conditionalFormatting>
  <conditionalFormatting sqref="N50">
    <cfRule type="containsText" dxfId="867" priority="556" operator="containsText" text="Extremo">
      <formula>NOT(ISERROR(SEARCH("Extremo",N50)))</formula>
    </cfRule>
    <cfRule type="containsText" dxfId="866" priority="557" operator="containsText" text="Alto">
      <formula>NOT(ISERROR(SEARCH("Alto",N50)))</formula>
    </cfRule>
    <cfRule type="containsText" dxfId="865" priority="558" operator="containsText" text="Bajo">
      <formula>NOT(ISERROR(SEARCH("Bajo",N50)))</formula>
    </cfRule>
    <cfRule type="containsText" dxfId="864" priority="559" operator="containsText" text="Moderado">
      <formula>NOT(ISERROR(SEARCH("Moderado",N50)))</formula>
    </cfRule>
  </conditionalFormatting>
  <conditionalFormatting sqref="N8:O8">
    <cfRule type="containsText" dxfId="863" priority="343" operator="containsText" text="3- Moderado">
      <formula>NOT(ISERROR(SEARCH("3- Moderado",N8)))</formula>
    </cfRule>
    <cfRule type="containsText" dxfId="862" priority="344" operator="containsText" text="6- Moderado">
      <formula>NOT(ISERROR(SEARCH("6- Moderado",N8)))</formula>
    </cfRule>
    <cfRule type="containsText" dxfId="861" priority="345" operator="containsText" text="4- Moderado">
      <formula>NOT(ISERROR(SEARCH("4- Moderado",N8)))</formula>
    </cfRule>
    <cfRule type="containsText" dxfId="860" priority="346" operator="containsText" text="3- Bajo">
      <formula>NOT(ISERROR(SEARCH("3- Bajo",N8)))</formula>
    </cfRule>
    <cfRule type="containsText" dxfId="859" priority="347" operator="containsText" text="4- Bajo">
      <formula>NOT(ISERROR(SEARCH("4- Bajo",N8)))</formula>
    </cfRule>
    <cfRule type="containsText" dxfId="858" priority="348" operator="containsText" text="1- Bajo">
      <formula>NOT(ISERROR(SEARCH("1- Bajo",N8)))</formula>
    </cfRule>
  </conditionalFormatting>
  <conditionalFormatting sqref="N10:O10 N20:O20">
    <cfRule type="containsText" dxfId="857" priority="1655" operator="containsText" text="Extremo">
      <formula>NOT(ISERROR(SEARCH("Extremo",N10)))</formula>
    </cfRule>
    <cfRule type="containsText" dxfId="856" priority="1656" operator="containsText" text="Alto">
      <formula>NOT(ISERROR(SEARCH("Alto",N10)))</formula>
    </cfRule>
    <cfRule type="containsText" dxfId="855" priority="1657" operator="containsText" text="Bajo">
      <formula>NOT(ISERROR(SEARCH("Bajo",N10)))</formula>
    </cfRule>
    <cfRule type="containsText" dxfId="854" priority="1658" operator="containsText" text="Moderado">
      <formula>NOT(ISERROR(SEARCH("Moderado",N10)))</formula>
    </cfRule>
  </conditionalFormatting>
  <conditionalFormatting sqref="N30:O30">
    <cfRule type="containsText" dxfId="853" priority="811" operator="containsText" text="Extremo">
      <formula>NOT(ISERROR(SEARCH("Extremo",N30)))</formula>
    </cfRule>
    <cfRule type="containsText" dxfId="852" priority="812" operator="containsText" text="Alto">
      <formula>NOT(ISERROR(SEARCH("Alto",N30)))</formula>
    </cfRule>
    <cfRule type="containsText" dxfId="851" priority="813" operator="containsText" text="Bajo">
      <formula>NOT(ISERROR(SEARCH("Bajo",N30)))</formula>
    </cfRule>
    <cfRule type="containsText" dxfId="850" priority="814" operator="containsText" text="Moderado">
      <formula>NOT(ISERROR(SEARCH("Moderado",N30)))</formula>
    </cfRule>
  </conditionalFormatting>
  <conditionalFormatting sqref="N60:O60">
    <cfRule type="containsText" dxfId="849" priority="433" operator="containsText" text="Extremo">
      <formula>NOT(ISERROR(SEARCH("Extremo",N60)))</formula>
    </cfRule>
    <cfRule type="containsText" dxfId="848" priority="434" operator="containsText" text="Alto">
      <formula>NOT(ISERROR(SEARCH("Alto",N60)))</formula>
    </cfRule>
    <cfRule type="containsText" dxfId="847" priority="435" operator="containsText" text="Bajo">
      <formula>NOT(ISERROR(SEARCH("Bajo",N60)))</formula>
    </cfRule>
    <cfRule type="containsText" dxfId="846" priority="436" operator="containsText" text="Moderado">
      <formula>NOT(ISERROR(SEARCH("Moderado",N60)))</formula>
    </cfRule>
  </conditionalFormatting>
  <conditionalFormatting sqref="D31">
    <cfRule type="containsText" dxfId="845" priority="331" operator="containsText" text="3- Moderado">
      <formula>NOT(ISERROR(SEARCH("3- Moderado",D31)))</formula>
    </cfRule>
    <cfRule type="containsText" dxfId="844" priority="332" operator="containsText" text="6- Moderado">
      <formula>NOT(ISERROR(SEARCH("6- Moderado",D31)))</formula>
    </cfRule>
    <cfRule type="containsText" dxfId="843" priority="333" operator="containsText" text="4- Moderado">
      <formula>NOT(ISERROR(SEARCH("4- Moderado",D31)))</formula>
    </cfRule>
    <cfRule type="containsText" dxfId="842" priority="334" operator="containsText" text="3- Bajo">
      <formula>NOT(ISERROR(SEARCH("3- Bajo",D31)))</formula>
    </cfRule>
    <cfRule type="containsText" dxfId="841" priority="335" operator="containsText" text="4- Bajo">
      <formula>NOT(ISERROR(SEARCH("4- Bajo",D31)))</formula>
    </cfRule>
    <cfRule type="containsText" dxfId="840" priority="336" operator="containsText" text="1- Bajo">
      <formula>NOT(ISERROR(SEARCH("1- Bajo",D31)))</formula>
    </cfRule>
  </conditionalFormatting>
  <conditionalFormatting sqref="D30">
    <cfRule type="containsText" dxfId="839" priority="319" operator="containsText" text="3- Moderado">
      <formula>NOT(ISERROR(SEARCH("3- Moderado",D30)))</formula>
    </cfRule>
    <cfRule type="containsText" dxfId="838" priority="320" operator="containsText" text="6- Moderado">
      <formula>NOT(ISERROR(SEARCH("6- Moderado",D30)))</formula>
    </cfRule>
    <cfRule type="containsText" dxfId="837" priority="321" operator="containsText" text="4- Moderado">
      <formula>NOT(ISERROR(SEARCH("4- Moderado",D30)))</formula>
    </cfRule>
    <cfRule type="containsText" dxfId="836" priority="322" operator="containsText" text="3- Bajo">
      <formula>NOT(ISERROR(SEARCH("3- Bajo",D30)))</formula>
    </cfRule>
    <cfRule type="containsText" dxfId="835" priority="323" operator="containsText" text="4- Bajo">
      <formula>NOT(ISERROR(SEARCH("4- Bajo",D30)))</formula>
    </cfRule>
    <cfRule type="containsText" dxfId="834" priority="324" operator="containsText" text="1- Bajo">
      <formula>NOT(ISERROR(SEARCH("1- Bajo",D30)))</formula>
    </cfRule>
  </conditionalFormatting>
  <conditionalFormatting sqref="D31">
    <cfRule type="containsText" dxfId="833" priority="313" operator="containsText" text="3- Moderado">
      <formula>NOT(ISERROR(SEARCH("3- Moderado",D31)))</formula>
    </cfRule>
    <cfRule type="containsText" dxfId="832" priority="314" operator="containsText" text="6- Moderado">
      <formula>NOT(ISERROR(SEARCH("6- Moderado",D31)))</formula>
    </cfRule>
    <cfRule type="containsText" dxfId="831" priority="315" operator="containsText" text="4- Moderado">
      <formula>NOT(ISERROR(SEARCH("4- Moderado",D31)))</formula>
    </cfRule>
    <cfRule type="containsText" dxfId="830" priority="316" operator="containsText" text="3- Bajo">
      <formula>NOT(ISERROR(SEARCH("3- Bajo",D31)))</formula>
    </cfRule>
    <cfRule type="containsText" dxfId="829" priority="317" operator="containsText" text="4- Bajo">
      <formula>NOT(ISERROR(SEARCH("4- Bajo",D31)))</formula>
    </cfRule>
    <cfRule type="containsText" dxfId="828" priority="318" operator="containsText" text="1- Bajo">
      <formula>NOT(ISERROR(SEARCH("1- Bajo",D31)))</formula>
    </cfRule>
  </conditionalFormatting>
  <conditionalFormatting sqref="D32">
    <cfRule type="containsText" dxfId="827" priority="265" operator="containsText" text="3- Moderado">
      <formula>NOT(ISERROR(SEARCH("3- Moderado",D32)))</formula>
    </cfRule>
    <cfRule type="containsText" dxfId="826" priority="266" operator="containsText" text="6- Moderado">
      <formula>NOT(ISERROR(SEARCH("6- Moderado",D32)))</formula>
    </cfRule>
    <cfRule type="containsText" dxfId="825" priority="267" operator="containsText" text="4- Moderado">
      <formula>NOT(ISERROR(SEARCH("4- Moderado",D32)))</formula>
    </cfRule>
    <cfRule type="containsText" dxfId="824" priority="268" operator="containsText" text="3- Bajo">
      <formula>NOT(ISERROR(SEARCH("3- Bajo",D32)))</formula>
    </cfRule>
    <cfRule type="containsText" dxfId="823" priority="269" operator="containsText" text="4- Bajo">
      <formula>NOT(ISERROR(SEARCH("4- Bajo",D32)))</formula>
    </cfRule>
    <cfRule type="containsText" dxfId="822" priority="270" operator="containsText" text="1- Bajo">
      <formula>NOT(ISERROR(SEARCH("1- Bajo",D32)))</formula>
    </cfRule>
  </conditionalFormatting>
  <conditionalFormatting sqref="D31">
    <cfRule type="containsText" dxfId="821" priority="283" operator="containsText" text="3- Moderado">
      <formula>NOT(ISERROR(SEARCH("3- Moderado",D31)))</formula>
    </cfRule>
    <cfRule type="containsText" dxfId="820" priority="284" operator="containsText" text="6- Moderado">
      <formula>NOT(ISERROR(SEARCH("6- Moderado",D31)))</formula>
    </cfRule>
    <cfRule type="containsText" dxfId="819" priority="285" operator="containsText" text="4- Moderado">
      <formula>NOT(ISERROR(SEARCH("4- Moderado",D31)))</formula>
    </cfRule>
    <cfRule type="containsText" dxfId="818" priority="286" operator="containsText" text="3- Bajo">
      <formula>NOT(ISERROR(SEARCH("3- Bajo",D31)))</formula>
    </cfRule>
    <cfRule type="containsText" dxfId="817" priority="287" operator="containsText" text="4- Bajo">
      <formula>NOT(ISERROR(SEARCH("4- Bajo",D31)))</formula>
    </cfRule>
    <cfRule type="containsText" dxfId="816" priority="288" operator="containsText" text="1- Bajo">
      <formula>NOT(ISERROR(SEARCH("1- Bajo",D31)))</formula>
    </cfRule>
  </conditionalFormatting>
  <conditionalFormatting sqref="D32">
    <cfRule type="containsText" dxfId="815" priority="277" operator="containsText" text="3- Moderado">
      <formula>NOT(ISERROR(SEARCH("3- Moderado",D32)))</formula>
    </cfRule>
    <cfRule type="containsText" dxfId="814" priority="278" operator="containsText" text="6- Moderado">
      <formula>NOT(ISERROR(SEARCH("6- Moderado",D32)))</formula>
    </cfRule>
    <cfRule type="containsText" dxfId="813" priority="279" operator="containsText" text="4- Moderado">
      <formula>NOT(ISERROR(SEARCH("4- Moderado",D32)))</formula>
    </cfRule>
    <cfRule type="containsText" dxfId="812" priority="280" operator="containsText" text="3- Bajo">
      <formula>NOT(ISERROR(SEARCH("3- Bajo",D32)))</formula>
    </cfRule>
    <cfRule type="containsText" dxfId="811" priority="281" operator="containsText" text="4- Bajo">
      <formula>NOT(ISERROR(SEARCH("4- Bajo",D32)))</formula>
    </cfRule>
    <cfRule type="containsText" dxfId="810" priority="282" operator="containsText" text="1- Bajo">
      <formula>NOT(ISERROR(SEARCH("1- Bajo",D32)))</formula>
    </cfRule>
  </conditionalFormatting>
  <conditionalFormatting sqref="D31">
    <cfRule type="containsText" dxfId="809" priority="271" operator="containsText" text="3- Moderado">
      <formula>NOT(ISERROR(SEARCH("3- Moderado",D31)))</formula>
    </cfRule>
    <cfRule type="containsText" dxfId="808" priority="272" operator="containsText" text="6- Moderado">
      <formula>NOT(ISERROR(SEARCH("6- Moderado",D31)))</formula>
    </cfRule>
    <cfRule type="containsText" dxfId="807" priority="273" operator="containsText" text="4- Moderado">
      <formula>NOT(ISERROR(SEARCH("4- Moderado",D31)))</formula>
    </cfRule>
    <cfRule type="containsText" dxfId="806" priority="274" operator="containsText" text="3- Bajo">
      <formula>NOT(ISERROR(SEARCH("3- Bajo",D31)))</formula>
    </cfRule>
    <cfRule type="containsText" dxfId="805" priority="275" operator="containsText" text="4- Bajo">
      <formula>NOT(ISERROR(SEARCH("4- Bajo",D31)))</formula>
    </cfRule>
    <cfRule type="containsText" dxfId="804" priority="276" operator="containsText" text="1- Bajo">
      <formula>NOT(ISERROR(SEARCH("1- Bajo",D31)))</formula>
    </cfRule>
  </conditionalFormatting>
  <conditionalFormatting sqref="D12">
    <cfRule type="containsText" dxfId="803" priority="61" operator="containsText" text="3- Moderado">
      <formula>NOT(ISERROR(SEARCH("3- Moderado",D12)))</formula>
    </cfRule>
    <cfRule type="containsText" dxfId="802" priority="62" operator="containsText" text="6- Moderado">
      <formula>NOT(ISERROR(SEARCH("6- Moderado",D12)))</formula>
    </cfRule>
    <cfRule type="containsText" dxfId="801" priority="63" operator="containsText" text="4- Moderado">
      <formula>NOT(ISERROR(SEARCH("4- Moderado",D12)))</formula>
    </cfRule>
    <cfRule type="containsText" dxfId="800" priority="64" operator="containsText" text="3- Bajo">
      <formula>NOT(ISERROR(SEARCH("3- Bajo",D12)))</formula>
    </cfRule>
    <cfRule type="containsText" dxfId="799" priority="65" operator="containsText" text="4- Bajo">
      <formula>NOT(ISERROR(SEARCH("4- Bajo",D12)))</formula>
    </cfRule>
    <cfRule type="containsText" dxfId="798" priority="66" operator="containsText" text="1- Bajo">
      <formula>NOT(ISERROR(SEARCH("1- Bajo",D12)))</formula>
    </cfRule>
  </conditionalFormatting>
  <conditionalFormatting sqref="D13">
    <cfRule type="containsText" dxfId="797" priority="55" operator="containsText" text="3- Moderado">
      <formula>NOT(ISERROR(SEARCH("3- Moderado",D13)))</formula>
    </cfRule>
    <cfRule type="containsText" dxfId="796" priority="56" operator="containsText" text="6- Moderado">
      <formula>NOT(ISERROR(SEARCH("6- Moderado",D13)))</formula>
    </cfRule>
    <cfRule type="containsText" dxfId="795" priority="57" operator="containsText" text="4- Moderado">
      <formula>NOT(ISERROR(SEARCH("4- Moderado",D13)))</formula>
    </cfRule>
    <cfRule type="containsText" dxfId="794" priority="58" operator="containsText" text="3- Bajo">
      <formula>NOT(ISERROR(SEARCH("3- Bajo",D13)))</formula>
    </cfRule>
    <cfRule type="containsText" dxfId="793" priority="59" operator="containsText" text="4- Bajo">
      <formula>NOT(ISERROR(SEARCH("4- Bajo",D13)))</formula>
    </cfRule>
    <cfRule type="containsText" dxfId="792" priority="60" operator="containsText" text="1- Bajo">
      <formula>NOT(ISERROR(SEARCH("1- Bajo",D13)))</formula>
    </cfRule>
  </conditionalFormatting>
  <conditionalFormatting sqref="D40:D42">
    <cfRule type="containsText" dxfId="791" priority="17" operator="containsText" text="3- Moderado">
      <formula>NOT(ISERROR(SEARCH("3- Moderado",D40)))</formula>
    </cfRule>
    <cfRule type="containsText" dxfId="790" priority="18" operator="containsText" text="6- Moderado">
      <formula>NOT(ISERROR(SEARCH("6- Moderado",D40)))</formula>
    </cfRule>
    <cfRule type="containsText" dxfId="789" priority="19" operator="containsText" text="4- Moderado">
      <formula>NOT(ISERROR(SEARCH("4- Moderado",D40)))</formula>
    </cfRule>
    <cfRule type="containsText" dxfId="788" priority="20" operator="containsText" text="3- Bajo">
      <formula>NOT(ISERROR(SEARCH("3- Bajo",D40)))</formula>
    </cfRule>
    <cfRule type="containsText" dxfId="787" priority="21" operator="containsText" text="4- Bajo">
      <formula>NOT(ISERROR(SEARCH("4- Bajo",D40)))</formula>
    </cfRule>
    <cfRule type="containsText" dxfId="786" priority="22" operator="containsText" text="1- Bajo">
      <formula>NOT(ISERROR(SEARCH("1- Bajo",D40)))</formula>
    </cfRule>
  </conditionalFormatting>
  <conditionalFormatting sqref="H40">
    <cfRule type="containsText" dxfId="785" priority="29" operator="containsText" text="Muy Baja">
      <formula>NOT(ISERROR(SEARCH("Muy Baja",H40)))</formula>
    </cfRule>
    <cfRule type="containsText" dxfId="784" priority="30" operator="containsText" text="Baja">
      <formula>NOT(ISERROR(SEARCH("Baja",H40)))</formula>
    </cfRule>
    <cfRule type="containsText" dxfId="783" priority="31" operator="containsText" text="Muy Alta">
      <formula>NOT(ISERROR(SEARCH("Muy Alta",H40)))</formula>
    </cfRule>
    <cfRule type="containsText" dxfId="782" priority="32" operator="containsText" text="Alta">
      <formula>NOT(ISERROR(SEARCH("Alta",H40)))</formula>
    </cfRule>
    <cfRule type="containsText" dxfId="781" priority="33" operator="containsText" text="Media">
      <formula>NOT(ISERROR(SEARCH("Media",H40)))</formula>
    </cfRule>
    <cfRule type="containsText" dxfId="780" priority="34" operator="containsText" text="Media">
      <formula>NOT(ISERROR(SEARCH("Media",H40)))</formula>
    </cfRule>
    <cfRule type="containsText" dxfId="779" priority="35" operator="containsText" text="Media">
      <formula>NOT(ISERROR(SEARCH("Media",H40)))</formula>
    </cfRule>
    <cfRule type="containsText" dxfId="778" priority="36" operator="containsText" text="Muy Baja">
      <formula>NOT(ISERROR(SEARCH("Muy Baja",H40)))</formula>
    </cfRule>
    <cfRule type="containsText" dxfId="777" priority="37" operator="containsText" text="Baja">
      <formula>NOT(ISERROR(SEARCH("Baja",H40)))</formula>
    </cfRule>
    <cfRule type="containsText" dxfId="776" priority="38" operator="containsText" text="Muy Baja">
      <formula>NOT(ISERROR(SEARCH("Muy Baja",H40)))</formula>
    </cfRule>
    <cfRule type="containsText" dxfId="775" priority="39" operator="containsText" text="Muy Baja">
      <formula>NOT(ISERROR(SEARCH("Muy Baja",H40)))</formula>
    </cfRule>
    <cfRule type="containsText" dxfId="774" priority="40" operator="containsText" text="Muy Baja">
      <formula>NOT(ISERROR(SEARCH("Muy Baja",H40)))</formula>
    </cfRule>
    <cfRule type="containsText" dxfId="773" priority="41" operator="containsText" text="Muy Baja'Tabla probabilidad'!">
      <formula>NOT(ISERROR(SEARCH("Muy Baja'Tabla probabilidad'!",H40)))</formula>
    </cfRule>
    <cfRule type="containsText" dxfId="772" priority="42" operator="containsText" text="Muy bajo">
      <formula>NOT(ISERROR(SEARCH("Muy bajo",H40)))</formula>
    </cfRule>
    <cfRule type="containsText" dxfId="771" priority="43" operator="containsText" text="Alta">
      <formula>NOT(ISERROR(SEARCH("Alta",H40)))</formula>
    </cfRule>
    <cfRule type="containsText" dxfId="770" priority="44" operator="containsText" text="Media">
      <formula>NOT(ISERROR(SEARCH("Media",H40)))</formula>
    </cfRule>
    <cfRule type="containsText" dxfId="769" priority="45" operator="containsText" text="Baja">
      <formula>NOT(ISERROR(SEARCH("Baja",H40)))</formula>
    </cfRule>
    <cfRule type="containsText" dxfId="768" priority="46" operator="containsText" text="Muy baja">
      <formula>NOT(ISERROR(SEARCH("Muy baja",H40)))</formula>
    </cfRule>
    <cfRule type="cellIs" dxfId="767" priority="47" operator="between">
      <formula>1</formula>
      <formula>2</formula>
    </cfRule>
    <cfRule type="cellIs" dxfId="766" priority="48" operator="between">
      <formula>0</formula>
      <formula>2</formula>
    </cfRule>
  </conditionalFormatting>
  <conditionalFormatting sqref="K40:K49">
    <cfRule type="containsText" dxfId="765" priority="49" operator="containsText" text="Catastrófico">
      <formula>NOT(ISERROR(SEARCH("Catastrófico",K40)))</formula>
    </cfRule>
    <cfRule type="containsText" dxfId="764" priority="50" operator="containsText" text="Mayor">
      <formula>NOT(ISERROR(SEARCH("Mayor",K40)))</formula>
    </cfRule>
    <cfRule type="containsText" dxfId="763" priority="51" operator="containsText" text="Alta">
      <formula>NOT(ISERROR(SEARCH("Alta",K40)))</formula>
    </cfRule>
    <cfRule type="containsText" dxfId="762" priority="52" operator="containsText" text="Moderado">
      <formula>NOT(ISERROR(SEARCH("Moderado",K40)))</formula>
    </cfRule>
    <cfRule type="containsText" dxfId="761" priority="53" operator="containsText" text="Menor">
      <formula>NOT(ISERROR(SEARCH("Menor",K40)))</formula>
    </cfRule>
    <cfRule type="containsText" dxfId="760" priority="54" operator="containsText" text="Leve">
      <formula>NOT(ISERROR(SEARCH("Leve",K40)))</formula>
    </cfRule>
  </conditionalFormatting>
  <conditionalFormatting sqref="M40">
    <cfRule type="containsText" dxfId="759" priority="23" operator="containsText" text="Catastrófico">
      <formula>NOT(ISERROR(SEARCH("Catastrófico",M40)))</formula>
    </cfRule>
    <cfRule type="containsText" dxfId="758" priority="24" operator="containsText" text="Mayor">
      <formula>NOT(ISERROR(SEARCH("Mayor",M40)))</formula>
    </cfRule>
    <cfRule type="containsText" dxfId="757" priority="25" operator="containsText" text="Alta">
      <formula>NOT(ISERROR(SEARCH("Alta",M40)))</formula>
    </cfRule>
    <cfRule type="containsText" dxfId="756" priority="26" operator="containsText" text="Moderado">
      <formula>NOT(ISERROR(SEARCH("Moderado",M40)))</formula>
    </cfRule>
    <cfRule type="containsText" dxfId="755" priority="27" operator="containsText" text="Menor">
      <formula>NOT(ISERROR(SEARCH("Menor",M40)))</formula>
    </cfRule>
    <cfRule type="containsText" dxfId="754" priority="28" operator="containsText" text="Leve">
      <formula>NOT(ISERROR(SEARCH("Leve",M40)))</formula>
    </cfRule>
  </conditionalFormatting>
  <conditionalFormatting sqref="N40:O40">
    <cfRule type="containsText" dxfId="753" priority="13" operator="containsText" text="Extremo">
      <formula>NOT(ISERROR(SEARCH("Extremo",N40)))</formula>
    </cfRule>
    <cfRule type="containsText" dxfId="752" priority="14" operator="containsText" text="Alto">
      <formula>NOT(ISERROR(SEARCH("Alto",N40)))</formula>
    </cfRule>
    <cfRule type="containsText" dxfId="751" priority="15" operator="containsText" text="Bajo">
      <formula>NOT(ISERROR(SEARCH("Bajo",N40)))</formula>
    </cfRule>
    <cfRule type="containsText" dxfId="750" priority="16" operator="containsText" text="Moderado">
      <formula>NOT(ISERROR(SEARCH("Moderado",N40)))</formula>
    </cfRule>
  </conditionalFormatting>
  <conditionalFormatting sqref="D11">
    <cfRule type="containsText" dxfId="749" priority="7" operator="containsText" text="3- Moderado">
      <formula>NOT(ISERROR(SEARCH("3- Moderado",D11)))</formula>
    </cfRule>
    <cfRule type="containsText" dxfId="748" priority="8" operator="containsText" text="6- Moderado">
      <formula>NOT(ISERROR(SEARCH("6- Moderado",D11)))</formula>
    </cfRule>
    <cfRule type="containsText" dxfId="747" priority="9" operator="containsText" text="4- Moderado">
      <formula>NOT(ISERROR(SEARCH("4- Moderado",D11)))</formula>
    </cfRule>
    <cfRule type="containsText" dxfId="746" priority="10" operator="containsText" text="3- Bajo">
      <formula>NOT(ISERROR(SEARCH("3- Bajo",D11)))</formula>
    </cfRule>
    <cfRule type="containsText" dxfId="745" priority="11" operator="containsText" text="4- Bajo">
      <formula>NOT(ISERROR(SEARCH("4- Bajo",D11)))</formula>
    </cfRule>
    <cfRule type="containsText" dxfId="744" priority="12" operator="containsText" text="1- Bajo">
      <formula>NOT(ISERROR(SEARCH("1- Bajo",D11)))</formula>
    </cfRule>
  </conditionalFormatting>
  <conditionalFormatting sqref="D12">
    <cfRule type="containsText" dxfId="743" priority="1" operator="containsText" text="3- Moderado">
      <formula>NOT(ISERROR(SEARCH("3- Moderado",D12)))</formula>
    </cfRule>
    <cfRule type="containsText" dxfId="742" priority="2" operator="containsText" text="6- Moderado">
      <formula>NOT(ISERROR(SEARCH("6- Moderado",D12)))</formula>
    </cfRule>
    <cfRule type="containsText" dxfId="741" priority="3" operator="containsText" text="4- Moderado">
      <formula>NOT(ISERROR(SEARCH("4- Moderado",D12)))</formula>
    </cfRule>
    <cfRule type="containsText" dxfId="740" priority="4" operator="containsText" text="3- Bajo">
      <formula>NOT(ISERROR(SEARCH("3- Bajo",D12)))</formula>
    </cfRule>
    <cfRule type="containsText" dxfId="739" priority="5" operator="containsText" text="4- Bajo">
      <formula>NOT(ISERROR(SEARCH("4- Bajo",D12)))</formula>
    </cfRule>
    <cfRule type="containsText" dxfId="738" priority="6" operator="containsText" text="1- Bajo">
      <formula>NOT(ISERROR(SEARCH("1- Bajo",D12)))</formula>
    </cfRule>
  </conditionalFormatting>
  <dataValidations count="1">
    <dataValidation type="list" allowBlank="1" showInputMessage="1" showErrorMessage="1" sqref="I40:J49"/>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93"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94"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807"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808"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52"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53"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'8- Políticas de Administración '!$I$17:$I$22</xm:f>
          </x14:formula1>
          <xm:sqref>I50:I69 I10:I39</xm:sqref>
        </x14:dataValidation>
        <x14:dataValidation type="list" allowBlank="1" showInputMessage="1" showErrorMessage="1">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J50:J69 J10:J39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JR69"/>
  <sheetViews>
    <sheetView showGridLines="0" zoomScale="70" zoomScaleNormal="70" zoomScalePageLayoutView="70" workbookViewId="0">
      <pane xSplit="5" ySplit="9" topLeftCell="F33" activePane="bottomRight" state="frozen"/>
      <selection pane="topRight" activeCell="F1" sqref="F1"/>
      <selection pane="bottomLeft" activeCell="A10" sqref="A10"/>
      <selection pane="bottomRight" activeCell="L33" sqref="L33"/>
    </sheetView>
  </sheetViews>
  <sheetFormatPr baseColWidth="10" defaultColWidth="11.42578125" defaultRowHeight="15"/>
  <cols>
    <col min="1" max="1" width="7" customWidth="1"/>
    <col min="2" max="2" width="24.42578125" customWidth="1"/>
    <col min="3" max="3" width="41.7109375" style="40" customWidth="1"/>
    <col min="4" max="4" width="5" hidden="1" customWidth="1"/>
    <col min="5" max="5" width="39.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34.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494"/>
      <c r="B1" s="495"/>
      <c r="C1" s="495"/>
      <c r="D1" s="176"/>
      <c r="E1" s="542"/>
      <c r="F1" s="542"/>
      <c r="G1" s="542"/>
      <c r="H1" s="542"/>
      <c r="I1" s="542"/>
      <c r="J1" s="542"/>
      <c r="K1" s="542"/>
      <c r="L1" s="542"/>
      <c r="M1" s="542"/>
      <c r="N1" s="542"/>
      <c r="O1" s="542"/>
      <c r="P1" s="542"/>
      <c r="Q1" s="542"/>
      <c r="R1" s="542"/>
      <c r="S1" s="542"/>
      <c r="T1" s="542"/>
      <c r="U1" s="542"/>
      <c r="V1" s="542"/>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496"/>
      <c r="B2" s="497"/>
      <c r="C2" s="497"/>
      <c r="D2" s="178"/>
      <c r="E2" s="542"/>
      <c r="F2" s="542"/>
      <c r="G2" s="542"/>
      <c r="H2" s="542"/>
      <c r="I2" s="542"/>
      <c r="J2" s="542"/>
      <c r="K2" s="542"/>
      <c r="L2" s="542"/>
      <c r="M2" s="542"/>
      <c r="N2" s="542"/>
      <c r="O2" s="542"/>
      <c r="P2" s="542"/>
      <c r="Q2" s="542"/>
      <c r="R2" s="542"/>
      <c r="S2" s="542"/>
      <c r="T2" s="542"/>
      <c r="U2" s="542"/>
      <c r="V2" s="542"/>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180"/>
      <c r="B3" s="181"/>
      <c r="C3" s="181"/>
      <c r="D3" s="178"/>
      <c r="E3" s="542"/>
      <c r="F3" s="542"/>
      <c r="G3" s="542"/>
      <c r="H3" s="542"/>
      <c r="I3" s="542"/>
      <c r="J3" s="542"/>
      <c r="K3" s="542"/>
      <c r="L3" s="542"/>
      <c r="M3" s="542"/>
      <c r="N3" s="542"/>
      <c r="O3" s="542"/>
      <c r="P3" s="542"/>
      <c r="Q3" s="542"/>
      <c r="R3" s="542"/>
      <c r="S3" s="542"/>
      <c r="T3" s="542"/>
      <c r="U3" s="542"/>
      <c r="V3" s="542"/>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33.75" customHeight="1">
      <c r="A4" s="449" t="s">
        <v>151</v>
      </c>
      <c r="B4" s="449"/>
      <c r="C4" s="449"/>
      <c r="D4" s="543" t="s">
        <v>4</v>
      </c>
      <c r="E4" s="543"/>
      <c r="F4" s="543"/>
      <c r="G4" s="543"/>
      <c r="H4" s="543"/>
      <c r="I4" s="543"/>
      <c r="J4" s="543"/>
      <c r="K4" s="543"/>
      <c r="L4" s="543"/>
      <c r="M4" s="543"/>
      <c r="N4" s="543"/>
      <c r="O4" s="543"/>
      <c r="P4" s="543"/>
      <c r="Q4" s="543"/>
      <c r="R4" s="543"/>
      <c r="S4" s="543"/>
      <c r="T4" s="543"/>
      <c r="U4" s="543"/>
      <c r="V4" s="543"/>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37.5" customHeight="1">
      <c r="A5" s="449" t="s">
        <v>152</v>
      </c>
      <c r="B5" s="449"/>
      <c r="C5" s="449"/>
      <c r="D5" s="534" t="s">
        <v>153</v>
      </c>
      <c r="E5" s="534"/>
      <c r="F5" s="534"/>
      <c r="G5" s="534"/>
      <c r="H5" s="534"/>
      <c r="I5" s="534"/>
      <c r="J5" s="534"/>
      <c r="K5" s="534"/>
      <c r="L5" s="534"/>
      <c r="M5" s="534"/>
      <c r="N5" s="534"/>
      <c r="O5" s="534"/>
      <c r="P5" s="534"/>
      <c r="Q5" s="534"/>
      <c r="R5" s="534"/>
      <c r="S5" s="534"/>
      <c r="T5" s="534"/>
      <c r="U5" s="534"/>
      <c r="V5" s="534"/>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30" customHeight="1" thickBot="1">
      <c r="A6" s="449" t="s">
        <v>154</v>
      </c>
      <c r="B6" s="449"/>
      <c r="C6" s="449"/>
      <c r="D6" s="534" t="s">
        <v>469</v>
      </c>
      <c r="E6" s="534"/>
      <c r="F6" s="534"/>
      <c r="G6" s="534"/>
      <c r="H6" s="534"/>
      <c r="I6" s="534"/>
      <c r="J6" s="534"/>
      <c r="K6" s="534"/>
      <c r="L6" s="534"/>
      <c r="M6" s="534"/>
      <c r="N6" s="534"/>
      <c r="O6" s="534"/>
      <c r="P6" s="534"/>
      <c r="Q6" s="534"/>
      <c r="R6" s="534"/>
      <c r="S6" s="534"/>
      <c r="T6" s="534"/>
      <c r="U6" s="534"/>
      <c r="V6" s="53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535" t="s">
        <v>155</v>
      </c>
      <c r="B7" s="535"/>
      <c r="C7" s="535"/>
      <c r="D7" s="545" t="s">
        <v>212</v>
      </c>
      <c r="E7" s="482"/>
      <c r="F7" s="482"/>
      <c r="G7" s="482"/>
      <c r="H7" s="482"/>
      <c r="I7" s="482"/>
      <c r="J7" s="482"/>
      <c r="K7" s="482"/>
      <c r="L7" s="482"/>
      <c r="M7" s="482"/>
      <c r="N7" s="482"/>
      <c r="O7" s="482"/>
      <c r="P7" s="482"/>
      <c r="Q7" s="482"/>
      <c r="R7" s="483"/>
      <c r="S7" s="157"/>
      <c r="T7" s="544" t="s">
        <v>213</v>
      </c>
      <c r="U7" s="544"/>
      <c r="V7" s="544"/>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546" t="s">
        <v>160</v>
      </c>
      <c r="B8" s="535" t="s">
        <v>214</v>
      </c>
      <c r="C8" s="537" t="s">
        <v>156</v>
      </c>
      <c r="D8" s="539" t="s">
        <v>215</v>
      </c>
      <c r="E8" s="541" t="s">
        <v>126</v>
      </c>
      <c r="F8" s="531" t="s">
        <v>216</v>
      </c>
      <c r="G8" s="532"/>
      <c r="H8" s="532"/>
      <c r="I8" s="532"/>
      <c r="J8" s="532"/>
      <c r="K8" s="533"/>
      <c r="L8" s="531" t="s">
        <v>217</v>
      </c>
      <c r="M8" s="532"/>
      <c r="N8" s="532"/>
      <c r="O8" s="532"/>
      <c r="P8" s="532"/>
      <c r="Q8" s="532"/>
      <c r="R8" s="532"/>
      <c r="S8" s="533"/>
      <c r="T8" s="47"/>
      <c r="U8" s="48"/>
      <c r="V8" s="69" t="s">
        <v>218</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50"/>
      <c r="B9" s="536"/>
      <c r="C9" s="538"/>
      <c r="D9" s="540"/>
      <c r="E9" s="468"/>
      <c r="F9" s="38" t="s">
        <v>128</v>
      </c>
      <c r="G9" s="38" t="s">
        <v>130</v>
      </c>
      <c r="H9" s="38" t="s">
        <v>219</v>
      </c>
      <c r="I9" s="38" t="s">
        <v>132</v>
      </c>
      <c r="J9" s="90" t="s">
        <v>220</v>
      </c>
      <c r="K9" s="38" t="s">
        <v>138</v>
      </c>
      <c r="L9" s="38" t="s">
        <v>221</v>
      </c>
      <c r="M9" s="87" t="s">
        <v>135</v>
      </c>
      <c r="N9" s="38" t="s">
        <v>222</v>
      </c>
      <c r="O9" s="38" t="s">
        <v>223</v>
      </c>
      <c r="P9" s="38" t="s">
        <v>224</v>
      </c>
      <c r="Q9" s="38" t="s">
        <v>225</v>
      </c>
      <c r="R9" s="90" t="s">
        <v>220</v>
      </c>
      <c r="S9" s="38" t="s">
        <v>226</v>
      </c>
      <c r="T9" s="41" t="s">
        <v>140</v>
      </c>
      <c r="U9" s="41" t="s">
        <v>142</v>
      </c>
      <c r="V9" s="42" t="s">
        <v>227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180" customHeight="1">
      <c r="A10" s="525">
        <f>'5- Identificación de Riesgos'!A10</f>
        <v>1</v>
      </c>
      <c r="B10" s="519" t="str">
        <f>'5- Identificación de Riesgos'!B10</f>
        <v xml:space="preserve">Incumplimiento de los requisitos legales del SG-SST </v>
      </c>
      <c r="C10" s="275" t="str">
        <f>'5- Identificación de Riesgos'!D10</f>
        <v>1. Desconocimiento de los requisitos legales para la implementación del SG-SST</v>
      </c>
      <c r="D10" s="276"/>
      <c r="E10" s="297" t="s">
        <v>501</v>
      </c>
      <c r="F10" s="277" t="s">
        <v>228</v>
      </c>
      <c r="G10" s="277" t="s">
        <v>228</v>
      </c>
      <c r="H10" s="277" t="s">
        <v>228</v>
      </c>
      <c r="I10" s="277" t="s">
        <v>228</v>
      </c>
      <c r="J10" s="278">
        <f>COUNTIF(F10:I10,"SI")/4</f>
        <v>1</v>
      </c>
      <c r="K10" s="528">
        <f>AVERAGE(J10:J19)</f>
        <v>0.3</v>
      </c>
      <c r="L10" s="279" t="str">
        <f>'5- Identificación de Riesgos'!I10</f>
        <v>Afectación de reputacion,imagén,  credibilidad, satisfacción de usuarios y PI</v>
      </c>
      <c r="M10" s="280" t="s">
        <v>503</v>
      </c>
      <c r="N10" s="279" t="s">
        <v>228</v>
      </c>
      <c r="O10" s="279" t="s">
        <v>228</v>
      </c>
      <c r="P10" s="279" t="s">
        <v>228</v>
      </c>
      <c r="Q10" s="279" t="s">
        <v>228</v>
      </c>
      <c r="R10" s="278">
        <f>SUM(COUNTIF(N10,"SI")*25%,COUNTIF(O10,"SI")*40%,COUNTIF(P10,"SI")*25%,COUNTIF(Q10,"SI")*10%)</f>
        <v>1</v>
      </c>
      <c r="S10" s="528">
        <f>AVERAGE(R10:R19)</f>
        <v>0.1</v>
      </c>
      <c r="T10" s="519"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Media - 3</v>
      </c>
      <c r="U10" s="519"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522" t="str">
        <f>CONCATENATE(VLOOKUP((LEFT(T10,LEN(T10)-4)&amp;LEFT(U10,LEN(U10)-4)),'9- Matriz de Calor '!$D$18:$E$42,2,0)," - ",RIGHT(T10,1)*RIGHT(U10,1))</f>
        <v>Moderado - 9</v>
      </c>
    </row>
    <row r="11" spans="1:278" ht="225.75" customHeight="1">
      <c r="A11" s="526"/>
      <c r="B11" s="520"/>
      <c r="C11" s="275" t="str">
        <f>'5- Identificación de Riesgos'!D11</f>
        <v>2. Falta de competencias del personal contratado.</v>
      </c>
      <c r="D11" s="281"/>
      <c r="E11" s="299" t="s">
        <v>504</v>
      </c>
      <c r="F11" s="282" t="s">
        <v>228</v>
      </c>
      <c r="G11" s="282" t="s">
        <v>228</v>
      </c>
      <c r="H11" s="282" t="s">
        <v>228</v>
      </c>
      <c r="I11" s="282" t="s">
        <v>228</v>
      </c>
      <c r="J11" s="283">
        <f t="shared" ref="J11:J29" si="0">COUNTIF(F11:I11,"SI")/4</f>
        <v>1</v>
      </c>
      <c r="K11" s="529"/>
      <c r="L11" s="282" t="str">
        <f>'5- Identificación de Riesgos'!I11</f>
        <v>Incumplimiento de las metas establecidas</v>
      </c>
      <c r="M11" s="284"/>
      <c r="N11" s="282"/>
      <c r="O11" s="282"/>
      <c r="P11" s="282"/>
      <c r="Q11" s="282"/>
      <c r="R11" s="283">
        <f t="shared" ref="R11:R29" si="1">SUM(COUNTIF(N11,"SI")*25%,COUNTIF(O11,"SI")*40%,COUNTIF(P11,"SI")*25%,COUNTIF(Q11,"SI")*10%)</f>
        <v>0</v>
      </c>
      <c r="S11" s="529"/>
      <c r="T11" s="520"/>
      <c r="U11" s="520"/>
      <c r="V11" s="523"/>
    </row>
    <row r="12" spans="1:278" ht="250.5" customHeight="1">
      <c r="A12" s="526"/>
      <c r="B12" s="520"/>
      <c r="C12" s="275" t="str">
        <f>'5- Identificación de Riesgos'!D12</f>
        <v>3. Insuficientes recursos técnicos, humanos y financieros para la implementación del SG-SST</v>
      </c>
      <c r="D12" s="281"/>
      <c r="E12" s="296" t="s">
        <v>479</v>
      </c>
      <c r="F12" s="282" t="s">
        <v>228</v>
      </c>
      <c r="G12" s="282" t="s">
        <v>228</v>
      </c>
      <c r="H12" s="282" t="s">
        <v>228</v>
      </c>
      <c r="I12" s="282" t="s">
        <v>228</v>
      </c>
      <c r="J12" s="283">
        <f t="shared" si="0"/>
        <v>1</v>
      </c>
      <c r="K12" s="529"/>
      <c r="L12" s="282" t="str">
        <f>'5- Identificación de Riesgos'!I12</f>
        <v>Afectación Económica</v>
      </c>
      <c r="M12" s="285"/>
      <c r="N12" s="286"/>
      <c r="O12" s="286"/>
      <c r="P12" s="286"/>
      <c r="Q12" s="286"/>
      <c r="R12" s="283">
        <f t="shared" si="1"/>
        <v>0</v>
      </c>
      <c r="S12" s="529"/>
      <c r="T12" s="520"/>
      <c r="U12" s="520"/>
      <c r="V12" s="523"/>
    </row>
    <row r="13" spans="1:278" ht="30" customHeight="1">
      <c r="A13" s="526"/>
      <c r="B13" s="520"/>
      <c r="C13" s="275">
        <f>'5- Identificación de Riesgos'!D13</f>
        <v>0</v>
      </c>
      <c r="D13" s="281"/>
      <c r="E13" s="287"/>
      <c r="F13" s="282"/>
      <c r="G13" s="282"/>
      <c r="H13" s="282"/>
      <c r="I13" s="282"/>
      <c r="J13" s="283">
        <f t="shared" si="0"/>
        <v>0</v>
      </c>
      <c r="K13" s="529"/>
      <c r="L13" s="282">
        <f>'5- Identificación de Riesgos'!I13</f>
        <v>0</v>
      </c>
      <c r="M13" s="285"/>
      <c r="N13" s="282"/>
      <c r="O13" s="282"/>
      <c r="P13" s="282"/>
      <c r="Q13" s="282"/>
      <c r="R13" s="283">
        <f t="shared" si="1"/>
        <v>0</v>
      </c>
      <c r="S13" s="529"/>
      <c r="T13" s="520"/>
      <c r="U13" s="520"/>
      <c r="V13" s="523"/>
    </row>
    <row r="14" spans="1:278">
      <c r="A14" s="526"/>
      <c r="B14" s="520"/>
      <c r="C14" s="275">
        <f>'5- Identificación de Riesgos'!D14</f>
        <v>0</v>
      </c>
      <c r="D14" s="281"/>
      <c r="E14" s="285"/>
      <c r="F14" s="282"/>
      <c r="G14" s="282"/>
      <c r="H14" s="282"/>
      <c r="I14" s="282"/>
      <c r="J14" s="283">
        <f t="shared" si="0"/>
        <v>0</v>
      </c>
      <c r="K14" s="529"/>
      <c r="L14" s="282">
        <f>'5- Identificación de Riesgos'!I14</f>
        <v>0</v>
      </c>
      <c r="M14" s="285"/>
      <c r="N14" s="282"/>
      <c r="O14" s="282"/>
      <c r="P14" s="282"/>
      <c r="Q14" s="282"/>
      <c r="R14" s="283">
        <f t="shared" si="1"/>
        <v>0</v>
      </c>
      <c r="S14" s="529"/>
      <c r="T14" s="520"/>
      <c r="U14" s="520"/>
      <c r="V14" s="523"/>
    </row>
    <row r="15" spans="1:278">
      <c r="A15" s="526"/>
      <c r="B15" s="520"/>
      <c r="C15" s="275">
        <f>'5- Identificación de Riesgos'!D15</f>
        <v>0</v>
      </c>
      <c r="D15" s="281"/>
      <c r="E15" s="285"/>
      <c r="F15" s="282"/>
      <c r="G15" s="282"/>
      <c r="H15" s="282"/>
      <c r="I15" s="282"/>
      <c r="J15" s="283">
        <f t="shared" si="0"/>
        <v>0</v>
      </c>
      <c r="K15" s="529"/>
      <c r="L15" s="282">
        <f>'5- Identificación de Riesgos'!I15</f>
        <v>0</v>
      </c>
      <c r="M15" s="288"/>
      <c r="N15" s="282"/>
      <c r="O15" s="282"/>
      <c r="P15" s="282"/>
      <c r="Q15" s="282"/>
      <c r="R15" s="283">
        <f t="shared" si="1"/>
        <v>0</v>
      </c>
      <c r="S15" s="529"/>
      <c r="T15" s="520"/>
      <c r="U15" s="520"/>
      <c r="V15" s="523"/>
    </row>
    <row r="16" spans="1:278">
      <c r="A16" s="526"/>
      <c r="B16" s="520"/>
      <c r="C16" s="275">
        <f>'5- Identificación de Riesgos'!D16</f>
        <v>0</v>
      </c>
      <c r="D16" s="281"/>
      <c r="E16" s="285"/>
      <c r="F16" s="282"/>
      <c r="G16" s="282"/>
      <c r="H16" s="282"/>
      <c r="I16" s="282"/>
      <c r="J16" s="283">
        <f t="shared" si="0"/>
        <v>0</v>
      </c>
      <c r="K16" s="529"/>
      <c r="L16" s="282">
        <f>'5- Identificación de Riesgos'!I16</f>
        <v>0</v>
      </c>
      <c r="M16" s="288"/>
      <c r="N16" s="282"/>
      <c r="O16" s="282"/>
      <c r="P16" s="282"/>
      <c r="Q16" s="282"/>
      <c r="R16" s="283">
        <f t="shared" si="1"/>
        <v>0</v>
      </c>
      <c r="S16" s="529"/>
      <c r="T16" s="520"/>
      <c r="U16" s="520"/>
      <c r="V16" s="523"/>
    </row>
    <row r="17" spans="1:22">
      <c r="A17" s="526"/>
      <c r="B17" s="520"/>
      <c r="C17" s="275">
        <f>'5- Identificación de Riesgos'!D17</f>
        <v>0</v>
      </c>
      <c r="D17" s="281"/>
      <c r="E17" s="285"/>
      <c r="F17" s="282"/>
      <c r="G17" s="282"/>
      <c r="H17" s="282"/>
      <c r="I17" s="282"/>
      <c r="J17" s="283">
        <f t="shared" si="0"/>
        <v>0</v>
      </c>
      <c r="K17" s="529"/>
      <c r="L17" s="282">
        <f>'5- Identificación de Riesgos'!I17</f>
        <v>0</v>
      </c>
      <c r="M17" s="288"/>
      <c r="N17" s="282"/>
      <c r="O17" s="282"/>
      <c r="P17" s="282"/>
      <c r="Q17" s="282"/>
      <c r="R17" s="283">
        <f t="shared" si="1"/>
        <v>0</v>
      </c>
      <c r="S17" s="529"/>
      <c r="T17" s="520"/>
      <c r="U17" s="520"/>
      <c r="V17" s="523"/>
    </row>
    <row r="18" spans="1:22">
      <c r="A18" s="526"/>
      <c r="B18" s="520"/>
      <c r="C18" s="275">
        <f>'5- Identificación de Riesgos'!D18</f>
        <v>0</v>
      </c>
      <c r="D18" s="281"/>
      <c r="E18" s="285"/>
      <c r="F18" s="282"/>
      <c r="G18" s="282"/>
      <c r="H18" s="282"/>
      <c r="I18" s="282"/>
      <c r="J18" s="283">
        <f t="shared" si="0"/>
        <v>0</v>
      </c>
      <c r="K18" s="529"/>
      <c r="L18" s="282">
        <f>'5- Identificación de Riesgos'!I18</f>
        <v>0</v>
      </c>
      <c r="M18" s="288"/>
      <c r="N18" s="282"/>
      <c r="O18" s="282"/>
      <c r="P18" s="282"/>
      <c r="Q18" s="282"/>
      <c r="R18" s="283">
        <f t="shared" si="1"/>
        <v>0</v>
      </c>
      <c r="S18" s="529"/>
      <c r="T18" s="520"/>
      <c r="U18" s="520"/>
      <c r="V18" s="523"/>
    </row>
    <row r="19" spans="1:22" ht="15.75" thickBot="1">
      <c r="A19" s="527"/>
      <c r="B19" s="521"/>
      <c r="C19" s="275">
        <f>'5- Identificación de Riesgos'!D19</f>
        <v>0</v>
      </c>
      <c r="D19" s="289"/>
      <c r="E19" s="290"/>
      <c r="F19" s="291"/>
      <c r="G19" s="291"/>
      <c r="H19" s="291"/>
      <c r="I19" s="291"/>
      <c r="J19" s="292">
        <f t="shared" si="0"/>
        <v>0</v>
      </c>
      <c r="K19" s="530"/>
      <c r="L19" s="291">
        <f>'5- Identificación de Riesgos'!I19</f>
        <v>0</v>
      </c>
      <c r="M19" s="293"/>
      <c r="N19" s="291"/>
      <c r="O19" s="291"/>
      <c r="P19" s="291"/>
      <c r="Q19" s="291"/>
      <c r="R19" s="292">
        <f t="shared" si="1"/>
        <v>0</v>
      </c>
      <c r="S19" s="530"/>
      <c r="T19" s="521"/>
      <c r="U19" s="521"/>
      <c r="V19" s="524"/>
    </row>
    <row r="20" spans="1:22" ht="226.5" customHeight="1">
      <c r="A20" s="525">
        <f>'5- Identificación de Riesgos'!A20</f>
        <v>2</v>
      </c>
      <c r="B20" s="519" t="str">
        <f>'5- Identificación de Riesgos'!B20</f>
        <v>Incumplimiento Plan Trabajo de SG-SST</v>
      </c>
      <c r="C20" s="294" t="str">
        <f>'5- Identificación de Riesgos'!D20</f>
        <v>1. Falta de recursos técnicos y financieros para la implementación del Plan de Trabajo.</v>
      </c>
      <c r="D20" s="276"/>
      <c r="E20" s="298" t="s">
        <v>479</v>
      </c>
      <c r="F20" s="279" t="s">
        <v>231</v>
      </c>
      <c r="G20" s="279" t="s">
        <v>228</v>
      </c>
      <c r="H20" s="279" t="s">
        <v>231</v>
      </c>
      <c r="I20" s="279" t="s">
        <v>231</v>
      </c>
      <c r="J20" s="278">
        <f t="shared" si="0"/>
        <v>0.25</v>
      </c>
      <c r="K20" s="528">
        <f>AVERAGE(J20:J29)</f>
        <v>0.22500000000000001</v>
      </c>
      <c r="L20" s="279" t="str">
        <f>'5- Identificación de Riesgos'!I20</f>
        <v>Incumplimiento de las metas establecidas</v>
      </c>
      <c r="M20" s="280"/>
      <c r="N20" s="279"/>
      <c r="O20" s="279"/>
      <c r="P20" s="279"/>
      <c r="Q20" s="279"/>
      <c r="R20" s="278">
        <f t="shared" si="1"/>
        <v>0</v>
      </c>
      <c r="S20" s="528">
        <f t="shared" ref="S20" si="2">AVERAGE(R20:R29)</f>
        <v>0</v>
      </c>
      <c r="T20" s="519"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519"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Mayor - 4</v>
      </c>
      <c r="V20" s="522" t="str">
        <f>CONCATENATE(VLOOKUP((LEFT(T20,LEN(T20)-4)&amp;LEFT(U20,LEN(U20)-4)),'9- Matriz de Calor '!$D$18:$E$42,2,0)," - ",RIGHT(T20,1)*RIGHT(U20,1))</f>
        <v>Alto  - 4</v>
      </c>
    </row>
    <row r="21" spans="1:22" ht="186.75" customHeight="1">
      <c r="A21" s="526"/>
      <c r="B21" s="520"/>
      <c r="C21" s="275" t="str">
        <f>'5- Identificación de Riesgos'!D21</f>
        <v>2. Falta de seguimiento y control a la ejecución del plan anual SST.</v>
      </c>
      <c r="D21" s="281"/>
      <c r="E21" s="299" t="s">
        <v>480</v>
      </c>
      <c r="F21" s="282" t="s">
        <v>231</v>
      </c>
      <c r="G21" s="282" t="s">
        <v>231</v>
      </c>
      <c r="H21" s="282" t="s">
        <v>231</v>
      </c>
      <c r="I21" s="282" t="s">
        <v>231</v>
      </c>
      <c r="J21" s="283">
        <f t="shared" si="0"/>
        <v>0</v>
      </c>
      <c r="K21" s="529"/>
      <c r="L21" s="282" t="str">
        <f>'5- Identificación de Riesgos'!I21</f>
        <v>Afectación de reputacion,imagén,  credibilidad, satisfacción de usuarios y PI</v>
      </c>
      <c r="M21" s="284"/>
      <c r="N21" s="282"/>
      <c r="O21" s="282"/>
      <c r="P21" s="282"/>
      <c r="Q21" s="282"/>
      <c r="R21" s="283">
        <f t="shared" si="1"/>
        <v>0</v>
      </c>
      <c r="S21" s="529"/>
      <c r="T21" s="520"/>
      <c r="U21" s="520"/>
      <c r="V21" s="523"/>
    </row>
    <row r="22" spans="1:22" ht="197.25" customHeight="1">
      <c r="A22" s="526"/>
      <c r="B22" s="520"/>
      <c r="C22" s="275" t="str">
        <f>'5- Identificación de Riesgos'!D22</f>
        <v>3. Perfil inadecuado para el cargo o alta rotación de servidores judiciales con rol y responsabilidades del SG-SST.</v>
      </c>
      <c r="D22" s="281"/>
      <c r="E22" s="297" t="s">
        <v>481</v>
      </c>
      <c r="F22" s="282" t="s">
        <v>228</v>
      </c>
      <c r="G22" s="282" t="s">
        <v>228</v>
      </c>
      <c r="H22" s="282" t="s">
        <v>228</v>
      </c>
      <c r="I22" s="282" t="s">
        <v>228</v>
      </c>
      <c r="J22" s="283">
        <f t="shared" si="0"/>
        <v>1</v>
      </c>
      <c r="K22" s="529"/>
      <c r="L22" s="282">
        <f>'5- Identificación de Riesgos'!I22</f>
        <v>0</v>
      </c>
      <c r="M22" s="285"/>
      <c r="N22" s="286"/>
      <c r="O22" s="286"/>
      <c r="P22" s="286"/>
      <c r="Q22" s="286"/>
      <c r="R22" s="283">
        <f t="shared" si="1"/>
        <v>0</v>
      </c>
      <c r="S22" s="529"/>
      <c r="T22" s="520"/>
      <c r="U22" s="520"/>
      <c r="V22" s="523"/>
    </row>
    <row r="23" spans="1:22" ht="261" customHeight="1">
      <c r="A23" s="526"/>
      <c r="B23" s="520"/>
      <c r="C23" s="275" t="str">
        <f>'5- Identificación de Riesgos'!D23</f>
        <v>4. Baja participación e interés de los grupos del apoyo del SG-SST.</v>
      </c>
      <c r="D23" s="281"/>
      <c r="E23" s="296" t="s">
        <v>502</v>
      </c>
      <c r="F23" s="282" t="s">
        <v>228</v>
      </c>
      <c r="G23" s="282" t="s">
        <v>228</v>
      </c>
      <c r="H23" s="282" t="s">
        <v>228</v>
      </c>
      <c r="I23" s="282" t="s">
        <v>228</v>
      </c>
      <c r="J23" s="283">
        <f t="shared" si="0"/>
        <v>1</v>
      </c>
      <c r="K23" s="529"/>
      <c r="L23" s="282">
        <f>'5- Identificación de Riesgos'!I23</f>
        <v>0</v>
      </c>
      <c r="M23" s="288"/>
      <c r="N23" s="282"/>
      <c r="O23" s="282"/>
      <c r="P23" s="282"/>
      <c r="Q23" s="282"/>
      <c r="R23" s="283">
        <f t="shared" si="1"/>
        <v>0</v>
      </c>
      <c r="S23" s="529"/>
      <c r="T23" s="520"/>
      <c r="U23" s="520"/>
      <c r="V23" s="523"/>
    </row>
    <row r="24" spans="1:22">
      <c r="A24" s="526"/>
      <c r="B24" s="520"/>
      <c r="C24" s="275">
        <f>'5- Identificación de Riesgos'!D24</f>
        <v>0</v>
      </c>
      <c r="D24" s="281"/>
      <c r="E24" s="281"/>
      <c r="F24" s="282"/>
      <c r="G24" s="282"/>
      <c r="H24" s="282"/>
      <c r="I24" s="282"/>
      <c r="J24" s="283">
        <f t="shared" si="0"/>
        <v>0</v>
      </c>
      <c r="K24" s="529"/>
      <c r="L24" s="282">
        <f>'5- Identificación de Riesgos'!I24</f>
        <v>0</v>
      </c>
      <c r="M24" s="288"/>
      <c r="N24" s="282"/>
      <c r="O24" s="282"/>
      <c r="P24" s="282"/>
      <c r="Q24" s="282"/>
      <c r="R24" s="283">
        <f t="shared" si="1"/>
        <v>0</v>
      </c>
      <c r="S24" s="529"/>
      <c r="T24" s="520"/>
      <c r="U24" s="520"/>
      <c r="V24" s="523"/>
    </row>
    <row r="25" spans="1:22">
      <c r="A25" s="526"/>
      <c r="B25" s="520"/>
      <c r="C25" s="275">
        <f>'5- Identificación de Riesgos'!D25</f>
        <v>0</v>
      </c>
      <c r="D25" s="281"/>
      <c r="E25" s="285"/>
      <c r="F25" s="282"/>
      <c r="G25" s="282"/>
      <c r="H25" s="282"/>
      <c r="I25" s="282"/>
      <c r="J25" s="283">
        <f t="shared" si="0"/>
        <v>0</v>
      </c>
      <c r="K25" s="529"/>
      <c r="L25" s="282">
        <f>'5- Identificación de Riesgos'!I25</f>
        <v>0</v>
      </c>
      <c r="M25" s="288"/>
      <c r="N25" s="282"/>
      <c r="O25" s="282"/>
      <c r="P25" s="282"/>
      <c r="Q25" s="282"/>
      <c r="R25" s="283">
        <f t="shared" si="1"/>
        <v>0</v>
      </c>
      <c r="S25" s="529"/>
      <c r="T25" s="520"/>
      <c r="U25" s="520"/>
      <c r="V25" s="523"/>
    </row>
    <row r="26" spans="1:22">
      <c r="A26" s="526"/>
      <c r="B26" s="520"/>
      <c r="C26" s="275">
        <f>'5- Identificación de Riesgos'!D26</f>
        <v>0</v>
      </c>
      <c r="D26" s="281"/>
      <c r="E26" s="285"/>
      <c r="F26" s="282"/>
      <c r="G26" s="282"/>
      <c r="H26" s="282"/>
      <c r="I26" s="282"/>
      <c r="J26" s="283">
        <f t="shared" si="0"/>
        <v>0</v>
      </c>
      <c r="K26" s="529"/>
      <c r="L26" s="282">
        <f>'5- Identificación de Riesgos'!I26</f>
        <v>0</v>
      </c>
      <c r="M26" s="288"/>
      <c r="N26" s="282"/>
      <c r="O26" s="282"/>
      <c r="P26" s="282"/>
      <c r="Q26" s="282"/>
      <c r="R26" s="283">
        <f t="shared" si="1"/>
        <v>0</v>
      </c>
      <c r="S26" s="529"/>
      <c r="T26" s="520"/>
      <c r="U26" s="520"/>
      <c r="V26" s="523"/>
    </row>
    <row r="27" spans="1:22">
      <c r="A27" s="526"/>
      <c r="B27" s="520"/>
      <c r="C27" s="275">
        <f>'5- Identificación de Riesgos'!D27</f>
        <v>0</v>
      </c>
      <c r="D27" s="281"/>
      <c r="E27" s="285"/>
      <c r="F27" s="282"/>
      <c r="G27" s="282"/>
      <c r="H27" s="282"/>
      <c r="I27" s="282"/>
      <c r="J27" s="283">
        <f t="shared" si="0"/>
        <v>0</v>
      </c>
      <c r="K27" s="529"/>
      <c r="L27" s="282">
        <f>'5- Identificación de Riesgos'!I27</f>
        <v>0</v>
      </c>
      <c r="M27" s="288"/>
      <c r="N27" s="282"/>
      <c r="O27" s="282"/>
      <c r="P27" s="282"/>
      <c r="Q27" s="282"/>
      <c r="R27" s="283">
        <f t="shared" si="1"/>
        <v>0</v>
      </c>
      <c r="S27" s="529"/>
      <c r="T27" s="520"/>
      <c r="U27" s="520"/>
      <c r="V27" s="523"/>
    </row>
    <row r="28" spans="1:22">
      <c r="A28" s="526"/>
      <c r="B28" s="520"/>
      <c r="C28" s="275">
        <f>'5- Identificación de Riesgos'!D28</f>
        <v>0</v>
      </c>
      <c r="D28" s="281"/>
      <c r="E28" s="285"/>
      <c r="F28" s="282"/>
      <c r="G28" s="282"/>
      <c r="H28" s="282"/>
      <c r="I28" s="282"/>
      <c r="J28" s="283">
        <f t="shared" si="0"/>
        <v>0</v>
      </c>
      <c r="K28" s="529"/>
      <c r="L28" s="282">
        <f>'5- Identificación de Riesgos'!I28</f>
        <v>0</v>
      </c>
      <c r="M28" s="288"/>
      <c r="N28" s="282"/>
      <c r="O28" s="282"/>
      <c r="P28" s="282"/>
      <c r="Q28" s="282"/>
      <c r="R28" s="283">
        <f t="shared" si="1"/>
        <v>0</v>
      </c>
      <c r="S28" s="529"/>
      <c r="T28" s="520"/>
      <c r="U28" s="520"/>
      <c r="V28" s="523"/>
    </row>
    <row r="29" spans="1:22" ht="15.75" thickBot="1">
      <c r="A29" s="527"/>
      <c r="B29" s="521"/>
      <c r="C29" s="295">
        <f>'5- Identificación de Riesgos'!D29</f>
        <v>0</v>
      </c>
      <c r="D29" s="289"/>
      <c r="E29" s="290"/>
      <c r="F29" s="291"/>
      <c r="G29" s="291"/>
      <c r="H29" s="291"/>
      <c r="I29" s="291"/>
      <c r="J29" s="292">
        <f t="shared" si="0"/>
        <v>0</v>
      </c>
      <c r="K29" s="530"/>
      <c r="L29" s="291">
        <f>'5- Identificación de Riesgos'!I29</f>
        <v>0</v>
      </c>
      <c r="M29" s="293"/>
      <c r="N29" s="291"/>
      <c r="O29" s="291"/>
      <c r="P29" s="291"/>
      <c r="Q29" s="291"/>
      <c r="R29" s="292">
        <f t="shared" si="1"/>
        <v>0</v>
      </c>
      <c r="S29" s="530"/>
      <c r="T29" s="521"/>
      <c r="U29" s="521"/>
      <c r="V29" s="524"/>
    </row>
    <row r="30" spans="1:22" ht="298.5" customHeight="1">
      <c r="A30" s="525">
        <f>'5- Identificación de Riesgos'!A30</f>
        <v>3</v>
      </c>
      <c r="B30" s="519" t="str">
        <f>'5- Identificación de Riesgos'!B30</f>
        <v xml:space="preserve">Aumento de Accidentes de trabajo y enfermedades laborales o salud pública </v>
      </c>
      <c r="C30" s="294" t="str">
        <f>'5- Identificación de Riesgos'!D30</f>
        <v>1.  Actos inseguros por parte de los servidores judiciales o terceros</v>
      </c>
      <c r="D30" s="276"/>
      <c r="E30" s="280" t="s">
        <v>482</v>
      </c>
      <c r="F30" s="277" t="s">
        <v>228</v>
      </c>
      <c r="G30" s="277" t="s">
        <v>228</v>
      </c>
      <c r="H30" s="277" t="s">
        <v>228</v>
      </c>
      <c r="I30" s="277" t="s">
        <v>228</v>
      </c>
      <c r="J30" s="278">
        <f t="shared" ref="J30:J69" si="3">COUNTIF(F30:I30,"SI")/4</f>
        <v>1</v>
      </c>
      <c r="K30" s="528">
        <f>AVERAGE(J30:J39)</f>
        <v>0.3</v>
      </c>
      <c r="L30" s="279" t="str">
        <f>'5- Identificación de Riesgos'!I30</f>
        <v>Interrupción o afectación en la prestación del servicio judicial</v>
      </c>
      <c r="M30" s="280"/>
      <c r="N30" s="279"/>
      <c r="O30" s="279"/>
      <c r="P30" s="279"/>
      <c r="Q30" s="279"/>
      <c r="R30" s="278">
        <f t="shared" ref="R30:R59" si="4">SUM(COUNTIF(N30,"SI")*25%,COUNTIF(O30,"SI")*40%,COUNTIF(P30,"SI")*25%,COUNTIF(Q30,"SI")*10%)</f>
        <v>0</v>
      </c>
      <c r="S30" s="528">
        <f t="shared" ref="S30" si="5">AVERAGE(R30:R39)</f>
        <v>0</v>
      </c>
      <c r="T30" s="519"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Baja - 2</v>
      </c>
      <c r="U30" s="519"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522" t="str">
        <f>CONCATENATE(VLOOKUP((LEFT(T30,LEN(T30)-4)&amp;LEFT(U30,LEN(U30)-4)),'9- Matriz de Calor '!$D$18:$E$42,2,0)," - ",RIGHT(T30,1)*RIGHT(U30,1))</f>
        <v>Moderado - 6</v>
      </c>
    </row>
    <row r="31" spans="1:22" ht="246" customHeight="1">
      <c r="A31" s="526"/>
      <c r="B31" s="520"/>
      <c r="C31" s="275" t="str">
        <f>'5- Identificación de Riesgos'!D31</f>
        <v>2. Exposición a agentes peligrosos</v>
      </c>
      <c r="D31" s="281"/>
      <c r="E31" s="285" t="s">
        <v>483</v>
      </c>
      <c r="F31" s="282" t="s">
        <v>228</v>
      </c>
      <c r="G31" s="282" t="s">
        <v>228</v>
      </c>
      <c r="H31" s="282" t="s">
        <v>228</v>
      </c>
      <c r="I31" s="282" t="s">
        <v>228</v>
      </c>
      <c r="J31" s="283">
        <f t="shared" si="3"/>
        <v>1</v>
      </c>
      <c r="K31" s="529"/>
      <c r="L31" s="282" t="str">
        <f>'5- Identificación de Riesgos'!I31</f>
        <v>Afectación Ambiental</v>
      </c>
      <c r="M31" s="284"/>
      <c r="N31" s="282"/>
      <c r="O31" s="282"/>
      <c r="P31" s="282"/>
      <c r="Q31" s="282"/>
      <c r="R31" s="283">
        <f t="shared" si="4"/>
        <v>0</v>
      </c>
      <c r="S31" s="529"/>
      <c r="T31" s="520"/>
      <c r="U31" s="520"/>
      <c r="V31" s="523"/>
    </row>
    <row r="32" spans="1:22" ht="318.75" customHeight="1">
      <c r="A32" s="526"/>
      <c r="B32" s="520"/>
      <c r="C32" s="275" t="str">
        <f>'5- Identificación de Riesgos'!D32</f>
        <v>3. Deficiencias en la gestión del riesgo</v>
      </c>
      <c r="D32" s="281"/>
      <c r="E32" s="285" t="s">
        <v>484</v>
      </c>
      <c r="F32" s="282" t="s">
        <v>228</v>
      </c>
      <c r="G32" s="282" t="s">
        <v>228</v>
      </c>
      <c r="H32" s="282" t="s">
        <v>228</v>
      </c>
      <c r="I32" s="282" t="s">
        <v>228</v>
      </c>
      <c r="J32" s="283">
        <f t="shared" si="3"/>
        <v>1</v>
      </c>
      <c r="K32" s="529"/>
      <c r="L32" s="282" t="str">
        <f>'5- Identificación de Riesgos'!I32</f>
        <v>Afectación Económica</v>
      </c>
      <c r="M32" s="285"/>
      <c r="N32" s="286"/>
      <c r="O32" s="286"/>
      <c r="P32" s="286"/>
      <c r="Q32" s="286"/>
      <c r="R32" s="283">
        <f t="shared" si="4"/>
        <v>0</v>
      </c>
      <c r="S32" s="529"/>
      <c r="T32" s="520"/>
      <c r="U32" s="520"/>
      <c r="V32" s="523"/>
    </row>
    <row r="33" spans="1:22" ht="213" customHeight="1">
      <c r="A33" s="526"/>
      <c r="B33" s="520"/>
      <c r="C33" s="275">
        <f>'5- Identificación de Riesgos'!D33</f>
        <v>0</v>
      </c>
      <c r="D33" s="281"/>
      <c r="E33" s="285"/>
      <c r="F33" s="282"/>
      <c r="G33" s="282"/>
      <c r="H33" s="282"/>
      <c r="I33" s="282"/>
      <c r="J33" s="283">
        <f t="shared" si="3"/>
        <v>0</v>
      </c>
      <c r="K33" s="529"/>
      <c r="L33" s="282" t="str">
        <f>'5- Identificación de Riesgos'!I33</f>
        <v>Afectación de reputacion,imagén,  credibilidad, satisfacción de usuarios y PI</v>
      </c>
      <c r="M33" s="288"/>
      <c r="N33" s="282"/>
      <c r="O33" s="282"/>
      <c r="P33" s="282"/>
      <c r="Q33" s="282"/>
      <c r="R33" s="283">
        <f t="shared" si="4"/>
        <v>0</v>
      </c>
      <c r="S33" s="529"/>
      <c r="T33" s="520"/>
      <c r="U33" s="520"/>
      <c r="V33" s="523"/>
    </row>
    <row r="34" spans="1:22">
      <c r="A34" s="526"/>
      <c r="B34" s="520"/>
      <c r="C34" s="275">
        <f>'5- Identificación de Riesgos'!D34</f>
        <v>0</v>
      </c>
      <c r="D34" s="281"/>
      <c r="E34" s="281"/>
      <c r="F34" s="282"/>
      <c r="G34" s="282"/>
      <c r="H34" s="282"/>
      <c r="I34" s="282"/>
      <c r="J34" s="283">
        <f t="shared" si="3"/>
        <v>0</v>
      </c>
      <c r="K34" s="529"/>
      <c r="L34" s="282">
        <f>'5- Identificación de Riesgos'!I34</f>
        <v>0</v>
      </c>
      <c r="M34" s="288"/>
      <c r="N34" s="282"/>
      <c r="O34" s="282"/>
      <c r="P34" s="282"/>
      <c r="Q34" s="282"/>
      <c r="R34" s="283">
        <f t="shared" si="4"/>
        <v>0</v>
      </c>
      <c r="S34" s="529"/>
      <c r="T34" s="520"/>
      <c r="U34" s="520"/>
      <c r="V34" s="523"/>
    </row>
    <row r="35" spans="1:22">
      <c r="A35" s="526"/>
      <c r="B35" s="520"/>
      <c r="C35" s="275">
        <f>'5- Identificación de Riesgos'!D35</f>
        <v>0</v>
      </c>
      <c r="D35" s="281"/>
      <c r="E35" s="285"/>
      <c r="F35" s="282"/>
      <c r="G35" s="282"/>
      <c r="H35" s="282"/>
      <c r="I35" s="282"/>
      <c r="J35" s="283">
        <f t="shared" si="3"/>
        <v>0</v>
      </c>
      <c r="K35" s="529"/>
      <c r="L35" s="282">
        <f>'5- Identificación de Riesgos'!I35</f>
        <v>0</v>
      </c>
      <c r="M35" s="288"/>
      <c r="N35" s="282"/>
      <c r="O35" s="282"/>
      <c r="P35" s="282"/>
      <c r="Q35" s="282"/>
      <c r="R35" s="283">
        <f t="shared" si="4"/>
        <v>0</v>
      </c>
      <c r="S35" s="529"/>
      <c r="T35" s="520"/>
      <c r="U35" s="520"/>
      <c r="V35" s="523"/>
    </row>
    <row r="36" spans="1:22">
      <c r="A36" s="526"/>
      <c r="B36" s="520"/>
      <c r="C36" s="275">
        <f>'5- Identificación de Riesgos'!D36</f>
        <v>0</v>
      </c>
      <c r="D36" s="281"/>
      <c r="E36" s="285"/>
      <c r="F36" s="282"/>
      <c r="G36" s="282"/>
      <c r="H36" s="282"/>
      <c r="I36" s="282"/>
      <c r="J36" s="283">
        <f t="shared" si="3"/>
        <v>0</v>
      </c>
      <c r="K36" s="529"/>
      <c r="L36" s="282">
        <f>'5- Identificación de Riesgos'!I36</f>
        <v>0</v>
      </c>
      <c r="M36" s="288"/>
      <c r="N36" s="282"/>
      <c r="O36" s="282"/>
      <c r="P36" s="282"/>
      <c r="Q36" s="282"/>
      <c r="R36" s="283">
        <f t="shared" si="4"/>
        <v>0</v>
      </c>
      <c r="S36" s="529"/>
      <c r="T36" s="520"/>
      <c r="U36" s="520"/>
      <c r="V36" s="523"/>
    </row>
    <row r="37" spans="1:22">
      <c r="A37" s="526"/>
      <c r="B37" s="520"/>
      <c r="C37" s="275">
        <f>'5- Identificación de Riesgos'!D37</f>
        <v>0</v>
      </c>
      <c r="D37" s="281"/>
      <c r="E37" s="285"/>
      <c r="F37" s="282"/>
      <c r="G37" s="282"/>
      <c r="H37" s="282"/>
      <c r="I37" s="282"/>
      <c r="J37" s="283">
        <f t="shared" si="3"/>
        <v>0</v>
      </c>
      <c r="K37" s="529"/>
      <c r="L37" s="282">
        <f>'5- Identificación de Riesgos'!I37</f>
        <v>0</v>
      </c>
      <c r="M37" s="288"/>
      <c r="N37" s="282"/>
      <c r="O37" s="282"/>
      <c r="P37" s="282"/>
      <c r="Q37" s="282"/>
      <c r="R37" s="283">
        <f t="shared" si="4"/>
        <v>0</v>
      </c>
      <c r="S37" s="529"/>
      <c r="T37" s="520"/>
      <c r="U37" s="520"/>
      <c r="V37" s="523"/>
    </row>
    <row r="38" spans="1:22">
      <c r="A38" s="526"/>
      <c r="B38" s="520"/>
      <c r="C38" s="275">
        <f>'5- Identificación de Riesgos'!D38</f>
        <v>0</v>
      </c>
      <c r="D38" s="281"/>
      <c r="E38" s="285"/>
      <c r="F38" s="282"/>
      <c r="G38" s="282"/>
      <c r="H38" s="282"/>
      <c r="I38" s="282"/>
      <c r="J38" s="283">
        <f t="shared" si="3"/>
        <v>0</v>
      </c>
      <c r="K38" s="529"/>
      <c r="L38" s="282">
        <f>'5- Identificación de Riesgos'!I38</f>
        <v>0</v>
      </c>
      <c r="M38" s="288"/>
      <c r="N38" s="282"/>
      <c r="O38" s="282"/>
      <c r="P38" s="282"/>
      <c r="Q38" s="282"/>
      <c r="R38" s="283">
        <f t="shared" si="4"/>
        <v>0</v>
      </c>
      <c r="S38" s="529"/>
      <c r="T38" s="520"/>
      <c r="U38" s="520"/>
      <c r="V38" s="523"/>
    </row>
    <row r="39" spans="1:22" ht="15.75" thickBot="1">
      <c r="A39" s="527"/>
      <c r="B39" s="521"/>
      <c r="C39" s="295">
        <f>'5- Identificación de Riesgos'!D39</f>
        <v>0</v>
      </c>
      <c r="D39" s="289"/>
      <c r="E39" s="290"/>
      <c r="F39" s="291"/>
      <c r="G39" s="291"/>
      <c r="H39" s="291"/>
      <c r="I39" s="291"/>
      <c r="J39" s="292">
        <f t="shared" si="3"/>
        <v>0</v>
      </c>
      <c r="K39" s="530"/>
      <c r="L39" s="291">
        <f>'5- Identificación de Riesgos'!I39</f>
        <v>0</v>
      </c>
      <c r="M39" s="293"/>
      <c r="N39" s="291"/>
      <c r="O39" s="291"/>
      <c r="P39" s="291"/>
      <c r="Q39" s="291"/>
      <c r="R39" s="292">
        <f t="shared" si="4"/>
        <v>0</v>
      </c>
      <c r="S39" s="530"/>
      <c r="T39" s="521"/>
      <c r="U39" s="521"/>
      <c r="V39" s="524"/>
    </row>
    <row r="40" spans="1:22" ht="90" hidden="1">
      <c r="A40" s="508">
        <f>'5- Identificación de Riesgos'!A40</f>
        <v>4</v>
      </c>
      <c r="B40" s="459" t="str">
        <f>'5- Identificación de Riesgos'!B40</f>
        <v>Recibir dádivas o beneficios a nombre propio o de terceros para  desviar recursos, no presentar o presentar reportes con información no veraz</v>
      </c>
      <c r="C40" s="267" t="str">
        <f>'5- Identificación de Riesgos'!D40</f>
        <v>1. Insuficientes programas de capacitación para la toma de conciencia debido al desconocimiento de l ley antisoborno (ISO 37001:2016), Plan Anticorrupción y  de los  valores y principios propios de la entidad</v>
      </c>
      <c r="D40" s="262"/>
      <c r="E40" s="272"/>
      <c r="F40" s="263"/>
      <c r="G40" s="263"/>
      <c r="H40" s="263"/>
      <c r="I40" s="263"/>
      <c r="J40" s="211">
        <f t="shared" si="3"/>
        <v>0</v>
      </c>
      <c r="K40" s="518">
        <f>AVERAGE(J40:J49)</f>
        <v>0</v>
      </c>
      <c r="L40" s="263" t="str">
        <f>'5- Identificación de Riesgos'!I40</f>
        <v>Afectación de reputacion,imagén,  credibilidad, satisfacción de usuarios y PI</v>
      </c>
      <c r="M40" s="272" t="s">
        <v>233</v>
      </c>
      <c r="N40" s="263" t="s">
        <v>228</v>
      </c>
      <c r="O40" s="263" t="s">
        <v>228</v>
      </c>
      <c r="P40" s="263" t="s">
        <v>228</v>
      </c>
      <c r="Q40" s="263" t="s">
        <v>228</v>
      </c>
      <c r="R40" s="211">
        <f t="shared" si="4"/>
        <v>1</v>
      </c>
      <c r="S40" s="518">
        <f t="shared" ref="S40" si="6">AVERAGE(R40:R49)</f>
        <v>0.13500000000000001</v>
      </c>
      <c r="T40" s="459"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59"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517" t="str">
        <f>CONCATENATE(VLOOKUP((LEFT(T40,LEN(T40)-4)&amp;LEFT(U40,LEN(U40)-4)),'9- Matriz de Calor '!$D$18:$E$42,2,0)," - ",RIGHT(T40,1)*RIGHT(U40,1))</f>
        <v>Moderado - 3</v>
      </c>
    </row>
    <row r="41" spans="1:22" ht="36.75" hidden="1" customHeight="1">
      <c r="A41" s="509"/>
      <c r="B41" s="460"/>
      <c r="C41" s="261" t="str">
        <f>'5- Identificación de Riesgos'!D41</f>
        <v>2. Desconocimiento y no aplicación del Código de Ética y Buen Gobierno</v>
      </c>
      <c r="D41" s="254"/>
      <c r="E41" s="249"/>
      <c r="F41" s="264"/>
      <c r="G41" s="264"/>
      <c r="H41" s="264"/>
      <c r="I41" s="264"/>
      <c r="J41" s="209">
        <f t="shared" si="3"/>
        <v>0</v>
      </c>
      <c r="K41" s="515"/>
      <c r="L41" s="264">
        <f>'5- Identificación de Riesgos'!I41</f>
        <v>0</v>
      </c>
      <c r="M41" s="152" t="s">
        <v>230</v>
      </c>
      <c r="N41" s="264" t="s">
        <v>231</v>
      </c>
      <c r="O41" s="264" t="s">
        <v>231</v>
      </c>
      <c r="P41" s="264" t="s">
        <v>228</v>
      </c>
      <c r="Q41" s="264" t="s">
        <v>228</v>
      </c>
      <c r="R41" s="209">
        <f t="shared" si="4"/>
        <v>0.35</v>
      </c>
      <c r="S41" s="515"/>
      <c r="T41" s="460"/>
      <c r="U41" s="460"/>
      <c r="V41" s="512"/>
    </row>
    <row r="42" spans="1:22" ht="39.75" hidden="1" customHeight="1">
      <c r="A42" s="509"/>
      <c r="B42" s="460"/>
      <c r="C42" s="261" t="str">
        <f>'5- Identificación de Riesgos'!D42</f>
        <v>3. Carencia de compromiso  y transparencia de los servidores judiciales</v>
      </c>
      <c r="D42" s="254"/>
      <c r="E42" s="249"/>
      <c r="F42" s="264"/>
      <c r="G42" s="264"/>
      <c r="H42" s="264"/>
      <c r="I42" s="264"/>
      <c r="J42" s="209">
        <f t="shared" si="3"/>
        <v>0</v>
      </c>
      <c r="K42" s="515"/>
      <c r="L42" s="264">
        <f>'5- Identificación de Riesgos'!I42</f>
        <v>0</v>
      </c>
      <c r="M42" s="249" t="s">
        <v>232</v>
      </c>
      <c r="N42" s="265"/>
      <c r="O42" s="265"/>
      <c r="P42" s="265"/>
      <c r="Q42" s="265"/>
      <c r="R42" s="209">
        <f t="shared" si="4"/>
        <v>0</v>
      </c>
      <c r="S42" s="515"/>
      <c r="T42" s="460"/>
      <c r="U42" s="460"/>
      <c r="V42" s="512"/>
    </row>
    <row r="43" spans="1:22" ht="35.25" hidden="1" customHeight="1">
      <c r="A43" s="509"/>
      <c r="B43" s="460"/>
      <c r="C43" s="261" t="str">
        <f>'5- Identificación de Riesgos'!D43</f>
        <v>4. Deficiencia de  controles en el trámite  de los documentos</v>
      </c>
      <c r="D43" s="254"/>
      <c r="E43" s="249"/>
      <c r="F43" s="264"/>
      <c r="G43" s="264"/>
      <c r="H43" s="264"/>
      <c r="I43" s="264"/>
      <c r="J43" s="209">
        <f t="shared" si="3"/>
        <v>0</v>
      </c>
      <c r="K43" s="515"/>
      <c r="L43" s="264">
        <f>'5- Identificación de Riesgos'!I43</f>
        <v>0</v>
      </c>
      <c r="M43" s="108"/>
      <c r="N43" s="264"/>
      <c r="O43" s="264"/>
      <c r="P43" s="264"/>
      <c r="Q43" s="264"/>
      <c r="R43" s="209">
        <f t="shared" si="4"/>
        <v>0</v>
      </c>
      <c r="S43" s="515"/>
      <c r="T43" s="460"/>
      <c r="U43" s="460"/>
      <c r="V43" s="512"/>
    </row>
    <row r="44" spans="1:22" ht="36" hidden="1" customHeight="1">
      <c r="A44" s="509"/>
      <c r="B44" s="460"/>
      <c r="C44" s="261" t="str">
        <f>'5- Identificación de Riesgos'!D44</f>
        <v xml:space="preserve">5. No aplicación adecuada de los procedimientos de control </v>
      </c>
      <c r="D44" s="254"/>
      <c r="E44" s="254"/>
      <c r="F44" s="264"/>
      <c r="G44" s="264"/>
      <c r="H44" s="264"/>
      <c r="I44" s="264"/>
      <c r="J44" s="209">
        <f t="shared" si="3"/>
        <v>0</v>
      </c>
      <c r="K44" s="515"/>
      <c r="L44" s="264">
        <f>'5- Identificación de Riesgos'!I44</f>
        <v>0</v>
      </c>
      <c r="M44" s="108"/>
      <c r="N44" s="264"/>
      <c r="O44" s="264"/>
      <c r="P44" s="264"/>
      <c r="Q44" s="264"/>
      <c r="R44" s="209">
        <f t="shared" si="4"/>
        <v>0</v>
      </c>
      <c r="S44" s="515"/>
      <c r="T44" s="460"/>
      <c r="U44" s="460"/>
      <c r="V44" s="512"/>
    </row>
    <row r="45" spans="1:22" hidden="1">
      <c r="A45" s="509"/>
      <c r="B45" s="460"/>
      <c r="C45" s="261">
        <f>'5- Identificación de Riesgos'!D45</f>
        <v>0</v>
      </c>
      <c r="D45" s="254"/>
      <c r="E45" s="249"/>
      <c r="F45" s="264"/>
      <c r="G45" s="264"/>
      <c r="H45" s="264"/>
      <c r="I45" s="264"/>
      <c r="J45" s="209">
        <f t="shared" si="3"/>
        <v>0</v>
      </c>
      <c r="K45" s="515"/>
      <c r="L45" s="264">
        <f>'5- Identificación de Riesgos'!I45</f>
        <v>0</v>
      </c>
      <c r="M45" s="108"/>
      <c r="N45" s="264"/>
      <c r="O45" s="264"/>
      <c r="P45" s="264"/>
      <c r="Q45" s="264"/>
      <c r="R45" s="209">
        <f t="shared" si="4"/>
        <v>0</v>
      </c>
      <c r="S45" s="515"/>
      <c r="T45" s="460"/>
      <c r="U45" s="460"/>
      <c r="V45" s="512"/>
    </row>
    <row r="46" spans="1:22" hidden="1">
      <c r="A46" s="509"/>
      <c r="B46" s="460"/>
      <c r="C46" s="261">
        <f>'5- Identificación de Riesgos'!D46</f>
        <v>0</v>
      </c>
      <c r="D46" s="254"/>
      <c r="E46" s="249"/>
      <c r="F46" s="264"/>
      <c r="G46" s="264"/>
      <c r="H46" s="264"/>
      <c r="I46" s="264"/>
      <c r="J46" s="209">
        <f t="shared" si="3"/>
        <v>0</v>
      </c>
      <c r="K46" s="515"/>
      <c r="L46" s="264">
        <f>'5- Identificación de Riesgos'!I46</f>
        <v>0</v>
      </c>
      <c r="M46" s="108"/>
      <c r="N46" s="264"/>
      <c r="O46" s="264"/>
      <c r="P46" s="264"/>
      <c r="Q46" s="264"/>
      <c r="R46" s="209">
        <f t="shared" si="4"/>
        <v>0</v>
      </c>
      <c r="S46" s="515"/>
      <c r="T46" s="460"/>
      <c r="U46" s="460"/>
      <c r="V46" s="512"/>
    </row>
    <row r="47" spans="1:22" hidden="1">
      <c r="A47" s="509"/>
      <c r="B47" s="460"/>
      <c r="C47" s="261">
        <f>'5- Identificación de Riesgos'!D47</f>
        <v>0</v>
      </c>
      <c r="D47" s="254"/>
      <c r="E47" s="249"/>
      <c r="F47" s="264"/>
      <c r="G47" s="264"/>
      <c r="H47" s="264"/>
      <c r="I47" s="264"/>
      <c r="J47" s="209">
        <f t="shared" si="3"/>
        <v>0</v>
      </c>
      <c r="K47" s="515"/>
      <c r="L47" s="264">
        <f>'5- Identificación de Riesgos'!I47</f>
        <v>0</v>
      </c>
      <c r="M47" s="108"/>
      <c r="N47" s="264"/>
      <c r="O47" s="264"/>
      <c r="P47" s="264"/>
      <c r="Q47" s="264"/>
      <c r="R47" s="209">
        <f t="shared" si="4"/>
        <v>0</v>
      </c>
      <c r="S47" s="515"/>
      <c r="T47" s="460"/>
      <c r="U47" s="460"/>
      <c r="V47" s="512"/>
    </row>
    <row r="48" spans="1:22" hidden="1">
      <c r="A48" s="509"/>
      <c r="B48" s="460"/>
      <c r="C48" s="261">
        <f>'5- Identificación de Riesgos'!D48</f>
        <v>0</v>
      </c>
      <c r="D48" s="254"/>
      <c r="E48" s="249"/>
      <c r="F48" s="264"/>
      <c r="G48" s="264"/>
      <c r="H48" s="264"/>
      <c r="I48" s="264"/>
      <c r="J48" s="209">
        <f t="shared" si="3"/>
        <v>0</v>
      </c>
      <c r="K48" s="515"/>
      <c r="L48" s="264">
        <f>'5- Identificación de Riesgos'!I48</f>
        <v>0</v>
      </c>
      <c r="M48" s="108"/>
      <c r="N48" s="264"/>
      <c r="O48" s="264"/>
      <c r="P48" s="264"/>
      <c r="Q48" s="264"/>
      <c r="R48" s="209">
        <f t="shared" si="4"/>
        <v>0</v>
      </c>
      <c r="S48" s="515"/>
      <c r="T48" s="460"/>
      <c r="U48" s="460"/>
      <c r="V48" s="512"/>
    </row>
    <row r="49" spans="1:22" ht="15.75" hidden="1" thickBot="1">
      <c r="A49" s="510"/>
      <c r="B49" s="461"/>
      <c r="C49" s="268">
        <f>'5- Identificación de Riesgos'!D49</f>
        <v>0</v>
      </c>
      <c r="D49" s="255"/>
      <c r="E49" s="107"/>
      <c r="F49" s="266"/>
      <c r="G49" s="266"/>
      <c r="H49" s="266"/>
      <c r="I49" s="266"/>
      <c r="J49" s="210">
        <f t="shared" si="3"/>
        <v>0</v>
      </c>
      <c r="K49" s="516"/>
      <c r="L49" s="266">
        <f>'5- Identificación de Riesgos'!I49</f>
        <v>0</v>
      </c>
      <c r="M49" s="109"/>
      <c r="N49" s="266"/>
      <c r="O49" s="266"/>
      <c r="P49" s="266"/>
      <c r="Q49" s="266"/>
      <c r="R49" s="210">
        <f t="shared" si="4"/>
        <v>0</v>
      </c>
      <c r="S49" s="516"/>
      <c r="T49" s="461"/>
      <c r="U49" s="461"/>
      <c r="V49" s="513"/>
    </row>
    <row r="50" spans="1:22" ht="60" hidden="1">
      <c r="A50" s="508">
        <f>'5- Identificación de Riesgos'!A50</f>
        <v>5</v>
      </c>
      <c r="B50" s="459"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267" t="str">
        <f>'5- Identificación de Riesgos'!D50</f>
        <v>1. Falta de ética de los servidores públicos (Debilidades en principios y valores)</v>
      </c>
      <c r="D50" s="262"/>
      <c r="E50" s="272"/>
      <c r="F50" s="263" t="s">
        <v>231</v>
      </c>
      <c r="G50" s="263" t="s">
        <v>228</v>
      </c>
      <c r="H50" s="263" t="s">
        <v>231</v>
      </c>
      <c r="I50" s="263" t="s">
        <v>231</v>
      </c>
      <c r="J50" s="211">
        <f t="shared" si="3"/>
        <v>0.25</v>
      </c>
      <c r="K50" s="518">
        <f>AVERAGE(J50:J59)</f>
        <v>0.125</v>
      </c>
      <c r="L50" s="263" t="str">
        <f>'5- Identificación de Riesgos'!I50</f>
        <v>Afectación Económica</v>
      </c>
      <c r="M50" s="272" t="s">
        <v>229</v>
      </c>
      <c r="N50" s="263" t="s">
        <v>228</v>
      </c>
      <c r="O50" s="263" t="s">
        <v>228</v>
      </c>
      <c r="P50" s="263" t="s">
        <v>228</v>
      </c>
      <c r="Q50" s="263" t="s">
        <v>228</v>
      </c>
      <c r="R50" s="211">
        <f t="shared" si="4"/>
        <v>1</v>
      </c>
      <c r="S50" s="518">
        <f t="shared" ref="S50" si="7">AVERAGE(R50:R59)</f>
        <v>0.13500000000000001</v>
      </c>
      <c r="T50" s="459"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459"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517" t="str">
        <f>CONCATENATE(VLOOKUP((LEFT(T50,LEN(T50)-4)&amp;LEFT(U50,LEN(U50)-4)),'9- Matriz de Calor '!$D$18:$E$42,2,0)," - ",RIGHT(T50,1)*RIGHT(U50,1))</f>
        <v>Alto  - 4</v>
      </c>
    </row>
    <row r="51" spans="1:22" ht="60" hidden="1">
      <c r="A51" s="509"/>
      <c r="B51" s="460"/>
      <c r="C51" s="261" t="str">
        <f>'5- Identificación de Riesgos'!D51</f>
        <v>2. Falta de ética de terceros interesados  (Debilidades principios y valores)</v>
      </c>
      <c r="D51" s="254"/>
      <c r="E51" s="249"/>
      <c r="F51" s="264" t="s">
        <v>231</v>
      </c>
      <c r="G51" s="264" t="s">
        <v>231</v>
      </c>
      <c r="H51" s="264" t="s">
        <v>231</v>
      </c>
      <c r="I51" s="264" t="s">
        <v>231</v>
      </c>
      <c r="J51" s="209">
        <f t="shared" si="3"/>
        <v>0</v>
      </c>
      <c r="K51" s="515"/>
      <c r="L51" s="264" t="str">
        <f>'5- Identificación de Riesgos'!I51</f>
        <v>Afectación de reputacion,imagén,  credibilidad, satisfacción de usuarios y PI</v>
      </c>
      <c r="M51" s="152" t="s">
        <v>230</v>
      </c>
      <c r="N51" s="264" t="s">
        <v>231</v>
      </c>
      <c r="O51" s="264" t="s">
        <v>231</v>
      </c>
      <c r="P51" s="264" t="s">
        <v>228</v>
      </c>
      <c r="Q51" s="264" t="s">
        <v>228</v>
      </c>
      <c r="R51" s="209">
        <f t="shared" si="4"/>
        <v>0.35</v>
      </c>
      <c r="S51" s="515"/>
      <c r="T51" s="460"/>
      <c r="U51" s="460"/>
      <c r="V51" s="512"/>
    </row>
    <row r="52" spans="1:22" ht="45" hidden="1">
      <c r="A52" s="509"/>
      <c r="B52" s="460"/>
      <c r="C52" s="261" t="str">
        <f>'5- Identificación de Riesgos'!D52</f>
        <v>3. Debilidades en los controles de los procedimientos de estructuración de los procesos de contratación</v>
      </c>
      <c r="D52" s="254"/>
      <c r="E52" s="249"/>
      <c r="F52" s="264" t="s">
        <v>228</v>
      </c>
      <c r="G52" s="264" t="s">
        <v>228</v>
      </c>
      <c r="H52" s="264" t="s">
        <v>228</v>
      </c>
      <c r="I52" s="264" t="s">
        <v>228</v>
      </c>
      <c r="J52" s="209">
        <f t="shared" si="3"/>
        <v>1</v>
      </c>
      <c r="K52" s="515"/>
      <c r="L52" s="264">
        <f>'5- Identificación de Riesgos'!I52</f>
        <v>0</v>
      </c>
      <c r="M52" s="249"/>
      <c r="N52" s="265"/>
      <c r="O52" s="265"/>
      <c r="P52" s="265"/>
      <c r="Q52" s="265"/>
      <c r="R52" s="209">
        <f t="shared" si="4"/>
        <v>0</v>
      </c>
      <c r="S52" s="515"/>
      <c r="T52" s="460"/>
      <c r="U52" s="460"/>
      <c r="V52" s="512"/>
    </row>
    <row r="53" spans="1:22" hidden="1">
      <c r="A53" s="509"/>
      <c r="B53" s="460"/>
      <c r="C53" s="261">
        <f>'5- Identificación de Riesgos'!D53</f>
        <v>0</v>
      </c>
      <c r="D53" s="254"/>
      <c r="E53" s="249"/>
      <c r="F53" s="264"/>
      <c r="G53" s="264"/>
      <c r="H53" s="264"/>
      <c r="I53" s="264"/>
      <c r="J53" s="209">
        <f t="shared" si="3"/>
        <v>0</v>
      </c>
      <c r="K53" s="515"/>
      <c r="L53" s="264">
        <f>'5- Identificación de Riesgos'!I53</f>
        <v>0</v>
      </c>
      <c r="M53" s="108"/>
      <c r="N53" s="264"/>
      <c r="O53" s="264"/>
      <c r="P53" s="264"/>
      <c r="Q53" s="264"/>
      <c r="R53" s="209">
        <f t="shared" si="4"/>
        <v>0</v>
      </c>
      <c r="S53" s="515"/>
      <c r="T53" s="460"/>
      <c r="U53" s="460"/>
      <c r="V53" s="512"/>
    </row>
    <row r="54" spans="1:22" hidden="1">
      <c r="A54" s="509"/>
      <c r="B54" s="460"/>
      <c r="C54" s="261">
        <f>'5- Identificación de Riesgos'!D54</f>
        <v>0</v>
      </c>
      <c r="D54" s="254"/>
      <c r="E54" s="254"/>
      <c r="F54" s="264"/>
      <c r="G54" s="264"/>
      <c r="H54" s="264"/>
      <c r="I54" s="264"/>
      <c r="J54" s="209">
        <f t="shared" si="3"/>
        <v>0</v>
      </c>
      <c r="K54" s="515"/>
      <c r="L54" s="264">
        <f>'5- Identificación de Riesgos'!I54</f>
        <v>0</v>
      </c>
      <c r="M54" s="108"/>
      <c r="N54" s="264"/>
      <c r="O54" s="264"/>
      <c r="P54" s="264"/>
      <c r="Q54" s="264"/>
      <c r="R54" s="209">
        <f t="shared" si="4"/>
        <v>0</v>
      </c>
      <c r="S54" s="515"/>
      <c r="T54" s="460"/>
      <c r="U54" s="460"/>
      <c r="V54" s="512"/>
    </row>
    <row r="55" spans="1:22" hidden="1">
      <c r="A55" s="509"/>
      <c r="B55" s="460"/>
      <c r="C55" s="261">
        <f>'5- Identificación de Riesgos'!D55</f>
        <v>0</v>
      </c>
      <c r="D55" s="254"/>
      <c r="E55" s="249"/>
      <c r="F55" s="264"/>
      <c r="G55" s="264"/>
      <c r="H55" s="264"/>
      <c r="I55" s="264"/>
      <c r="J55" s="209">
        <f t="shared" si="3"/>
        <v>0</v>
      </c>
      <c r="K55" s="515"/>
      <c r="L55" s="264">
        <f>'5- Identificación de Riesgos'!I55</f>
        <v>0</v>
      </c>
      <c r="M55" s="108"/>
      <c r="N55" s="264"/>
      <c r="O55" s="264"/>
      <c r="P55" s="264"/>
      <c r="Q55" s="264"/>
      <c r="R55" s="209">
        <f t="shared" si="4"/>
        <v>0</v>
      </c>
      <c r="S55" s="515"/>
      <c r="T55" s="460"/>
      <c r="U55" s="460"/>
      <c r="V55" s="512"/>
    </row>
    <row r="56" spans="1:22" hidden="1">
      <c r="A56" s="509"/>
      <c r="B56" s="460"/>
      <c r="C56" s="261">
        <f>'5- Identificación de Riesgos'!D56</f>
        <v>0</v>
      </c>
      <c r="D56" s="254"/>
      <c r="E56" s="249"/>
      <c r="F56" s="264"/>
      <c r="G56" s="264"/>
      <c r="H56" s="264"/>
      <c r="I56" s="264"/>
      <c r="J56" s="209">
        <f t="shared" si="3"/>
        <v>0</v>
      </c>
      <c r="K56" s="515"/>
      <c r="L56" s="264">
        <f>'5- Identificación de Riesgos'!I56</f>
        <v>0</v>
      </c>
      <c r="M56" s="108"/>
      <c r="N56" s="264"/>
      <c r="O56" s="264"/>
      <c r="P56" s="264"/>
      <c r="Q56" s="264"/>
      <c r="R56" s="209">
        <f t="shared" si="4"/>
        <v>0</v>
      </c>
      <c r="S56" s="515"/>
      <c r="T56" s="460"/>
      <c r="U56" s="460"/>
      <c r="V56" s="512"/>
    </row>
    <row r="57" spans="1:22" hidden="1">
      <c r="A57" s="509"/>
      <c r="B57" s="460"/>
      <c r="C57" s="261">
        <f>'5- Identificación de Riesgos'!D57</f>
        <v>0</v>
      </c>
      <c r="D57" s="254"/>
      <c r="E57" s="249"/>
      <c r="F57" s="264"/>
      <c r="G57" s="264"/>
      <c r="H57" s="264"/>
      <c r="I57" s="264"/>
      <c r="J57" s="209">
        <f t="shared" si="3"/>
        <v>0</v>
      </c>
      <c r="K57" s="515"/>
      <c r="L57" s="264">
        <f>'5- Identificación de Riesgos'!I57</f>
        <v>0</v>
      </c>
      <c r="M57" s="108"/>
      <c r="N57" s="264"/>
      <c r="O57" s="264"/>
      <c r="P57" s="264"/>
      <c r="Q57" s="264"/>
      <c r="R57" s="209">
        <f t="shared" si="4"/>
        <v>0</v>
      </c>
      <c r="S57" s="515"/>
      <c r="T57" s="460"/>
      <c r="U57" s="460"/>
      <c r="V57" s="512"/>
    </row>
    <row r="58" spans="1:22" hidden="1">
      <c r="A58" s="509"/>
      <c r="B58" s="460"/>
      <c r="C58" s="261">
        <f>'5- Identificación de Riesgos'!D58</f>
        <v>0</v>
      </c>
      <c r="D58" s="254"/>
      <c r="E58" s="249"/>
      <c r="F58" s="264"/>
      <c r="G58" s="264"/>
      <c r="H58" s="264"/>
      <c r="I58" s="264"/>
      <c r="J58" s="209">
        <f t="shared" si="3"/>
        <v>0</v>
      </c>
      <c r="K58" s="515"/>
      <c r="L58" s="264">
        <f>'5- Identificación de Riesgos'!I58</f>
        <v>0</v>
      </c>
      <c r="M58" s="108"/>
      <c r="N58" s="264"/>
      <c r="O58" s="264"/>
      <c r="P58" s="264"/>
      <c r="Q58" s="264"/>
      <c r="R58" s="209">
        <f t="shared" si="4"/>
        <v>0</v>
      </c>
      <c r="S58" s="515"/>
      <c r="T58" s="460"/>
      <c r="U58" s="460"/>
      <c r="V58" s="512"/>
    </row>
    <row r="59" spans="1:22" ht="15.75" hidden="1" thickBot="1">
      <c r="A59" s="510"/>
      <c r="B59" s="461"/>
      <c r="C59" s="268">
        <f>'5- Identificación de Riesgos'!D59</f>
        <v>0</v>
      </c>
      <c r="D59" s="255"/>
      <c r="E59" s="107"/>
      <c r="F59" s="266"/>
      <c r="G59" s="266"/>
      <c r="H59" s="266"/>
      <c r="I59" s="266"/>
      <c r="J59" s="210">
        <f t="shared" si="3"/>
        <v>0</v>
      </c>
      <c r="K59" s="516"/>
      <c r="L59" s="266">
        <f>'5- Identificación de Riesgos'!I59</f>
        <v>0</v>
      </c>
      <c r="M59" s="109"/>
      <c r="N59" s="266"/>
      <c r="O59" s="266"/>
      <c r="P59" s="266"/>
      <c r="Q59" s="266"/>
      <c r="R59" s="210">
        <f t="shared" si="4"/>
        <v>0</v>
      </c>
      <c r="S59" s="516"/>
      <c r="T59" s="461"/>
      <c r="U59" s="461"/>
      <c r="V59" s="513"/>
    </row>
    <row r="60" spans="1:22" ht="60" hidden="1">
      <c r="A60" s="508">
        <f>'5- Identificación de Riesgos'!A60</f>
        <v>6</v>
      </c>
      <c r="B60" s="462"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269" t="str">
        <f>'5- Identificación de Riesgos'!D60</f>
        <v>1. Falta de ética de los servidores judiciales (Debilidades en principios y valores)</v>
      </c>
      <c r="D60" s="270"/>
      <c r="E60" s="270"/>
      <c r="F60" s="265" t="s">
        <v>231</v>
      </c>
      <c r="G60" s="265" t="s">
        <v>228</v>
      </c>
      <c r="H60" s="265" t="s">
        <v>231</v>
      </c>
      <c r="I60" s="265" t="s">
        <v>231</v>
      </c>
      <c r="J60" s="208">
        <f t="shared" si="3"/>
        <v>0.25</v>
      </c>
      <c r="K60" s="514">
        <f>AVERAGE(J60:J69)</f>
        <v>0.125</v>
      </c>
      <c r="L60" s="265" t="str">
        <f>'5- Identificación de Riesgos'!I60</f>
        <v>Afectación Económica</v>
      </c>
      <c r="M60" s="272" t="s">
        <v>229</v>
      </c>
      <c r="N60" s="263" t="s">
        <v>228</v>
      </c>
      <c r="O60" s="263" t="s">
        <v>228</v>
      </c>
      <c r="P60" s="263" t="s">
        <v>228</v>
      </c>
      <c r="Q60" s="263" t="s">
        <v>228</v>
      </c>
      <c r="R60" s="208">
        <f t="shared" ref="R60:R69" si="8">SUM(COUNTIF(N60,"SI")*25%,COUNTIF(O60,"SI")*40%,COUNTIF(P60,"SI")*25%,COUNTIF(Q60,"SI")*10%)</f>
        <v>1</v>
      </c>
      <c r="S60" s="514">
        <f t="shared" ref="S60" si="9">AVERAGE(R60:R69)</f>
        <v>0.13500000000000001</v>
      </c>
      <c r="T60" s="462"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Baja - 2</v>
      </c>
      <c r="U60" s="462"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511" t="str">
        <f>CONCATENATE(VLOOKUP((LEFT(T60,LEN(T60)-4)&amp;LEFT(U60,LEN(U60)-4)),'9- Matriz de Calor '!$D$18:$E$42,2,0)," - ",RIGHT(T60,1)*RIGHT(U60,1))</f>
        <v>Alto - 8</v>
      </c>
    </row>
    <row r="61" spans="1:22" ht="60" hidden="1">
      <c r="A61" s="509"/>
      <c r="B61" s="460"/>
      <c r="C61" s="261" t="str">
        <f>'5- Identificación de Riesgos'!D61</f>
        <v>2. Falta de ética de terceros interesados  (Debilidades principios y valores)</v>
      </c>
      <c r="D61" s="258"/>
      <c r="E61" s="258"/>
      <c r="F61" s="264" t="s">
        <v>231</v>
      </c>
      <c r="G61" s="264" t="s">
        <v>231</v>
      </c>
      <c r="H61" s="264" t="s">
        <v>231</v>
      </c>
      <c r="I61" s="264" t="s">
        <v>231</v>
      </c>
      <c r="J61" s="209">
        <f t="shared" si="3"/>
        <v>0</v>
      </c>
      <c r="K61" s="515"/>
      <c r="L61" s="264" t="str">
        <f>'5- Identificación de Riesgos'!I61</f>
        <v>Afectación de reputacion,imagén,  credibilidad, satisfacción de usuarios y PI</v>
      </c>
      <c r="M61" s="152" t="s">
        <v>230</v>
      </c>
      <c r="N61" s="264" t="s">
        <v>231</v>
      </c>
      <c r="O61" s="264" t="s">
        <v>231</v>
      </c>
      <c r="P61" s="264" t="s">
        <v>228</v>
      </c>
      <c r="Q61" s="264" t="s">
        <v>228</v>
      </c>
      <c r="R61" s="209">
        <f t="shared" si="8"/>
        <v>0.35</v>
      </c>
      <c r="S61" s="515"/>
      <c r="T61" s="460"/>
      <c r="U61" s="460"/>
      <c r="V61" s="512"/>
    </row>
    <row r="62" spans="1:22" ht="60" hidden="1">
      <c r="A62" s="509"/>
      <c r="B62" s="460"/>
      <c r="C62" s="261" t="str">
        <f>'5- Identificación de Riesgos'!D62</f>
        <v>3. Debilidades en los controles de los procedimientos de reporte de incidentes y accidentes de trabajo y de Investigación de incidentes y accidentes de trabajo</v>
      </c>
      <c r="D62" s="258"/>
      <c r="E62" s="258"/>
      <c r="F62" s="264" t="s">
        <v>228</v>
      </c>
      <c r="G62" s="264" t="s">
        <v>228</v>
      </c>
      <c r="H62" s="264" t="s">
        <v>228</v>
      </c>
      <c r="I62" s="264" t="s">
        <v>228</v>
      </c>
      <c r="J62" s="209">
        <f t="shared" si="3"/>
        <v>1</v>
      </c>
      <c r="K62" s="515"/>
      <c r="L62" s="264">
        <f>'5- Identificación de Riesgos'!I62</f>
        <v>0</v>
      </c>
      <c r="M62" s="249"/>
      <c r="N62" s="265"/>
      <c r="O62" s="265"/>
      <c r="P62" s="265"/>
      <c r="Q62" s="265"/>
      <c r="R62" s="209">
        <f t="shared" si="8"/>
        <v>0</v>
      </c>
      <c r="S62" s="515"/>
      <c r="T62" s="460"/>
      <c r="U62" s="460"/>
      <c r="V62" s="512"/>
    </row>
    <row r="63" spans="1:22" hidden="1">
      <c r="A63" s="509"/>
      <c r="B63" s="460"/>
      <c r="C63" s="261">
        <f>'5- Identificación de Riesgos'!D63</f>
        <v>0</v>
      </c>
      <c r="D63" s="258"/>
      <c r="E63" s="258"/>
      <c r="F63" s="264"/>
      <c r="G63" s="264"/>
      <c r="H63" s="264"/>
      <c r="I63" s="264"/>
      <c r="J63" s="209">
        <f t="shared" si="3"/>
        <v>0</v>
      </c>
      <c r="K63" s="515"/>
      <c r="L63" s="264">
        <f>'5- Identificación de Riesgos'!I63</f>
        <v>0</v>
      </c>
      <c r="M63" s="258"/>
      <c r="N63" s="264"/>
      <c r="O63" s="264"/>
      <c r="P63" s="264"/>
      <c r="Q63" s="264"/>
      <c r="R63" s="209">
        <f t="shared" si="8"/>
        <v>0</v>
      </c>
      <c r="S63" s="515"/>
      <c r="T63" s="460"/>
      <c r="U63" s="460"/>
      <c r="V63" s="512"/>
    </row>
    <row r="64" spans="1:22" hidden="1">
      <c r="A64" s="509"/>
      <c r="B64" s="460"/>
      <c r="C64" s="261">
        <f>'5- Identificación de Riesgos'!D64</f>
        <v>0</v>
      </c>
      <c r="D64" s="258"/>
      <c r="E64" s="258"/>
      <c r="F64" s="264"/>
      <c r="G64" s="264"/>
      <c r="H64" s="264"/>
      <c r="I64" s="264"/>
      <c r="J64" s="209">
        <f t="shared" si="3"/>
        <v>0</v>
      </c>
      <c r="K64" s="515"/>
      <c r="L64" s="264">
        <f>'5- Identificación de Riesgos'!I64</f>
        <v>0</v>
      </c>
      <c r="M64" s="258"/>
      <c r="N64" s="264"/>
      <c r="O64" s="264"/>
      <c r="P64" s="264"/>
      <c r="Q64" s="264"/>
      <c r="R64" s="209">
        <f t="shared" si="8"/>
        <v>0</v>
      </c>
      <c r="S64" s="515"/>
      <c r="T64" s="460"/>
      <c r="U64" s="460"/>
      <c r="V64" s="512"/>
    </row>
    <row r="65" spans="1:22" hidden="1">
      <c r="A65" s="509"/>
      <c r="B65" s="460"/>
      <c r="C65" s="261">
        <f>'5- Identificación de Riesgos'!D65</f>
        <v>0</v>
      </c>
      <c r="D65" s="258"/>
      <c r="E65" s="258"/>
      <c r="F65" s="264"/>
      <c r="G65" s="264"/>
      <c r="H65" s="264"/>
      <c r="I65" s="264"/>
      <c r="J65" s="209">
        <f t="shared" si="3"/>
        <v>0</v>
      </c>
      <c r="K65" s="515"/>
      <c r="L65" s="264">
        <f>'5- Identificación de Riesgos'!I65</f>
        <v>0</v>
      </c>
      <c r="M65" s="258"/>
      <c r="N65" s="264"/>
      <c r="O65" s="264"/>
      <c r="P65" s="264"/>
      <c r="Q65" s="264"/>
      <c r="R65" s="209">
        <f t="shared" si="8"/>
        <v>0</v>
      </c>
      <c r="S65" s="515"/>
      <c r="T65" s="460"/>
      <c r="U65" s="460"/>
      <c r="V65" s="512"/>
    </row>
    <row r="66" spans="1:22" hidden="1">
      <c r="A66" s="509"/>
      <c r="B66" s="460"/>
      <c r="C66" s="261">
        <f>'5- Identificación de Riesgos'!D66</f>
        <v>0</v>
      </c>
      <c r="D66" s="258"/>
      <c r="E66" s="258"/>
      <c r="F66" s="264"/>
      <c r="G66" s="264"/>
      <c r="H66" s="264"/>
      <c r="I66" s="264"/>
      <c r="J66" s="209">
        <f t="shared" si="3"/>
        <v>0</v>
      </c>
      <c r="K66" s="515"/>
      <c r="L66" s="264">
        <f>'5- Identificación de Riesgos'!I66</f>
        <v>0</v>
      </c>
      <c r="M66" s="258"/>
      <c r="N66" s="264"/>
      <c r="O66" s="264"/>
      <c r="P66" s="264"/>
      <c r="Q66" s="264"/>
      <c r="R66" s="209">
        <f t="shared" si="8"/>
        <v>0</v>
      </c>
      <c r="S66" s="515"/>
      <c r="T66" s="460"/>
      <c r="U66" s="460"/>
      <c r="V66" s="512"/>
    </row>
    <row r="67" spans="1:22" hidden="1">
      <c r="A67" s="509"/>
      <c r="B67" s="460"/>
      <c r="C67" s="261">
        <f>'5- Identificación de Riesgos'!D67</f>
        <v>0</v>
      </c>
      <c r="D67" s="258"/>
      <c r="E67" s="258"/>
      <c r="F67" s="264"/>
      <c r="G67" s="264"/>
      <c r="H67" s="264"/>
      <c r="I67" s="264"/>
      <c r="J67" s="209">
        <f t="shared" si="3"/>
        <v>0</v>
      </c>
      <c r="K67" s="515"/>
      <c r="L67" s="264">
        <f>'5- Identificación de Riesgos'!I67</f>
        <v>0</v>
      </c>
      <c r="M67" s="258"/>
      <c r="N67" s="264"/>
      <c r="O67" s="264"/>
      <c r="P67" s="264"/>
      <c r="Q67" s="264"/>
      <c r="R67" s="209">
        <f t="shared" si="8"/>
        <v>0</v>
      </c>
      <c r="S67" s="515"/>
      <c r="T67" s="460"/>
      <c r="U67" s="460"/>
      <c r="V67" s="512"/>
    </row>
    <row r="68" spans="1:22" hidden="1">
      <c r="A68" s="509"/>
      <c r="B68" s="460"/>
      <c r="C68" s="261">
        <f>'5- Identificación de Riesgos'!D68</f>
        <v>0</v>
      </c>
      <c r="D68" s="258"/>
      <c r="E68" s="258"/>
      <c r="F68" s="264"/>
      <c r="G68" s="264"/>
      <c r="H68" s="264"/>
      <c r="I68" s="264"/>
      <c r="J68" s="209">
        <f t="shared" si="3"/>
        <v>0</v>
      </c>
      <c r="K68" s="515"/>
      <c r="L68" s="264">
        <f>'5- Identificación de Riesgos'!I68</f>
        <v>0</v>
      </c>
      <c r="M68" s="258"/>
      <c r="N68" s="264"/>
      <c r="O68" s="264"/>
      <c r="P68" s="264"/>
      <c r="Q68" s="264"/>
      <c r="R68" s="209">
        <f t="shared" si="8"/>
        <v>0</v>
      </c>
      <c r="S68" s="515"/>
      <c r="T68" s="460"/>
      <c r="U68" s="460"/>
      <c r="V68" s="512"/>
    </row>
    <row r="69" spans="1:22" ht="15.75" hidden="1" thickBot="1">
      <c r="A69" s="510"/>
      <c r="B69" s="461"/>
      <c r="C69" s="268">
        <f>'5- Identificación de Riesgos'!D69</f>
        <v>0</v>
      </c>
      <c r="D69" s="271"/>
      <c r="E69" s="271"/>
      <c r="F69" s="266"/>
      <c r="G69" s="266"/>
      <c r="H69" s="266"/>
      <c r="I69" s="266"/>
      <c r="J69" s="210">
        <f t="shared" si="3"/>
        <v>0</v>
      </c>
      <c r="K69" s="516"/>
      <c r="L69" s="266">
        <f>'5- Identificación de Riesgos'!I69</f>
        <v>0</v>
      </c>
      <c r="M69" s="271"/>
      <c r="N69" s="266"/>
      <c r="O69" s="266"/>
      <c r="P69" s="266"/>
      <c r="Q69" s="266"/>
      <c r="R69" s="210">
        <f t="shared" si="8"/>
        <v>0</v>
      </c>
      <c r="S69" s="516"/>
      <c r="T69" s="461"/>
      <c r="U69" s="461"/>
      <c r="V69" s="513"/>
    </row>
  </sheetData>
  <mergeCells count="60">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T30:T39"/>
    <mergeCell ref="U30:U39"/>
    <mergeCell ref="V30:V39"/>
    <mergeCell ref="A30:A39"/>
    <mergeCell ref="B30:B39"/>
    <mergeCell ref="K30:K39"/>
    <mergeCell ref="S30:S3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23 E25:E28 M10:M14 E33 E35:E38 E30:E31 E43 E45:E48 E40:E41 E53 E55:E58 E50:E51 M50:M52 M20:M22 M30:M32 M60:M62 M40:M42 E14:E19 E21"/>
    <dataValidation type="list" allowBlank="1" showInputMessage="1" showErrorMessage="1" sqref="N10:Q69 F10:I69">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JI70"/>
  <sheetViews>
    <sheetView showGridLines="0" zoomScale="70" zoomScaleNormal="70" zoomScalePageLayoutView="70" workbookViewId="0">
      <pane xSplit="5" ySplit="9" topLeftCell="F10" activePane="bottomRight" state="frozen"/>
      <selection pane="topRight" activeCell="F1" sqref="F1"/>
      <selection pane="bottomLeft" activeCell="A10" sqref="A10"/>
      <selection pane="bottomRight" activeCell="N10" sqref="N10:N19"/>
    </sheetView>
  </sheetViews>
  <sheetFormatPr baseColWidth="10"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19.28515625" style="9" customWidth="1"/>
    <col min="16" max="16" width="17.42578125" style="9" customWidth="1"/>
    <col min="17" max="17" width="18.7109375" style="9" customWidth="1"/>
    <col min="18" max="269" width="11.42578125" style="9"/>
    <col min="270" max="16384" width="11.42578125" style="14"/>
  </cols>
  <sheetData>
    <row r="1" spans="1:269" s="11" customFormat="1" ht="27.75" customHeight="1">
      <c r="A1" s="182"/>
      <c r="B1" s="183"/>
      <c r="C1" s="562"/>
      <c r="D1" s="562"/>
      <c r="E1" s="562"/>
      <c r="F1" s="562"/>
      <c r="G1" s="562"/>
      <c r="H1" s="562"/>
      <c r="I1" s="562"/>
      <c r="J1" s="562"/>
      <c r="K1" s="562"/>
      <c r="L1" s="562"/>
      <c r="M1" s="562"/>
      <c r="N1" s="562"/>
      <c r="O1" s="562"/>
      <c r="P1" s="562"/>
      <c r="Q1" s="563"/>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184"/>
      <c r="B2" s="185"/>
      <c r="C2" s="564"/>
      <c r="D2" s="564"/>
      <c r="E2" s="564"/>
      <c r="F2" s="564"/>
      <c r="G2" s="564"/>
      <c r="H2" s="564"/>
      <c r="I2" s="564"/>
      <c r="J2" s="564"/>
      <c r="K2" s="564"/>
      <c r="L2" s="564"/>
      <c r="M2" s="564"/>
      <c r="N2" s="564"/>
      <c r="O2" s="564"/>
      <c r="P2" s="564"/>
      <c r="Q2" s="565"/>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186"/>
      <c r="B3" s="187"/>
      <c r="C3" s="566"/>
      <c r="D3" s="566"/>
      <c r="E3" s="566"/>
      <c r="F3" s="566"/>
      <c r="G3" s="566"/>
      <c r="H3" s="566"/>
      <c r="I3" s="566"/>
      <c r="J3" s="566"/>
      <c r="K3" s="566"/>
      <c r="L3" s="566"/>
      <c r="M3" s="566"/>
      <c r="N3" s="566"/>
      <c r="O3" s="566"/>
      <c r="P3" s="566"/>
      <c r="Q3" s="567"/>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449" t="s">
        <v>151</v>
      </c>
      <c r="B4" s="449"/>
      <c r="C4" s="569" t="s">
        <v>4</v>
      </c>
      <c r="D4" s="569"/>
      <c r="E4" s="569"/>
      <c r="F4" s="569"/>
      <c r="G4" s="569"/>
      <c r="H4" s="569"/>
      <c r="I4" s="569"/>
      <c r="J4" s="569"/>
      <c r="K4" s="569"/>
      <c r="L4" s="569"/>
      <c r="M4" s="569"/>
      <c r="N4" s="569"/>
      <c r="O4" s="569"/>
      <c r="P4" s="569"/>
      <c r="Q4" s="569"/>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42" customHeight="1">
      <c r="A5" s="449" t="s">
        <v>152</v>
      </c>
      <c r="B5" s="449"/>
      <c r="C5" s="570" t="s">
        <v>153</v>
      </c>
      <c r="D5" s="570"/>
      <c r="E5" s="570"/>
      <c r="F5" s="570"/>
      <c r="G5" s="570"/>
      <c r="H5" s="570"/>
      <c r="I5" s="570"/>
      <c r="J5" s="570"/>
      <c r="K5" s="570"/>
      <c r="L5" s="570"/>
      <c r="M5" s="570"/>
      <c r="N5" s="570"/>
      <c r="O5" s="570"/>
      <c r="P5" s="570"/>
      <c r="Q5" s="57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449" t="s">
        <v>154</v>
      </c>
      <c r="B6" s="449"/>
      <c r="C6" s="571" t="s">
        <v>469</v>
      </c>
      <c r="D6" s="571"/>
      <c r="E6" s="571"/>
      <c r="F6" s="571"/>
      <c r="G6" s="571"/>
      <c r="H6" s="571"/>
      <c r="I6" s="571"/>
      <c r="J6" s="571"/>
      <c r="K6" s="571"/>
      <c r="L6" s="571"/>
      <c r="M6" s="571"/>
      <c r="N6" s="571"/>
      <c r="O6" s="571"/>
      <c r="P6" s="571"/>
      <c r="Q6" s="571"/>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6.5">
      <c r="A7" s="558" t="s">
        <v>234</v>
      </c>
      <c r="B7" s="558"/>
      <c r="C7" s="558"/>
      <c r="D7" s="558"/>
      <c r="E7" s="558"/>
      <c r="F7" s="558" t="s">
        <v>170</v>
      </c>
      <c r="G7" s="558"/>
      <c r="H7" s="558"/>
      <c r="I7" s="306"/>
      <c r="J7" s="559" t="s">
        <v>235</v>
      </c>
      <c r="K7" s="559"/>
      <c r="L7" s="559"/>
      <c r="M7" s="559"/>
      <c r="N7" s="56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c r="A8" s="568" t="s">
        <v>160</v>
      </c>
      <c r="B8" s="561" t="s">
        <v>214</v>
      </c>
      <c r="C8" s="561" t="s">
        <v>162</v>
      </c>
      <c r="D8" s="561" t="s">
        <v>172</v>
      </c>
      <c r="E8" s="561" t="s">
        <v>156</v>
      </c>
      <c r="F8" s="556" t="s">
        <v>236</v>
      </c>
      <c r="G8" s="556" t="s">
        <v>237</v>
      </c>
      <c r="H8" s="556" t="s">
        <v>238</v>
      </c>
      <c r="I8" s="557"/>
      <c r="J8" s="556" t="s">
        <v>239</v>
      </c>
      <c r="K8" s="556" t="s">
        <v>240</v>
      </c>
      <c r="L8" s="556" t="s">
        <v>241</v>
      </c>
      <c r="M8" s="556" t="s">
        <v>242</v>
      </c>
      <c r="N8" s="556" t="s">
        <v>243</v>
      </c>
      <c r="O8" s="572" t="s">
        <v>244</v>
      </c>
      <c r="P8" s="574" t="s">
        <v>245</v>
      </c>
      <c r="Q8" s="574" t="s">
        <v>246</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c r="A9" s="568"/>
      <c r="B9" s="561"/>
      <c r="C9" s="561"/>
      <c r="D9" s="561"/>
      <c r="E9" s="561"/>
      <c r="F9" s="556"/>
      <c r="G9" s="556"/>
      <c r="H9" s="556"/>
      <c r="I9" s="557"/>
      <c r="J9" s="556"/>
      <c r="K9" s="556"/>
      <c r="L9" s="556"/>
      <c r="M9" s="556"/>
      <c r="N9" s="556"/>
      <c r="O9" s="573"/>
      <c r="P9" s="575"/>
      <c r="Q9" s="575"/>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50.75" customHeight="1">
      <c r="A10" s="520">
        <f>'5- Identificación de Riesgos'!A10</f>
        <v>1</v>
      </c>
      <c r="B10" s="520" t="str">
        <f>'5- Identificación de Riesgos'!B10</f>
        <v xml:space="preserve">Incumplimiento de los requisitos legales del SG-SST </v>
      </c>
      <c r="C10" s="520" t="str">
        <f>'5- Identificación de Riesgos'!C10</f>
        <v>No implementar dentro de los tiempos legales del SST o implementarlo en forma parcial</v>
      </c>
      <c r="D10" s="520" t="s">
        <v>180</v>
      </c>
      <c r="E10" s="302" t="e">
        <f>'5- Identificación de Riesgos'!#REF!</f>
        <v>#REF!</v>
      </c>
      <c r="F10" s="431" t="str">
        <f>'5- Identificación de Riesgos'!H10</f>
        <v>Media - 3</v>
      </c>
      <c r="G10" s="520" t="str">
        <f>'5- Identificación de Riesgos'!M10</f>
        <v>Moderado - 3</v>
      </c>
      <c r="H10" s="520" t="str">
        <f>'5- Identificación de Riesgos'!N10</f>
        <v>Moderado - 9</v>
      </c>
      <c r="I10" s="300"/>
      <c r="J10" s="552" t="str">
        <f>'6- Valoración Controles'!T10</f>
        <v>Media - 3</v>
      </c>
      <c r="K10" s="552" t="str">
        <f>'6- Valoración Controles'!U10</f>
        <v>Moderado - 3</v>
      </c>
      <c r="L10" s="553" t="e">
        <f>AVERAGE(#REF!)</f>
        <v>#REF!</v>
      </c>
      <c r="M10" s="520" t="str">
        <f>'6- Valoración Controles'!V10</f>
        <v>Moderado - 9</v>
      </c>
      <c r="N10" s="520" t="s">
        <v>247</v>
      </c>
      <c r="O10" s="304" t="s">
        <v>492</v>
      </c>
      <c r="P10" s="300" t="s">
        <v>485</v>
      </c>
      <c r="Q10" s="303" t="s">
        <v>505</v>
      </c>
    </row>
    <row r="11" spans="1:269" ht="125.25" customHeight="1">
      <c r="A11" s="520"/>
      <c r="B11" s="520"/>
      <c r="C11" s="520"/>
      <c r="D11" s="520"/>
      <c r="E11" s="302" t="str">
        <f>'5- Identificación de Riesgos'!D11</f>
        <v>2. Falta de competencias del personal contratado.</v>
      </c>
      <c r="F11" s="431"/>
      <c r="G11" s="555"/>
      <c r="H11" s="520"/>
      <c r="I11" s="300"/>
      <c r="J11" s="552"/>
      <c r="K11" s="552"/>
      <c r="L11" s="553"/>
      <c r="M11" s="520"/>
      <c r="N11" s="520"/>
      <c r="O11" s="304" t="s">
        <v>488</v>
      </c>
      <c r="P11" s="300" t="s">
        <v>485</v>
      </c>
      <c r="Q11" s="303" t="s">
        <v>505</v>
      </c>
    </row>
    <row r="12" spans="1:269" ht="102.75" customHeight="1">
      <c r="A12" s="520"/>
      <c r="B12" s="520"/>
      <c r="C12" s="520"/>
      <c r="D12" s="520"/>
      <c r="E12" s="302" t="e">
        <f>'5- Identificación de Riesgos'!#REF!</f>
        <v>#REF!</v>
      </c>
      <c r="F12" s="431"/>
      <c r="G12" s="555"/>
      <c r="H12" s="520"/>
      <c r="I12" s="300"/>
      <c r="J12" s="552"/>
      <c r="K12" s="552"/>
      <c r="L12" s="553"/>
      <c r="M12" s="520"/>
      <c r="N12" s="520"/>
      <c r="O12" s="304" t="s">
        <v>489</v>
      </c>
      <c r="P12" s="300" t="s">
        <v>486</v>
      </c>
      <c r="Q12" s="303" t="s">
        <v>505</v>
      </c>
    </row>
    <row r="13" spans="1:269" ht="13.5" hidden="1" customHeight="1">
      <c r="A13" s="520"/>
      <c r="B13" s="520"/>
      <c r="C13" s="520"/>
      <c r="D13" s="520"/>
      <c r="E13" s="302">
        <f>'5- Identificación de Riesgos'!D13</f>
        <v>0</v>
      </c>
      <c r="F13" s="431"/>
      <c r="G13" s="555"/>
      <c r="H13" s="520"/>
      <c r="I13" s="300"/>
      <c r="J13" s="552"/>
      <c r="K13" s="552"/>
      <c r="L13" s="553"/>
      <c r="M13" s="520"/>
      <c r="N13" s="520"/>
      <c r="O13" s="305"/>
      <c r="P13" s="301"/>
      <c r="Q13" s="303" t="s">
        <v>505</v>
      </c>
    </row>
    <row r="14" spans="1:269" ht="13.5" hidden="1" customHeight="1">
      <c r="A14" s="520"/>
      <c r="B14" s="520"/>
      <c r="C14" s="520"/>
      <c r="D14" s="520"/>
      <c r="E14" s="302">
        <f>'5- Identificación de Riesgos'!D14</f>
        <v>0</v>
      </c>
      <c r="F14" s="431"/>
      <c r="G14" s="555"/>
      <c r="H14" s="520"/>
      <c r="I14" s="300"/>
      <c r="J14" s="552"/>
      <c r="K14" s="552"/>
      <c r="L14" s="553"/>
      <c r="M14" s="520"/>
      <c r="N14" s="520"/>
      <c r="O14" s="305"/>
      <c r="P14" s="301"/>
      <c r="Q14" s="303" t="s">
        <v>505</v>
      </c>
    </row>
    <row r="15" spans="1:269" ht="13.5" hidden="1" customHeight="1">
      <c r="A15" s="520"/>
      <c r="B15" s="520"/>
      <c r="C15" s="520"/>
      <c r="D15" s="520"/>
      <c r="E15" s="302" t="e">
        <f>'5- Identificación de Riesgos'!#REF!</f>
        <v>#REF!</v>
      </c>
      <c r="F15" s="431"/>
      <c r="G15" s="555"/>
      <c r="H15" s="520"/>
      <c r="I15" s="300"/>
      <c r="J15" s="552"/>
      <c r="K15" s="552"/>
      <c r="L15" s="553"/>
      <c r="M15" s="520"/>
      <c r="N15" s="520"/>
      <c r="O15" s="305"/>
      <c r="P15" s="301"/>
      <c r="Q15" s="303" t="s">
        <v>505</v>
      </c>
    </row>
    <row r="16" spans="1:269" ht="13.5" hidden="1" customHeight="1">
      <c r="A16" s="520"/>
      <c r="B16" s="520"/>
      <c r="C16" s="520"/>
      <c r="D16" s="520"/>
      <c r="E16" s="302" t="str">
        <f>'5- Identificación de Riesgos'!D10</f>
        <v>1. Desconocimiento de los requisitos legales para la implementación del SG-SST</v>
      </c>
      <c r="F16" s="431"/>
      <c r="G16" s="555"/>
      <c r="H16" s="520"/>
      <c r="I16" s="300"/>
      <c r="J16" s="552"/>
      <c r="K16" s="552"/>
      <c r="L16" s="553"/>
      <c r="M16" s="520"/>
      <c r="N16" s="520"/>
      <c r="O16" s="305"/>
      <c r="P16" s="301"/>
      <c r="Q16" s="303" t="s">
        <v>505</v>
      </c>
    </row>
    <row r="17" spans="1:17" ht="13.5" hidden="1" customHeight="1">
      <c r="A17" s="520"/>
      <c r="B17" s="520"/>
      <c r="C17" s="520"/>
      <c r="D17" s="520"/>
      <c r="E17" s="302" t="str">
        <f>'5- Identificación de Riesgos'!D12</f>
        <v>3. Insuficientes recursos técnicos, humanos y financieros para la implementación del SG-SST</v>
      </c>
      <c r="F17" s="431"/>
      <c r="G17" s="555"/>
      <c r="H17" s="520"/>
      <c r="I17" s="300"/>
      <c r="J17" s="552"/>
      <c r="K17" s="552"/>
      <c r="L17" s="553"/>
      <c r="M17" s="520"/>
      <c r="N17" s="520"/>
      <c r="O17" s="305"/>
      <c r="P17" s="301"/>
      <c r="Q17" s="303" t="s">
        <v>505</v>
      </c>
    </row>
    <row r="18" spans="1:17" ht="13.5" hidden="1" customHeight="1">
      <c r="A18" s="520"/>
      <c r="B18" s="520"/>
      <c r="C18" s="520"/>
      <c r="D18" s="520"/>
      <c r="E18" s="302">
        <f>'5- Identificación de Riesgos'!D18</f>
        <v>0</v>
      </c>
      <c r="F18" s="431"/>
      <c r="G18" s="555"/>
      <c r="H18" s="520"/>
      <c r="I18" s="300"/>
      <c r="J18" s="552"/>
      <c r="K18" s="552"/>
      <c r="L18" s="553"/>
      <c r="M18" s="520"/>
      <c r="N18" s="520"/>
      <c r="O18" s="305"/>
      <c r="P18" s="301"/>
      <c r="Q18" s="303" t="s">
        <v>505</v>
      </c>
    </row>
    <row r="19" spans="1:17" ht="13.5" hidden="1" customHeight="1">
      <c r="A19" s="520"/>
      <c r="B19" s="520"/>
      <c r="C19" s="520"/>
      <c r="D19" s="520"/>
      <c r="E19" s="302">
        <f>'5- Identificación de Riesgos'!D19</f>
        <v>0</v>
      </c>
      <c r="F19" s="431"/>
      <c r="G19" s="555"/>
      <c r="H19" s="520"/>
      <c r="I19" s="300"/>
      <c r="J19" s="552"/>
      <c r="K19" s="552"/>
      <c r="L19" s="553"/>
      <c r="M19" s="520"/>
      <c r="N19" s="520"/>
      <c r="O19" s="305"/>
      <c r="P19" s="301"/>
      <c r="Q19" s="303" t="s">
        <v>505</v>
      </c>
    </row>
    <row r="20" spans="1:17" ht="126" customHeight="1">
      <c r="A20" s="520">
        <f>'5- Identificación de Riesgos'!A20</f>
        <v>2</v>
      </c>
      <c r="B20" s="520" t="str">
        <f>'5- Identificación de Riesgos'!B20</f>
        <v>Incumplimiento Plan Trabajo de SG-SST</v>
      </c>
      <c r="C20" s="520" t="str">
        <f>'5- Identificación de Riesgos'!C20</f>
        <v>Posibilidad de incumplimiento de las metas establecidas por omisión en la ejecución de actividades del plan anual de SST.</v>
      </c>
      <c r="D20" s="520" t="s">
        <v>180</v>
      </c>
      <c r="E20" s="302" t="str">
        <f>'5- Identificación de Riesgos'!D20</f>
        <v>1. Falta de recursos técnicos y financieros para la implementación del Plan de Trabajo.</v>
      </c>
      <c r="F20" s="431" t="str">
        <f>'5- Identificación de Riesgos'!H20</f>
        <v>Muy Baja - 1</v>
      </c>
      <c r="G20" s="520" t="str">
        <f>'5- Identificación de Riesgos'!M20</f>
        <v>Mayor - 4</v>
      </c>
      <c r="H20" s="520" t="str">
        <f>'5- Identificación de Riesgos'!N20</f>
        <v>Alto  - 4</v>
      </c>
      <c r="I20" s="300"/>
      <c r="J20" s="552" t="str">
        <f>'6- Valoración Controles'!T20</f>
        <v>Muy Baja - 1</v>
      </c>
      <c r="K20" s="552" t="str">
        <f>'6- Valoración Controles'!U20</f>
        <v>Mayor - 4</v>
      </c>
      <c r="L20" s="553" t="e">
        <f>AVERAGE(#REF!)</f>
        <v>#REF!</v>
      </c>
      <c r="M20" s="520" t="str">
        <f>'6- Valoración Controles'!V20</f>
        <v>Alto  - 4</v>
      </c>
      <c r="N20" s="520" t="s">
        <v>247</v>
      </c>
      <c r="O20" s="304" t="s">
        <v>490</v>
      </c>
      <c r="P20" s="300" t="s">
        <v>485</v>
      </c>
      <c r="Q20" s="303" t="s">
        <v>505</v>
      </c>
    </row>
    <row r="21" spans="1:17" ht="13.5" hidden="1" customHeight="1">
      <c r="A21" s="520"/>
      <c r="B21" s="520"/>
      <c r="C21" s="520"/>
      <c r="D21" s="520"/>
      <c r="E21" s="302" t="str">
        <f>'5- Identificación de Riesgos'!D21</f>
        <v>2. Falta de seguimiento y control a la ejecución del plan anual SST.</v>
      </c>
      <c r="F21" s="431"/>
      <c r="G21" s="555"/>
      <c r="H21" s="520"/>
      <c r="I21" s="300"/>
      <c r="J21" s="552"/>
      <c r="K21" s="552"/>
      <c r="L21" s="553"/>
      <c r="M21" s="520"/>
      <c r="N21" s="520"/>
      <c r="O21" s="305"/>
      <c r="P21" s="301"/>
      <c r="Q21" s="303" t="s">
        <v>505</v>
      </c>
    </row>
    <row r="22" spans="1:17" ht="13.5" hidden="1" customHeight="1">
      <c r="A22" s="520"/>
      <c r="B22" s="520"/>
      <c r="C22" s="520"/>
      <c r="D22" s="520"/>
      <c r="E22" s="302" t="str">
        <f>'5- Identificación de Riesgos'!D22</f>
        <v>3. Perfil inadecuado para el cargo o alta rotación de servidores judiciales con rol y responsabilidades del SG-SST.</v>
      </c>
      <c r="F22" s="431"/>
      <c r="G22" s="555"/>
      <c r="H22" s="520"/>
      <c r="I22" s="300"/>
      <c r="J22" s="552"/>
      <c r="K22" s="552"/>
      <c r="L22" s="553"/>
      <c r="M22" s="520"/>
      <c r="N22" s="520"/>
      <c r="O22" s="305"/>
      <c r="P22" s="301"/>
      <c r="Q22" s="303" t="s">
        <v>505</v>
      </c>
    </row>
    <row r="23" spans="1:17" ht="13.5" hidden="1" customHeight="1">
      <c r="A23" s="520"/>
      <c r="B23" s="520"/>
      <c r="C23" s="520"/>
      <c r="D23" s="520"/>
      <c r="E23" s="302" t="str">
        <f>'5- Identificación de Riesgos'!D23</f>
        <v>4. Baja participación e interés de los grupos del apoyo del SG-SST.</v>
      </c>
      <c r="F23" s="431"/>
      <c r="G23" s="555"/>
      <c r="H23" s="520"/>
      <c r="I23" s="300"/>
      <c r="J23" s="552"/>
      <c r="K23" s="552"/>
      <c r="L23" s="553"/>
      <c r="M23" s="520"/>
      <c r="N23" s="520"/>
      <c r="O23" s="305"/>
      <c r="P23" s="301"/>
      <c r="Q23" s="303" t="s">
        <v>505</v>
      </c>
    </row>
    <row r="24" spans="1:17" ht="13.5" hidden="1" customHeight="1">
      <c r="A24" s="520"/>
      <c r="B24" s="520"/>
      <c r="C24" s="520"/>
      <c r="D24" s="520"/>
      <c r="E24" s="302">
        <f>'5- Identificación de Riesgos'!D24</f>
        <v>0</v>
      </c>
      <c r="F24" s="431"/>
      <c r="G24" s="555"/>
      <c r="H24" s="520"/>
      <c r="I24" s="300"/>
      <c r="J24" s="552"/>
      <c r="K24" s="552"/>
      <c r="L24" s="553"/>
      <c r="M24" s="520"/>
      <c r="N24" s="520"/>
      <c r="O24" s="305"/>
      <c r="P24" s="301"/>
      <c r="Q24" s="303" t="s">
        <v>505</v>
      </c>
    </row>
    <row r="25" spans="1:17" ht="13.5" hidden="1" customHeight="1">
      <c r="A25" s="520"/>
      <c r="B25" s="520"/>
      <c r="C25" s="520"/>
      <c r="D25" s="520"/>
      <c r="E25" s="302">
        <f>'5- Identificación de Riesgos'!D25</f>
        <v>0</v>
      </c>
      <c r="F25" s="431"/>
      <c r="G25" s="555"/>
      <c r="H25" s="520"/>
      <c r="I25" s="300"/>
      <c r="J25" s="552"/>
      <c r="K25" s="552"/>
      <c r="L25" s="553"/>
      <c r="M25" s="520"/>
      <c r="N25" s="520"/>
      <c r="O25" s="305"/>
      <c r="P25" s="301"/>
      <c r="Q25" s="303" t="s">
        <v>505</v>
      </c>
    </row>
    <row r="26" spans="1:17" ht="13.5" hidden="1" customHeight="1">
      <c r="A26" s="520"/>
      <c r="B26" s="520"/>
      <c r="C26" s="520"/>
      <c r="D26" s="520"/>
      <c r="E26" s="302">
        <f>'5- Identificación de Riesgos'!D26</f>
        <v>0</v>
      </c>
      <c r="F26" s="431"/>
      <c r="G26" s="555"/>
      <c r="H26" s="520"/>
      <c r="I26" s="300"/>
      <c r="J26" s="552"/>
      <c r="K26" s="552"/>
      <c r="L26" s="553"/>
      <c r="M26" s="520"/>
      <c r="N26" s="520"/>
      <c r="O26" s="305"/>
      <c r="P26" s="301"/>
      <c r="Q26" s="303" t="s">
        <v>505</v>
      </c>
    </row>
    <row r="27" spans="1:17" ht="13.5" hidden="1" customHeight="1">
      <c r="A27" s="520"/>
      <c r="B27" s="520"/>
      <c r="C27" s="520"/>
      <c r="D27" s="520"/>
      <c r="E27" s="302">
        <f>'5- Identificación de Riesgos'!D27</f>
        <v>0</v>
      </c>
      <c r="F27" s="431"/>
      <c r="G27" s="555"/>
      <c r="H27" s="520"/>
      <c r="I27" s="300"/>
      <c r="J27" s="552"/>
      <c r="K27" s="552"/>
      <c r="L27" s="553"/>
      <c r="M27" s="520"/>
      <c r="N27" s="520"/>
      <c r="O27" s="305"/>
      <c r="P27" s="301"/>
      <c r="Q27" s="303" t="s">
        <v>505</v>
      </c>
    </row>
    <row r="28" spans="1:17" ht="13.5" hidden="1" customHeight="1">
      <c r="A28" s="520"/>
      <c r="B28" s="520"/>
      <c r="C28" s="520"/>
      <c r="D28" s="520"/>
      <c r="E28" s="302">
        <f>'5- Identificación de Riesgos'!D28</f>
        <v>0</v>
      </c>
      <c r="F28" s="431"/>
      <c r="G28" s="555"/>
      <c r="H28" s="520"/>
      <c r="I28" s="300"/>
      <c r="J28" s="552"/>
      <c r="K28" s="552"/>
      <c r="L28" s="553"/>
      <c r="M28" s="520"/>
      <c r="N28" s="520"/>
      <c r="O28" s="305"/>
      <c r="P28" s="301"/>
      <c r="Q28" s="303" t="s">
        <v>505</v>
      </c>
    </row>
    <row r="29" spans="1:17" ht="13.5" hidden="1" customHeight="1">
      <c r="A29" s="520"/>
      <c r="B29" s="520"/>
      <c r="C29" s="520"/>
      <c r="D29" s="520"/>
      <c r="E29" s="302">
        <f>'5- Identificación de Riesgos'!D29</f>
        <v>0</v>
      </c>
      <c r="F29" s="431"/>
      <c r="G29" s="555"/>
      <c r="H29" s="520"/>
      <c r="I29" s="300"/>
      <c r="J29" s="552"/>
      <c r="K29" s="552"/>
      <c r="L29" s="553"/>
      <c r="M29" s="520"/>
      <c r="N29" s="520"/>
      <c r="O29" s="305"/>
      <c r="P29" s="301"/>
      <c r="Q29" s="303" t="s">
        <v>505</v>
      </c>
    </row>
    <row r="30" spans="1:17" ht="142.5" customHeight="1">
      <c r="A30" s="520">
        <f>'5- Identificación de Riesgos'!A30</f>
        <v>3</v>
      </c>
      <c r="B30" s="520" t="str">
        <f>'5- Identificación de Riesgos'!B30</f>
        <v xml:space="preserve">Aumento de Accidentes de trabajo y enfermedades laborales o salud pública </v>
      </c>
      <c r="C30" s="520" t="str">
        <f>'5- Identificación de Riesgos'!C30</f>
        <v>Materialización de situaciones que afectan directamente la seguridad, salud física y mental de los trabajadores.</v>
      </c>
      <c r="D30" s="520" t="s">
        <v>180</v>
      </c>
      <c r="E30" s="302" t="str">
        <f>'5- Identificación de Riesgos'!D30</f>
        <v>1.  Actos inseguros por parte de los servidores judiciales o terceros</v>
      </c>
      <c r="F30" s="431" t="str">
        <f>'5- Identificación de Riesgos'!H30</f>
        <v>Baja - 2</v>
      </c>
      <c r="G30" s="520" t="str">
        <f>'5- Identificación de Riesgos'!M30</f>
        <v>Moderado - 3</v>
      </c>
      <c r="H30" s="520" t="str">
        <f>'5- Identificación de Riesgos'!N30</f>
        <v>Moderado - 6</v>
      </c>
      <c r="I30" s="300"/>
      <c r="J30" s="552" t="str">
        <f>'6- Valoración Controles'!T30</f>
        <v>Baja - 2</v>
      </c>
      <c r="K30" s="552" t="str">
        <f>'6- Valoración Controles'!U30</f>
        <v>Moderado - 3</v>
      </c>
      <c r="L30" s="553" t="e">
        <f>AVERAGE(#REF!)</f>
        <v>#REF!</v>
      </c>
      <c r="M30" s="520" t="str">
        <f>'6- Valoración Controles'!V30</f>
        <v>Moderado - 6</v>
      </c>
      <c r="N30" s="520" t="s">
        <v>247</v>
      </c>
      <c r="O30" s="304" t="s">
        <v>487</v>
      </c>
      <c r="P30" s="300" t="s">
        <v>485</v>
      </c>
      <c r="Q30" s="303" t="s">
        <v>505</v>
      </c>
    </row>
    <row r="31" spans="1:17" hidden="1">
      <c r="A31" s="520"/>
      <c r="B31" s="520"/>
      <c r="C31" s="520"/>
      <c r="D31" s="520"/>
      <c r="E31" s="302" t="str">
        <f>'5- Identificación de Riesgos'!D31</f>
        <v>2. Exposición a agentes peligrosos</v>
      </c>
      <c r="F31" s="431"/>
      <c r="G31" s="555"/>
      <c r="H31" s="520"/>
      <c r="I31" s="300"/>
      <c r="J31" s="552"/>
      <c r="K31" s="552"/>
      <c r="L31" s="553"/>
      <c r="M31" s="520"/>
      <c r="N31" s="520"/>
      <c r="O31" s="305"/>
      <c r="P31" s="301"/>
      <c r="Q31" s="301"/>
    </row>
    <row r="32" spans="1:17" hidden="1">
      <c r="A32" s="520"/>
      <c r="B32" s="520"/>
      <c r="C32" s="520"/>
      <c r="D32" s="520"/>
      <c r="E32" s="302" t="str">
        <f>'5- Identificación de Riesgos'!D32</f>
        <v>3. Deficiencias en la gestión del riesgo</v>
      </c>
      <c r="F32" s="431"/>
      <c r="G32" s="555"/>
      <c r="H32" s="520"/>
      <c r="I32" s="300"/>
      <c r="J32" s="552"/>
      <c r="K32" s="552"/>
      <c r="L32" s="553"/>
      <c r="M32" s="520"/>
      <c r="N32" s="520"/>
      <c r="O32" s="305"/>
      <c r="P32" s="301"/>
      <c r="Q32" s="301"/>
    </row>
    <row r="33" spans="1:17" hidden="1">
      <c r="A33" s="520"/>
      <c r="B33" s="520"/>
      <c r="C33" s="520"/>
      <c r="D33" s="520"/>
      <c r="E33" s="302">
        <f>'5- Identificación de Riesgos'!D33</f>
        <v>0</v>
      </c>
      <c r="F33" s="431"/>
      <c r="G33" s="555"/>
      <c r="H33" s="520"/>
      <c r="I33" s="300"/>
      <c r="J33" s="552"/>
      <c r="K33" s="552"/>
      <c r="L33" s="553"/>
      <c r="M33" s="520"/>
      <c r="N33" s="520"/>
      <c r="O33" s="305"/>
      <c r="P33" s="301"/>
      <c r="Q33" s="301"/>
    </row>
    <row r="34" spans="1:17" hidden="1">
      <c r="A34" s="520"/>
      <c r="B34" s="520"/>
      <c r="C34" s="520"/>
      <c r="D34" s="520"/>
      <c r="E34" s="302">
        <f>'5- Identificación de Riesgos'!D34</f>
        <v>0</v>
      </c>
      <c r="F34" s="431"/>
      <c r="G34" s="555"/>
      <c r="H34" s="520"/>
      <c r="I34" s="300"/>
      <c r="J34" s="552"/>
      <c r="K34" s="552"/>
      <c r="L34" s="553"/>
      <c r="M34" s="520"/>
      <c r="N34" s="520"/>
      <c r="O34" s="305"/>
      <c r="P34" s="301"/>
      <c r="Q34" s="301"/>
    </row>
    <row r="35" spans="1:17" hidden="1">
      <c r="A35" s="520"/>
      <c r="B35" s="520"/>
      <c r="C35" s="520"/>
      <c r="D35" s="520"/>
      <c r="E35" s="302">
        <f>'5- Identificación de Riesgos'!D35</f>
        <v>0</v>
      </c>
      <c r="F35" s="431"/>
      <c r="G35" s="555"/>
      <c r="H35" s="520"/>
      <c r="I35" s="300"/>
      <c r="J35" s="552"/>
      <c r="K35" s="552"/>
      <c r="L35" s="553"/>
      <c r="M35" s="520"/>
      <c r="N35" s="520"/>
      <c r="O35" s="305"/>
      <c r="P35" s="301"/>
      <c r="Q35" s="301"/>
    </row>
    <row r="36" spans="1:17" hidden="1">
      <c r="A36" s="520"/>
      <c r="B36" s="520"/>
      <c r="C36" s="520"/>
      <c r="D36" s="520"/>
      <c r="E36" s="302">
        <f>'5- Identificación de Riesgos'!D36</f>
        <v>0</v>
      </c>
      <c r="F36" s="431"/>
      <c r="G36" s="555"/>
      <c r="H36" s="520"/>
      <c r="I36" s="300"/>
      <c r="J36" s="552"/>
      <c r="K36" s="552"/>
      <c r="L36" s="553"/>
      <c r="M36" s="520"/>
      <c r="N36" s="520"/>
      <c r="O36" s="305"/>
      <c r="P36" s="301"/>
      <c r="Q36" s="301"/>
    </row>
    <row r="37" spans="1:17" hidden="1">
      <c r="A37" s="520"/>
      <c r="B37" s="520"/>
      <c r="C37" s="520"/>
      <c r="D37" s="520"/>
      <c r="E37" s="302">
        <f>'5- Identificación de Riesgos'!D37</f>
        <v>0</v>
      </c>
      <c r="F37" s="431"/>
      <c r="G37" s="555"/>
      <c r="H37" s="520"/>
      <c r="I37" s="300"/>
      <c r="J37" s="552"/>
      <c r="K37" s="552"/>
      <c r="L37" s="553"/>
      <c r="M37" s="520"/>
      <c r="N37" s="520"/>
      <c r="O37" s="305"/>
      <c r="P37" s="301"/>
      <c r="Q37" s="301"/>
    </row>
    <row r="38" spans="1:17" hidden="1">
      <c r="A38" s="520"/>
      <c r="B38" s="520"/>
      <c r="C38" s="520"/>
      <c r="D38" s="520"/>
      <c r="E38" s="302">
        <f>'5- Identificación de Riesgos'!D38</f>
        <v>0</v>
      </c>
      <c r="F38" s="431"/>
      <c r="G38" s="555"/>
      <c r="H38" s="520"/>
      <c r="I38" s="300"/>
      <c r="J38" s="552"/>
      <c r="K38" s="552"/>
      <c r="L38" s="553"/>
      <c r="M38" s="520"/>
      <c r="N38" s="520"/>
      <c r="O38" s="305"/>
      <c r="P38" s="301"/>
      <c r="Q38" s="301"/>
    </row>
    <row r="39" spans="1:17" ht="15.75" hidden="1" customHeight="1">
      <c r="A39" s="520"/>
      <c r="B39" s="520"/>
      <c r="C39" s="520"/>
      <c r="D39" s="520"/>
      <c r="E39" s="302">
        <f>'5- Identificación de Riesgos'!D39</f>
        <v>0</v>
      </c>
      <c r="F39" s="431"/>
      <c r="G39" s="555"/>
      <c r="H39" s="520"/>
      <c r="I39" s="300"/>
      <c r="J39" s="552"/>
      <c r="K39" s="552"/>
      <c r="L39" s="553"/>
      <c r="M39" s="520"/>
      <c r="N39" s="520"/>
      <c r="O39" s="305"/>
      <c r="P39" s="301"/>
      <c r="Q39" s="301"/>
    </row>
    <row r="40" spans="1:17" ht="75" hidden="1">
      <c r="A40" s="554">
        <f>'5- Identificación de Riesgos'!A40</f>
        <v>4</v>
      </c>
      <c r="B40" s="446" t="str">
        <f>'5- Identificación de Riesgos'!B40</f>
        <v>Recibir dádivas o beneficios a nombre propio o de terceros para  desviar recursos, no presentar o presentar reportes con información no veraz</v>
      </c>
      <c r="C40" s="448" t="str">
        <f>'5- Identificación de Riesgos'!C40</f>
        <v>Se favorece indebidamente a un servidor judicial para  desviar recursos, no presentar o presentar reportes con información no veraz sobre su estado de salud</v>
      </c>
      <c r="D40" s="448" t="s">
        <v>180</v>
      </c>
      <c r="E40" s="110" t="str">
        <f>'5- Identificación de Riesgos'!D40</f>
        <v>1. Insuficientes programas de capacitación para la toma de conciencia debido al desconocimiento de l ley antisoborno (ISO 37001:2016), Plan Anticorrupción y  de los  valores y principios propios de la entidad</v>
      </c>
      <c r="F40" s="470" t="str">
        <f>'5- Identificación de Riesgos'!H40</f>
        <v>Muy Baja - 1</v>
      </c>
      <c r="G40" s="448" t="str">
        <f>'5- Identificación de Riesgos'!M40</f>
        <v>Moderado - 3</v>
      </c>
      <c r="H40" s="448" t="str">
        <f>'5- Identificación de Riesgos'!N40</f>
        <v>Moderado - 3</v>
      </c>
      <c r="I40" s="70"/>
      <c r="J40" s="548" t="str">
        <f>'6- Valoración Controles'!T40</f>
        <v>Muy Baja - 1</v>
      </c>
      <c r="K40" s="548" t="str">
        <f>'6- Valoración Controles'!U40</f>
        <v>Moderado - 3</v>
      </c>
      <c r="L40" s="550" t="e">
        <f>AVERAGE(#REF!)</f>
        <v>#REF!</v>
      </c>
      <c r="M40" s="446" t="str">
        <f>'6- Valoración Controles'!V40</f>
        <v>Moderado - 3</v>
      </c>
      <c r="N40" s="446" t="s">
        <v>247</v>
      </c>
      <c r="O40" s="111"/>
      <c r="P40" s="111"/>
      <c r="Q40" s="112"/>
    </row>
    <row r="41" spans="1:17" ht="30" hidden="1">
      <c r="A41" s="443"/>
      <c r="B41" s="446"/>
      <c r="C41" s="425"/>
      <c r="D41" s="425"/>
      <c r="E41" s="110" t="str">
        <f>'5- Identificación de Riesgos'!D41</f>
        <v>2. Desconocimiento y no aplicación del Código de Ética y Buen Gobierno</v>
      </c>
      <c r="F41" s="431"/>
      <c r="G41" s="547"/>
      <c r="H41" s="425"/>
      <c r="I41" s="70"/>
      <c r="J41" s="548"/>
      <c r="K41" s="548"/>
      <c r="L41" s="550"/>
      <c r="M41" s="446"/>
      <c r="N41" s="446"/>
      <c r="O41" s="111"/>
      <c r="P41" s="111"/>
      <c r="Q41" s="112"/>
    </row>
    <row r="42" spans="1:17" ht="30" hidden="1">
      <c r="A42" s="443"/>
      <c r="B42" s="446"/>
      <c r="C42" s="425"/>
      <c r="D42" s="425"/>
      <c r="E42" s="110" t="str">
        <f>'5- Identificación de Riesgos'!D42</f>
        <v>3. Carencia de compromiso  y transparencia de los servidores judiciales</v>
      </c>
      <c r="F42" s="431"/>
      <c r="G42" s="547"/>
      <c r="H42" s="425"/>
      <c r="I42" s="70"/>
      <c r="J42" s="548"/>
      <c r="K42" s="548"/>
      <c r="L42" s="550"/>
      <c r="M42" s="446"/>
      <c r="N42" s="446"/>
      <c r="O42" s="111"/>
      <c r="P42" s="111"/>
      <c r="Q42" s="112"/>
    </row>
    <row r="43" spans="1:17" ht="30" hidden="1">
      <c r="A43" s="443"/>
      <c r="B43" s="446"/>
      <c r="C43" s="425"/>
      <c r="D43" s="425"/>
      <c r="E43" s="110" t="str">
        <f>'5- Identificación de Riesgos'!D43</f>
        <v>4. Deficiencia de  controles en el trámite  de los documentos</v>
      </c>
      <c r="F43" s="431"/>
      <c r="G43" s="547"/>
      <c r="H43" s="425"/>
      <c r="I43" s="70"/>
      <c r="J43" s="548"/>
      <c r="K43" s="548"/>
      <c r="L43" s="550"/>
      <c r="M43" s="446"/>
      <c r="N43" s="446"/>
      <c r="O43" s="111"/>
      <c r="P43" s="111"/>
      <c r="Q43" s="112"/>
    </row>
    <row r="44" spans="1:17" ht="30" hidden="1">
      <c r="A44" s="443"/>
      <c r="B44" s="446"/>
      <c r="C44" s="425"/>
      <c r="D44" s="425"/>
      <c r="E44" s="110" t="str">
        <f>'5- Identificación de Riesgos'!D44</f>
        <v xml:space="preserve">5. No aplicación adecuada de los procedimientos de control </v>
      </c>
      <c r="F44" s="431"/>
      <c r="G44" s="547"/>
      <c r="H44" s="425"/>
      <c r="I44" s="70"/>
      <c r="J44" s="548"/>
      <c r="K44" s="548"/>
      <c r="L44" s="550"/>
      <c r="M44" s="446"/>
      <c r="N44" s="446"/>
      <c r="O44" s="111"/>
      <c r="P44" s="111"/>
      <c r="Q44" s="112"/>
    </row>
    <row r="45" spans="1:17" hidden="1">
      <c r="A45" s="443"/>
      <c r="B45" s="446"/>
      <c r="C45" s="425"/>
      <c r="D45" s="425"/>
      <c r="E45" s="110">
        <f>'5- Identificación de Riesgos'!D45</f>
        <v>0</v>
      </c>
      <c r="F45" s="431"/>
      <c r="G45" s="547"/>
      <c r="H45" s="425"/>
      <c r="I45" s="70"/>
      <c r="J45" s="548"/>
      <c r="K45" s="548"/>
      <c r="L45" s="550"/>
      <c r="M45" s="446"/>
      <c r="N45" s="446"/>
      <c r="O45" s="111"/>
      <c r="P45" s="111"/>
      <c r="Q45" s="112"/>
    </row>
    <row r="46" spans="1:17" hidden="1">
      <c r="A46" s="443"/>
      <c r="B46" s="446"/>
      <c r="C46" s="425"/>
      <c r="D46" s="425"/>
      <c r="E46" s="110">
        <f>'5- Identificación de Riesgos'!D46</f>
        <v>0</v>
      </c>
      <c r="F46" s="431"/>
      <c r="G46" s="547"/>
      <c r="H46" s="425"/>
      <c r="I46" s="70"/>
      <c r="J46" s="548"/>
      <c r="K46" s="548"/>
      <c r="L46" s="550"/>
      <c r="M46" s="446"/>
      <c r="N46" s="446"/>
      <c r="O46" s="111"/>
      <c r="P46" s="111"/>
      <c r="Q46" s="112"/>
    </row>
    <row r="47" spans="1:17" hidden="1">
      <c r="A47" s="443"/>
      <c r="B47" s="446"/>
      <c r="C47" s="425"/>
      <c r="D47" s="425"/>
      <c r="E47" s="110">
        <f>'5- Identificación de Riesgos'!D47</f>
        <v>0</v>
      </c>
      <c r="F47" s="431"/>
      <c r="G47" s="547"/>
      <c r="H47" s="425"/>
      <c r="I47" s="70"/>
      <c r="J47" s="548"/>
      <c r="K47" s="548"/>
      <c r="L47" s="550"/>
      <c r="M47" s="446"/>
      <c r="N47" s="446"/>
      <c r="O47" s="111"/>
      <c r="P47" s="111"/>
      <c r="Q47" s="112"/>
    </row>
    <row r="48" spans="1:17" hidden="1">
      <c r="A48" s="443"/>
      <c r="B48" s="446"/>
      <c r="C48" s="425"/>
      <c r="D48" s="425"/>
      <c r="E48" s="110">
        <f>'5- Identificación de Riesgos'!D48</f>
        <v>0</v>
      </c>
      <c r="F48" s="431"/>
      <c r="G48" s="547"/>
      <c r="H48" s="425"/>
      <c r="I48" s="70"/>
      <c r="J48" s="548"/>
      <c r="K48" s="548"/>
      <c r="L48" s="550"/>
      <c r="M48" s="446"/>
      <c r="N48" s="446"/>
      <c r="O48" s="111"/>
      <c r="P48" s="111"/>
      <c r="Q48" s="112"/>
    </row>
    <row r="49" spans="1:17" hidden="1">
      <c r="A49" s="443"/>
      <c r="B49" s="448"/>
      <c r="C49" s="425"/>
      <c r="D49" s="425"/>
      <c r="E49" s="110">
        <f>'5- Identificación de Riesgos'!D49</f>
        <v>0</v>
      </c>
      <c r="F49" s="431"/>
      <c r="G49" s="547"/>
      <c r="H49" s="425"/>
      <c r="I49" s="71"/>
      <c r="J49" s="549"/>
      <c r="K49" s="549"/>
      <c r="L49" s="551"/>
      <c r="M49" s="448"/>
      <c r="N49" s="448"/>
      <c r="O49" s="111"/>
      <c r="P49" s="111"/>
      <c r="Q49" s="112"/>
    </row>
    <row r="50" spans="1:17" ht="30" hidden="1">
      <c r="A50" s="554">
        <f>'5- Identificación de Riesgos'!A50</f>
        <v>5</v>
      </c>
      <c r="B50" s="446"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48" t="str">
        <f>'5- Identificación de Riesgos'!C50</f>
        <v>Cuando  se direccionan los requisitos habilitanes y/o técnicos para favorecer  indebidamente  a ciertos proponentes</v>
      </c>
      <c r="D50" s="448" t="s">
        <v>180</v>
      </c>
      <c r="E50" s="110" t="str">
        <f>'5- Identificación de Riesgos'!D50</f>
        <v>1. Falta de ética de los servidores públicos (Debilidades en principios y valores)</v>
      </c>
      <c r="F50" s="470" t="str">
        <f>'5- Identificación de Riesgos'!H50</f>
        <v>Muy Baja - 1</v>
      </c>
      <c r="G50" s="448" t="str">
        <f>'5- Identificación de Riesgos'!M50</f>
        <v>Mayor - 4</v>
      </c>
      <c r="H50" s="448" t="str">
        <f>'5- Identificación de Riesgos'!N50</f>
        <v>Alto  - 4</v>
      </c>
      <c r="I50" s="70"/>
      <c r="J50" s="548" t="str">
        <f>'6- Valoración Controles'!T50</f>
        <v>Muy Baja - 1</v>
      </c>
      <c r="K50" s="548" t="str">
        <f>'6- Valoración Controles'!U50</f>
        <v>Mayor - 4</v>
      </c>
      <c r="L50" s="550" t="e">
        <f>AVERAGE(#REF!)</f>
        <v>#REF!</v>
      </c>
      <c r="M50" s="446" t="str">
        <f>'6- Valoración Controles'!V50</f>
        <v>Alto  - 4</v>
      </c>
      <c r="N50" s="446" t="s">
        <v>247</v>
      </c>
      <c r="O50" s="111"/>
      <c r="P50" s="111"/>
      <c r="Q50" s="112"/>
    </row>
    <row r="51" spans="1:17" ht="30" hidden="1">
      <c r="A51" s="443"/>
      <c r="B51" s="446"/>
      <c r="C51" s="425"/>
      <c r="D51" s="425"/>
      <c r="E51" s="110" t="str">
        <f>'5- Identificación de Riesgos'!D51</f>
        <v>2. Falta de ética de terceros interesados  (Debilidades principios y valores)</v>
      </c>
      <c r="F51" s="431"/>
      <c r="G51" s="547"/>
      <c r="H51" s="425"/>
      <c r="I51" s="70"/>
      <c r="J51" s="548"/>
      <c r="K51" s="548"/>
      <c r="L51" s="550"/>
      <c r="M51" s="446"/>
      <c r="N51" s="446"/>
      <c r="O51" s="111"/>
      <c r="P51" s="111"/>
      <c r="Q51" s="112"/>
    </row>
    <row r="52" spans="1:17" ht="45" hidden="1">
      <c r="A52" s="443"/>
      <c r="B52" s="446"/>
      <c r="C52" s="425"/>
      <c r="D52" s="425"/>
      <c r="E52" s="110" t="str">
        <f>'5- Identificación de Riesgos'!D52</f>
        <v>3. Debilidades en los controles de los procedimientos de estructuración de los procesos de contratación</v>
      </c>
      <c r="F52" s="431"/>
      <c r="G52" s="547"/>
      <c r="H52" s="425"/>
      <c r="I52" s="70"/>
      <c r="J52" s="548"/>
      <c r="K52" s="548"/>
      <c r="L52" s="550"/>
      <c r="M52" s="446"/>
      <c r="N52" s="446"/>
      <c r="O52" s="111"/>
      <c r="P52" s="111"/>
      <c r="Q52" s="112"/>
    </row>
    <row r="53" spans="1:17" hidden="1">
      <c r="A53" s="443"/>
      <c r="B53" s="446"/>
      <c r="C53" s="425"/>
      <c r="D53" s="425"/>
      <c r="E53" s="110">
        <f>'5- Identificación de Riesgos'!D53</f>
        <v>0</v>
      </c>
      <c r="F53" s="431"/>
      <c r="G53" s="547"/>
      <c r="H53" s="425"/>
      <c r="I53" s="70"/>
      <c r="J53" s="548"/>
      <c r="K53" s="548"/>
      <c r="L53" s="550"/>
      <c r="M53" s="446"/>
      <c r="N53" s="446"/>
      <c r="O53" s="111"/>
      <c r="P53" s="111"/>
      <c r="Q53" s="112"/>
    </row>
    <row r="54" spans="1:17" hidden="1">
      <c r="A54" s="443"/>
      <c r="B54" s="446"/>
      <c r="C54" s="425"/>
      <c r="D54" s="425"/>
      <c r="E54" s="110">
        <f>'5- Identificación de Riesgos'!D54</f>
        <v>0</v>
      </c>
      <c r="F54" s="431"/>
      <c r="G54" s="547"/>
      <c r="H54" s="425"/>
      <c r="I54" s="70"/>
      <c r="J54" s="548"/>
      <c r="K54" s="548"/>
      <c r="L54" s="550"/>
      <c r="M54" s="446"/>
      <c r="N54" s="446"/>
      <c r="O54" s="111"/>
      <c r="P54" s="111"/>
      <c r="Q54" s="112"/>
    </row>
    <row r="55" spans="1:17" hidden="1">
      <c r="A55" s="443"/>
      <c r="B55" s="446"/>
      <c r="C55" s="425"/>
      <c r="D55" s="425"/>
      <c r="E55" s="110">
        <f>'5- Identificación de Riesgos'!D55</f>
        <v>0</v>
      </c>
      <c r="F55" s="431"/>
      <c r="G55" s="547"/>
      <c r="H55" s="425"/>
      <c r="I55" s="70"/>
      <c r="J55" s="548"/>
      <c r="K55" s="548"/>
      <c r="L55" s="550"/>
      <c r="M55" s="446"/>
      <c r="N55" s="446"/>
      <c r="O55" s="111"/>
      <c r="P55" s="111"/>
      <c r="Q55" s="112"/>
    </row>
    <row r="56" spans="1:17" hidden="1">
      <c r="A56" s="443"/>
      <c r="B56" s="446"/>
      <c r="C56" s="425"/>
      <c r="D56" s="425"/>
      <c r="E56" s="110">
        <f>'5- Identificación de Riesgos'!D56</f>
        <v>0</v>
      </c>
      <c r="F56" s="431"/>
      <c r="G56" s="547"/>
      <c r="H56" s="425"/>
      <c r="I56" s="70"/>
      <c r="J56" s="548"/>
      <c r="K56" s="548"/>
      <c r="L56" s="550"/>
      <c r="M56" s="446"/>
      <c r="N56" s="446"/>
      <c r="O56" s="111"/>
      <c r="P56" s="111"/>
      <c r="Q56" s="112"/>
    </row>
    <row r="57" spans="1:17" hidden="1">
      <c r="A57" s="443"/>
      <c r="B57" s="446"/>
      <c r="C57" s="425"/>
      <c r="D57" s="425"/>
      <c r="E57" s="110">
        <f>'5- Identificación de Riesgos'!D57</f>
        <v>0</v>
      </c>
      <c r="F57" s="431"/>
      <c r="G57" s="547"/>
      <c r="H57" s="425"/>
      <c r="I57" s="70"/>
      <c r="J57" s="548"/>
      <c r="K57" s="548"/>
      <c r="L57" s="550"/>
      <c r="M57" s="446"/>
      <c r="N57" s="446"/>
      <c r="O57" s="111"/>
      <c r="P57" s="111"/>
      <c r="Q57" s="112"/>
    </row>
    <row r="58" spans="1:17" hidden="1">
      <c r="A58" s="443"/>
      <c r="B58" s="446"/>
      <c r="C58" s="425"/>
      <c r="D58" s="425"/>
      <c r="E58" s="110">
        <f>'5- Identificación de Riesgos'!D58</f>
        <v>0</v>
      </c>
      <c r="F58" s="431"/>
      <c r="G58" s="547"/>
      <c r="H58" s="425"/>
      <c r="I58" s="70"/>
      <c r="J58" s="548"/>
      <c r="K58" s="548"/>
      <c r="L58" s="550"/>
      <c r="M58" s="446"/>
      <c r="N58" s="446"/>
      <c r="O58" s="111"/>
      <c r="P58" s="111"/>
      <c r="Q58" s="112"/>
    </row>
    <row r="59" spans="1:17" hidden="1">
      <c r="A59" s="443"/>
      <c r="B59" s="448"/>
      <c r="C59" s="425"/>
      <c r="D59" s="425"/>
      <c r="E59" s="110">
        <f>'5- Identificación de Riesgos'!D59</f>
        <v>0</v>
      </c>
      <c r="F59" s="431"/>
      <c r="G59" s="547"/>
      <c r="H59" s="425"/>
      <c r="I59" s="71"/>
      <c r="J59" s="549"/>
      <c r="K59" s="549"/>
      <c r="L59" s="551"/>
      <c r="M59" s="448"/>
      <c r="N59" s="448"/>
      <c r="O59" s="111"/>
      <c r="P59" s="111"/>
      <c r="Q59" s="112"/>
    </row>
    <row r="60" spans="1:17" ht="30" hidden="1">
      <c r="A60" s="554">
        <f>'5- Identificación de Riesgos'!A60</f>
        <v>6</v>
      </c>
      <c r="B60" s="446"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48" t="str">
        <f>'5- Identificación de Riesgos'!C60</f>
        <v xml:space="preserve">Cuando se favorece indebidamente a un servidor judicial a través de la validación del  reporte de accidentes de trabajo ante la Administradora de Riesgos Laborales </v>
      </c>
      <c r="D60" s="448" t="s">
        <v>180</v>
      </c>
      <c r="E60" s="110" t="str">
        <f>'5- Identificación de Riesgos'!D60</f>
        <v>1. Falta de ética de los servidores judiciales (Debilidades en principios y valores)</v>
      </c>
      <c r="F60" s="470" t="str">
        <f>'5- Identificación de Riesgos'!H60</f>
        <v>Baja - 2</v>
      </c>
      <c r="G60" s="448" t="str">
        <f>'5- Identificación de Riesgos'!M60</f>
        <v>Mayor - 4</v>
      </c>
      <c r="H60" s="448" t="str">
        <f>'5- Identificación de Riesgos'!N60</f>
        <v>Alto - 8</v>
      </c>
      <c r="I60" s="70"/>
      <c r="J60" s="548" t="str">
        <f>'6- Valoración Controles'!T60</f>
        <v>Baja - 2</v>
      </c>
      <c r="K60" s="548" t="str">
        <f>'6- Valoración Controles'!U60</f>
        <v>Mayor - 4</v>
      </c>
      <c r="L60" s="550" t="e">
        <f>AVERAGE(#REF!)</f>
        <v>#REF!</v>
      </c>
      <c r="M60" s="446" t="str">
        <f>'6- Valoración Controles'!V60</f>
        <v>Alto - 8</v>
      </c>
      <c r="N60" s="446" t="s">
        <v>247</v>
      </c>
      <c r="O60" s="111"/>
      <c r="P60" s="111"/>
      <c r="Q60" s="112"/>
    </row>
    <row r="61" spans="1:17" ht="30" hidden="1">
      <c r="A61" s="443"/>
      <c r="B61" s="446"/>
      <c r="C61" s="425"/>
      <c r="D61" s="425"/>
      <c r="E61" s="110" t="str">
        <f>'5- Identificación de Riesgos'!D61</f>
        <v>2. Falta de ética de terceros interesados  (Debilidades principios y valores)</v>
      </c>
      <c r="F61" s="431"/>
      <c r="G61" s="547"/>
      <c r="H61" s="425"/>
      <c r="I61" s="70"/>
      <c r="J61" s="548"/>
      <c r="K61" s="548"/>
      <c r="L61" s="550"/>
      <c r="M61" s="446"/>
      <c r="N61" s="446"/>
      <c r="O61" s="111"/>
      <c r="P61" s="111"/>
      <c r="Q61" s="112"/>
    </row>
    <row r="62" spans="1:17" ht="60" hidden="1">
      <c r="A62" s="443"/>
      <c r="B62" s="446"/>
      <c r="C62" s="425"/>
      <c r="D62" s="425"/>
      <c r="E62" s="110" t="str">
        <f>'5- Identificación de Riesgos'!D62</f>
        <v>3. Debilidades en los controles de los procedimientos de reporte de incidentes y accidentes de trabajo y de Investigación de incidentes y accidentes de trabajo</v>
      </c>
      <c r="F62" s="431"/>
      <c r="G62" s="547"/>
      <c r="H62" s="425"/>
      <c r="I62" s="70"/>
      <c r="J62" s="548"/>
      <c r="K62" s="548"/>
      <c r="L62" s="550"/>
      <c r="M62" s="446"/>
      <c r="N62" s="446"/>
      <c r="O62" s="111"/>
      <c r="P62" s="111"/>
      <c r="Q62" s="112"/>
    </row>
    <row r="63" spans="1:17" hidden="1">
      <c r="A63" s="443"/>
      <c r="B63" s="446"/>
      <c r="C63" s="425"/>
      <c r="D63" s="425"/>
      <c r="E63" s="110">
        <f>'5- Identificación de Riesgos'!D63</f>
        <v>0</v>
      </c>
      <c r="F63" s="431"/>
      <c r="G63" s="547"/>
      <c r="H63" s="425"/>
      <c r="I63" s="70"/>
      <c r="J63" s="548"/>
      <c r="K63" s="548"/>
      <c r="L63" s="550"/>
      <c r="M63" s="446"/>
      <c r="N63" s="446"/>
      <c r="O63" s="111"/>
      <c r="P63" s="111"/>
      <c r="Q63" s="112"/>
    </row>
    <row r="64" spans="1:17" hidden="1">
      <c r="A64" s="443"/>
      <c r="B64" s="446"/>
      <c r="C64" s="425"/>
      <c r="D64" s="425"/>
      <c r="E64" s="110">
        <f>'5- Identificación de Riesgos'!D64</f>
        <v>0</v>
      </c>
      <c r="F64" s="431"/>
      <c r="G64" s="547"/>
      <c r="H64" s="425"/>
      <c r="I64" s="70"/>
      <c r="J64" s="548"/>
      <c r="K64" s="548"/>
      <c r="L64" s="550"/>
      <c r="M64" s="446"/>
      <c r="N64" s="446"/>
      <c r="O64" s="111"/>
      <c r="P64" s="111"/>
      <c r="Q64" s="112"/>
    </row>
    <row r="65" spans="1:17" hidden="1">
      <c r="A65" s="443"/>
      <c r="B65" s="446"/>
      <c r="C65" s="425"/>
      <c r="D65" s="425"/>
      <c r="E65" s="110">
        <f>'5- Identificación de Riesgos'!D65</f>
        <v>0</v>
      </c>
      <c r="F65" s="431"/>
      <c r="G65" s="547"/>
      <c r="H65" s="425"/>
      <c r="I65" s="70"/>
      <c r="J65" s="548"/>
      <c r="K65" s="548"/>
      <c r="L65" s="550"/>
      <c r="M65" s="446"/>
      <c r="N65" s="446"/>
      <c r="O65" s="111"/>
      <c r="P65" s="111"/>
      <c r="Q65" s="112"/>
    </row>
    <row r="66" spans="1:17" hidden="1">
      <c r="A66" s="443"/>
      <c r="B66" s="446"/>
      <c r="C66" s="425"/>
      <c r="D66" s="425"/>
      <c r="E66" s="110">
        <f>'5- Identificación de Riesgos'!D66</f>
        <v>0</v>
      </c>
      <c r="F66" s="431"/>
      <c r="G66" s="547"/>
      <c r="H66" s="425"/>
      <c r="I66" s="70"/>
      <c r="J66" s="548"/>
      <c r="K66" s="548"/>
      <c r="L66" s="550"/>
      <c r="M66" s="446"/>
      <c r="N66" s="446"/>
      <c r="O66" s="111"/>
      <c r="P66" s="111"/>
      <c r="Q66" s="112"/>
    </row>
    <row r="67" spans="1:17" hidden="1">
      <c r="A67" s="443"/>
      <c r="B67" s="446"/>
      <c r="C67" s="425"/>
      <c r="D67" s="425"/>
      <c r="E67" s="110">
        <f>'5- Identificación de Riesgos'!D67</f>
        <v>0</v>
      </c>
      <c r="F67" s="431"/>
      <c r="G67" s="547"/>
      <c r="H67" s="425"/>
      <c r="I67" s="70"/>
      <c r="J67" s="548"/>
      <c r="K67" s="548"/>
      <c r="L67" s="550"/>
      <c r="M67" s="446"/>
      <c r="N67" s="446"/>
      <c r="O67" s="111"/>
      <c r="P67" s="111"/>
      <c r="Q67" s="112"/>
    </row>
    <row r="68" spans="1:17" hidden="1">
      <c r="A68" s="443"/>
      <c r="B68" s="446"/>
      <c r="C68" s="425"/>
      <c r="D68" s="425"/>
      <c r="E68" s="110">
        <f>'5- Identificación de Riesgos'!D68</f>
        <v>0</v>
      </c>
      <c r="F68" s="431"/>
      <c r="G68" s="547"/>
      <c r="H68" s="425"/>
      <c r="I68" s="70"/>
      <c r="J68" s="548"/>
      <c r="K68" s="548"/>
      <c r="L68" s="550"/>
      <c r="M68" s="446"/>
      <c r="N68" s="446"/>
      <c r="O68" s="111"/>
      <c r="P68" s="111"/>
      <c r="Q68" s="112"/>
    </row>
    <row r="69" spans="1:17" hidden="1">
      <c r="A69" s="443"/>
      <c r="B69" s="448"/>
      <c r="C69" s="425"/>
      <c r="D69" s="425"/>
      <c r="E69" s="110">
        <f>'5- Identificación de Riesgos'!D69</f>
        <v>0</v>
      </c>
      <c r="F69" s="431"/>
      <c r="G69" s="547"/>
      <c r="H69" s="425"/>
      <c r="I69" s="71"/>
      <c r="J69" s="549"/>
      <c r="K69" s="549"/>
      <c r="L69" s="551"/>
      <c r="M69" s="448"/>
      <c r="N69" s="448"/>
      <c r="O69" s="111"/>
      <c r="P69" s="111"/>
      <c r="Q69" s="112"/>
    </row>
    <row r="70" spans="1:17" hidden="1"/>
  </sheetData>
  <mergeCells count="9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B8:B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M20:M29"/>
    <mergeCell ref="N20:N29"/>
    <mergeCell ref="M10:M19"/>
    <mergeCell ref="N10:N19"/>
    <mergeCell ref="C10:C19"/>
    <mergeCell ref="D10:D19"/>
    <mergeCell ref="F20:F29"/>
    <mergeCell ref="G20:G29"/>
    <mergeCell ref="H20:H29"/>
    <mergeCell ref="J20:J29"/>
    <mergeCell ref="L20:L29"/>
    <mergeCell ref="G10:G19"/>
    <mergeCell ref="H10:H19"/>
    <mergeCell ref="J10:J19"/>
    <mergeCell ref="K10:K19"/>
    <mergeCell ref="C20:C2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K30:K39"/>
    <mergeCell ref="L30:L39"/>
    <mergeCell ref="D60:D69"/>
    <mergeCell ref="F60:F69"/>
    <mergeCell ref="A50:A59"/>
    <mergeCell ref="B50:B59"/>
    <mergeCell ref="C50:C59"/>
    <mergeCell ref="D50:D59"/>
    <mergeCell ref="F50:F59"/>
    <mergeCell ref="G50:G59"/>
    <mergeCell ref="H50:H59"/>
    <mergeCell ref="J50:J59"/>
    <mergeCell ref="K50:K59"/>
    <mergeCell ref="L50:L59"/>
    <mergeCell ref="A60:A69"/>
    <mergeCell ref="B60:B69"/>
    <mergeCell ref="C60:C69"/>
    <mergeCell ref="M50:M59"/>
    <mergeCell ref="N50:N59"/>
    <mergeCell ref="M60:M69"/>
    <mergeCell ref="N60:N69"/>
    <mergeCell ref="G60:G69"/>
    <mergeCell ref="H60:H69"/>
    <mergeCell ref="J60:J69"/>
    <mergeCell ref="K60:K69"/>
    <mergeCell ref="L60:L69"/>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M10 M20 M30 M40 M50">
    <cfRule type="containsText" dxfId="529" priority="490" operator="containsText" text="Extremo">
      <formula>NOT(ISERROR(SEARCH("Extremo",M10)))</formula>
    </cfRule>
    <cfRule type="containsText" dxfId="528" priority="491" operator="containsText" text="Alto">
      <formula>NOT(ISERROR(SEARCH("Alto",M10)))</formula>
    </cfRule>
    <cfRule type="containsText" dxfId="527" priority="492" operator="containsText" text="Moderado">
      <formula>NOT(ISERROR(SEARCH("Moderado",M10)))</formula>
    </cfRule>
    <cfRule type="containsText" dxfId="526" priority="493" operator="containsText" text="Menor">
      <formula>NOT(ISERROR(SEARCH("Menor",M10)))</formula>
    </cfRule>
    <cfRule type="containsText" dxfId="525" priority="494" operator="containsText" text="Bajo">
      <formula>NOT(ISERROR(SEARCH("Bajo",M10)))</formula>
    </cfRule>
    <cfRule type="containsText" dxfId="524" priority="495" operator="containsText" text="Moderado">
      <formula>NOT(ISERROR(SEARCH("Moderado",M10)))</formula>
    </cfRule>
    <cfRule type="containsText" dxfId="523" priority="496" operator="containsText" text="Extremo">
      <formula>NOT(ISERROR(SEARCH("Extremo",M10)))</formula>
    </cfRule>
    <cfRule type="containsText" dxfId="522" priority="497" operator="containsText" text="Baja">
      <formula>NOT(ISERROR(SEARCH("Baja",M10)))</formula>
    </cfRule>
    <cfRule type="containsText" dxfId="521" priority="498" operator="containsText" text="Alto">
      <formula>NOT(ISERROR(SEARCH("Alto",M10)))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M60">
    <cfRule type="containsText" dxfId="478" priority="171" operator="containsText" text="Extremo">
      <formula>NOT(ISERROR(SEARCH("Extremo",M60)))</formula>
    </cfRule>
    <cfRule type="containsText" dxfId="477" priority="172" operator="containsText" text="Alto">
      <formula>NOT(ISERROR(SEARCH("Alto",M60)))</formula>
    </cfRule>
    <cfRule type="containsText" dxfId="476" priority="173" operator="containsText" text="Moderado">
      <formula>NOT(ISERROR(SEARCH("Moderado",M60)))</formula>
    </cfRule>
    <cfRule type="containsText" dxfId="475" priority="174" operator="containsText" text="Menor">
      <formula>NOT(ISERROR(SEARCH("Menor",M60)))</formula>
    </cfRule>
    <cfRule type="containsText" dxfId="474" priority="175" operator="containsText" text="Bajo">
      <formula>NOT(ISERROR(SEARCH("Bajo",M60)))</formula>
    </cfRule>
    <cfRule type="containsText" dxfId="473" priority="176" operator="containsText" text="Moderado">
      <formula>NOT(ISERROR(SEARCH("Moderado",M60)))</formula>
    </cfRule>
    <cfRule type="containsText" dxfId="472" priority="177" operator="containsText" text="Extremo">
      <formula>NOT(ISERROR(SEARCH("Extremo",M60)))</formula>
    </cfRule>
    <cfRule type="containsText" dxfId="471" priority="178" operator="containsText" text="Baja">
      <formula>NOT(ISERROR(SEARCH("Baja",M60)))</formula>
    </cfRule>
    <cfRule type="containsText" dxfId="470" priority="179" operator="containsText" text="Alto">
      <formula>NOT(ISERROR(SEARCH("Alto",M60)))</formula>
    </cfRule>
  </conditionalFormatting>
  <dataValidations count="1">
    <dataValidation type="list" allowBlank="1" showInputMessage="1" showErrorMessage="1" sqref="D10:D69">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G718"/>
  <sheetViews>
    <sheetView showGridLines="0" zoomScale="55" zoomScaleNormal="55" workbookViewId="0">
      <selection activeCell="C57" sqref="C57:E57"/>
    </sheetView>
  </sheetViews>
  <sheetFormatPr baseColWidth="10"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581" t="s">
        <v>248</v>
      </c>
      <c r="C2" s="581"/>
      <c r="D2" s="581"/>
      <c r="E2" s="581"/>
      <c r="F2" s="188"/>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189" t="s">
        <v>249</v>
      </c>
      <c r="D4" s="190"/>
      <c r="E4" s="191" t="s">
        <v>250</v>
      </c>
      <c r="F4" s="192"/>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193" t="s">
        <v>251</v>
      </c>
      <c r="D5" s="193"/>
      <c r="E5" s="193" t="s">
        <v>252</v>
      </c>
      <c r="F5" s="194" t="s">
        <v>250</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253</v>
      </c>
      <c r="C6" s="154" t="s">
        <v>254</v>
      </c>
      <c r="D6" s="155">
        <v>0.04</v>
      </c>
      <c r="E6" s="156" t="s">
        <v>255</v>
      </c>
      <c r="F6" s="76">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256</v>
      </c>
      <c r="C7" s="154" t="s">
        <v>257</v>
      </c>
      <c r="D7" s="155">
        <v>0.09</v>
      </c>
      <c r="E7" s="156" t="s">
        <v>258</v>
      </c>
      <c r="F7" s="76">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259</v>
      </c>
      <c r="C8" s="154" t="s">
        <v>260</v>
      </c>
      <c r="D8" s="155">
        <v>0.28999999999999998</v>
      </c>
      <c r="E8" s="156" t="s">
        <v>261</v>
      </c>
      <c r="F8" s="76">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262</v>
      </c>
      <c r="C9" s="154" t="s">
        <v>263</v>
      </c>
      <c r="D9" s="155">
        <v>0.49</v>
      </c>
      <c r="E9" s="156" t="s">
        <v>264</v>
      </c>
      <c r="F9" s="76">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265</v>
      </c>
      <c r="C10" s="154" t="s">
        <v>266</v>
      </c>
      <c r="D10" s="155">
        <v>1</v>
      </c>
      <c r="E10" s="156" t="s">
        <v>267</v>
      </c>
      <c r="F10" s="76">
        <v>5</v>
      </c>
      <c r="G10" s="1"/>
      <c r="H10" s="1"/>
      <c r="I10" s="72" t="s">
        <v>268</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82" t="s">
        <v>269</v>
      </c>
      <c r="C14" s="582"/>
      <c r="D14" s="582"/>
      <c r="E14" s="582"/>
      <c r="F14" s="195"/>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196"/>
      <c r="D15" s="196"/>
      <c r="E15" s="196"/>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577" t="s">
        <v>178</v>
      </c>
      <c r="D16" s="577"/>
      <c r="E16" s="577"/>
      <c r="F16" s="58"/>
      <c r="G16" s="57"/>
      <c r="H16" s="57"/>
      <c r="I16" s="73" t="s">
        <v>172</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270</v>
      </c>
      <c r="C17" s="576" t="s">
        <v>271</v>
      </c>
      <c r="D17" s="576"/>
      <c r="E17" s="576"/>
      <c r="F17" s="76">
        <v>1</v>
      </c>
      <c r="G17" s="57"/>
      <c r="H17" s="57"/>
      <c r="I17" s="72" t="s">
        <v>178</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272</v>
      </c>
      <c r="C18" s="576" t="s">
        <v>273</v>
      </c>
      <c r="D18" s="576"/>
      <c r="E18" s="576"/>
      <c r="F18" s="76">
        <v>2</v>
      </c>
      <c r="G18" s="57"/>
      <c r="H18" s="57"/>
      <c r="I18" s="72" t="s">
        <v>176</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274</v>
      </c>
      <c r="C19" s="576" t="s">
        <v>275</v>
      </c>
      <c r="D19" s="576"/>
      <c r="E19" s="576"/>
      <c r="F19" s="76">
        <v>3</v>
      </c>
      <c r="G19" s="57"/>
      <c r="H19" s="57"/>
      <c r="I19" s="72" t="s">
        <v>180</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276</v>
      </c>
      <c r="C20" s="576" t="s">
        <v>179</v>
      </c>
      <c r="D20" s="576"/>
      <c r="E20" s="576"/>
      <c r="F20" s="76">
        <v>4</v>
      </c>
      <c r="G20" s="57"/>
      <c r="H20" s="57"/>
      <c r="I20" s="72" t="s">
        <v>277</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278</v>
      </c>
      <c r="C21" s="576" t="s">
        <v>192</v>
      </c>
      <c r="D21" s="576"/>
      <c r="E21" s="576"/>
      <c r="F21" s="76">
        <v>5</v>
      </c>
      <c r="G21" s="57"/>
      <c r="H21" s="57"/>
      <c r="I21" s="72"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2"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579" t="s">
        <v>176</v>
      </c>
      <c r="D24" s="579"/>
      <c r="E24" s="579"/>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270</v>
      </c>
      <c r="C25" s="576" t="s">
        <v>279</v>
      </c>
      <c r="D25" s="576"/>
      <c r="E25" s="576"/>
      <c r="F25" s="76">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272</v>
      </c>
      <c r="C26" s="576" t="s">
        <v>280</v>
      </c>
      <c r="D26" s="576"/>
      <c r="E26" s="576"/>
      <c r="F26" s="76">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274</v>
      </c>
      <c r="C27" s="576" t="s">
        <v>177</v>
      </c>
      <c r="D27" s="576"/>
      <c r="E27" s="576"/>
      <c r="F27" s="76">
        <v>3</v>
      </c>
      <c r="G27" s="57"/>
      <c r="H27" s="57"/>
      <c r="I27" s="65" t="s">
        <v>281</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276</v>
      </c>
      <c r="C28" s="576" t="s">
        <v>282</v>
      </c>
      <c r="D28" s="576"/>
      <c r="E28" s="576"/>
      <c r="F28" s="76">
        <v>4</v>
      </c>
      <c r="G28" s="57"/>
      <c r="H28" s="57"/>
      <c r="I28" s="65" t="s">
        <v>283</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278</v>
      </c>
      <c r="C29" s="576" t="s">
        <v>284</v>
      </c>
      <c r="D29" s="576"/>
      <c r="E29" s="576"/>
      <c r="F29" s="76">
        <v>5</v>
      </c>
      <c r="G29" s="57"/>
      <c r="H29" s="57"/>
      <c r="I29" s="65" t="s">
        <v>285</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286</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287</v>
      </c>
      <c r="J31" s="65"/>
      <c r="K31" s="65"/>
      <c r="L31" s="65"/>
      <c r="M31" s="65"/>
      <c r="N31" s="65"/>
      <c r="O31" s="65"/>
      <c r="P31" s="65"/>
      <c r="Q31" s="65"/>
      <c r="R31" s="65"/>
      <c r="S31" s="65"/>
    </row>
    <row r="32" spans="1:137" s="57" customFormat="1" ht="20.25">
      <c r="B32" s="75"/>
      <c r="C32" s="577" t="s">
        <v>180</v>
      </c>
      <c r="D32" s="577"/>
      <c r="E32" s="577"/>
      <c r="F32" s="66"/>
      <c r="I32" s="65"/>
      <c r="J32" s="65"/>
      <c r="K32" s="65"/>
      <c r="L32" s="65"/>
      <c r="M32" s="65"/>
      <c r="N32" s="65"/>
      <c r="O32" s="65"/>
      <c r="P32" s="65"/>
      <c r="Q32" s="65"/>
      <c r="R32" s="65"/>
      <c r="S32" s="65"/>
    </row>
    <row r="33" spans="2:19" s="57" customFormat="1" ht="20.25">
      <c r="B33" s="51" t="s">
        <v>270</v>
      </c>
      <c r="C33" s="576" t="s">
        <v>288</v>
      </c>
      <c r="D33" s="576"/>
      <c r="E33" s="576"/>
      <c r="F33" s="76">
        <v>1</v>
      </c>
      <c r="I33" s="65" t="s">
        <v>281</v>
      </c>
      <c r="J33" s="65"/>
      <c r="K33" s="65"/>
      <c r="L33" s="65"/>
      <c r="M33" s="65"/>
      <c r="N33" s="65"/>
      <c r="O33" s="65"/>
      <c r="P33" s="65"/>
      <c r="Q33" s="65"/>
      <c r="R33" s="65"/>
      <c r="S33" s="65"/>
    </row>
    <row r="34" spans="2:19" s="57" customFormat="1" ht="20.25">
      <c r="B34" s="52" t="s">
        <v>272</v>
      </c>
      <c r="C34" s="576" t="s">
        <v>186</v>
      </c>
      <c r="D34" s="576"/>
      <c r="E34" s="576"/>
      <c r="F34" s="76">
        <v>2</v>
      </c>
      <c r="I34" s="65" t="s">
        <v>283</v>
      </c>
      <c r="J34" s="65"/>
      <c r="K34" s="65"/>
      <c r="L34" s="65"/>
      <c r="M34" s="65"/>
      <c r="N34" s="65"/>
      <c r="O34" s="65"/>
      <c r="P34" s="65"/>
      <c r="Q34" s="65"/>
      <c r="R34" s="65"/>
      <c r="S34" s="65"/>
    </row>
    <row r="35" spans="2:19" s="57" customFormat="1" ht="20.25">
      <c r="B35" s="53" t="s">
        <v>274</v>
      </c>
      <c r="C35" s="576" t="s">
        <v>181</v>
      </c>
      <c r="D35" s="576"/>
      <c r="E35" s="576"/>
      <c r="F35" s="76">
        <v>3</v>
      </c>
      <c r="I35" s="65" t="s">
        <v>285</v>
      </c>
      <c r="J35" s="65"/>
      <c r="K35" s="65"/>
      <c r="L35" s="65"/>
      <c r="M35" s="65"/>
      <c r="N35" s="65"/>
      <c r="O35" s="65"/>
      <c r="P35" s="65"/>
      <c r="Q35" s="65"/>
      <c r="R35" s="65"/>
      <c r="S35" s="65"/>
    </row>
    <row r="36" spans="2:19" s="57" customFormat="1" ht="20.25">
      <c r="B36" s="54" t="s">
        <v>276</v>
      </c>
      <c r="C36" s="576" t="s">
        <v>289</v>
      </c>
      <c r="D36" s="576"/>
      <c r="E36" s="576"/>
      <c r="F36" s="76">
        <v>4</v>
      </c>
      <c r="I36" s="65" t="s">
        <v>286</v>
      </c>
      <c r="J36" s="65"/>
      <c r="K36" s="65"/>
      <c r="L36" s="65"/>
      <c r="M36" s="65"/>
      <c r="N36" s="65"/>
      <c r="O36" s="65"/>
      <c r="P36" s="65"/>
      <c r="Q36" s="65"/>
      <c r="R36" s="65"/>
      <c r="S36" s="65"/>
    </row>
    <row r="37" spans="2:19" s="57" customFormat="1" ht="20.25">
      <c r="B37" s="55" t="s">
        <v>278</v>
      </c>
      <c r="C37" s="576" t="s">
        <v>290</v>
      </c>
      <c r="D37" s="576"/>
      <c r="E37" s="576"/>
      <c r="F37" s="76">
        <v>5</v>
      </c>
      <c r="I37" s="65" t="s">
        <v>287</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577" t="s">
        <v>277</v>
      </c>
      <c r="D40" s="577"/>
      <c r="E40" s="577"/>
      <c r="F40" s="66"/>
    </row>
    <row r="41" spans="2:19" s="57" customFormat="1" ht="20.25">
      <c r="B41" s="197" t="s">
        <v>270</v>
      </c>
      <c r="C41" s="576" t="s">
        <v>291</v>
      </c>
      <c r="D41" s="576"/>
      <c r="E41" s="576"/>
      <c r="F41" s="76">
        <v>1</v>
      </c>
    </row>
    <row r="42" spans="2:19" s="57" customFormat="1" ht="20.25">
      <c r="B42" s="198" t="s">
        <v>272</v>
      </c>
      <c r="C42" s="576" t="s">
        <v>292</v>
      </c>
      <c r="D42" s="576"/>
      <c r="E42" s="576"/>
      <c r="F42" s="76">
        <v>2</v>
      </c>
    </row>
    <row r="43" spans="2:19" s="57" customFormat="1" ht="20.25">
      <c r="B43" s="199" t="s">
        <v>274</v>
      </c>
      <c r="C43" s="576" t="s">
        <v>293</v>
      </c>
      <c r="D43" s="576"/>
      <c r="E43" s="576"/>
      <c r="F43" s="76">
        <v>3</v>
      </c>
    </row>
    <row r="44" spans="2:19" s="57" customFormat="1" ht="20.25">
      <c r="B44" s="200" t="s">
        <v>276</v>
      </c>
      <c r="C44" s="576" t="s">
        <v>294</v>
      </c>
      <c r="D44" s="576"/>
      <c r="E44" s="576"/>
      <c r="F44" s="76">
        <v>4</v>
      </c>
    </row>
    <row r="45" spans="2:19" s="57" customFormat="1" ht="20.25">
      <c r="B45" s="201" t="s">
        <v>278</v>
      </c>
      <c r="C45" s="576" t="s">
        <v>295</v>
      </c>
      <c r="D45" s="576"/>
      <c r="E45" s="576"/>
      <c r="F45" s="76">
        <v>5</v>
      </c>
    </row>
    <row r="46" spans="2:19" s="57" customFormat="1" ht="20.25">
      <c r="B46" s="65"/>
      <c r="C46" s="65" t="s">
        <v>296</v>
      </c>
      <c r="D46" s="65"/>
      <c r="F46" s="66"/>
    </row>
    <row r="47" spans="2:19" s="57" customFormat="1" ht="20.25">
      <c r="B47" s="65"/>
      <c r="C47" s="65"/>
      <c r="D47" s="65"/>
      <c r="F47" s="66"/>
    </row>
    <row r="48" spans="2:19" s="57" customFormat="1" ht="20.25">
      <c r="B48" s="58"/>
      <c r="C48" s="579" t="s">
        <v>297</v>
      </c>
      <c r="D48" s="579"/>
      <c r="E48" s="579"/>
      <c r="F48" s="66"/>
    </row>
    <row r="49" spans="2:11" s="57" customFormat="1" ht="20.25" customHeight="1">
      <c r="B49" s="60" t="s">
        <v>270</v>
      </c>
      <c r="C49" s="576" t="s">
        <v>298</v>
      </c>
      <c r="D49" s="576"/>
      <c r="E49" s="576"/>
      <c r="F49" s="76">
        <v>1</v>
      </c>
    </row>
    <row r="50" spans="2:11" s="57" customFormat="1" ht="20.25" customHeight="1">
      <c r="B50" s="61" t="s">
        <v>272</v>
      </c>
      <c r="C50" s="576" t="s">
        <v>299</v>
      </c>
      <c r="D50" s="576"/>
      <c r="E50" s="576"/>
      <c r="F50" s="76">
        <v>2</v>
      </c>
      <c r="K50" s="58"/>
    </row>
    <row r="51" spans="2:11" s="57" customFormat="1" ht="20.25" customHeight="1">
      <c r="B51" s="62" t="s">
        <v>274</v>
      </c>
      <c r="C51" s="576" t="s">
        <v>300</v>
      </c>
      <c r="D51" s="576"/>
      <c r="E51" s="576"/>
      <c r="F51" s="76">
        <v>3</v>
      </c>
    </row>
    <row r="52" spans="2:11" s="57" customFormat="1" ht="20.25" customHeight="1">
      <c r="B52" s="63" t="s">
        <v>276</v>
      </c>
      <c r="C52" s="576" t="s">
        <v>301</v>
      </c>
      <c r="D52" s="576"/>
      <c r="E52" s="576"/>
      <c r="F52" s="76">
        <v>4</v>
      </c>
    </row>
    <row r="53" spans="2:11" s="57" customFormat="1" ht="20.25" customHeight="1">
      <c r="B53" s="64" t="s">
        <v>278</v>
      </c>
      <c r="C53" s="576" t="s">
        <v>302</v>
      </c>
      <c r="D53" s="576"/>
      <c r="E53" s="576"/>
      <c r="F53" s="76">
        <v>5</v>
      </c>
    </row>
    <row r="54" spans="2:11" s="57" customFormat="1" ht="20.25">
      <c r="B54" s="65"/>
      <c r="C54" s="65"/>
      <c r="D54" s="65"/>
      <c r="E54" s="65"/>
      <c r="F54" s="66"/>
    </row>
    <row r="55" spans="2:11" s="57" customFormat="1" ht="20.25"/>
    <row r="56" spans="2:11" s="57" customFormat="1" ht="20.25" customHeight="1">
      <c r="B56" s="58"/>
      <c r="C56" s="580" t="s">
        <v>268</v>
      </c>
      <c r="D56" s="580"/>
      <c r="E56" s="580"/>
      <c r="F56" s="66"/>
    </row>
    <row r="57" spans="2:11" s="57" customFormat="1" ht="20.25" customHeight="1">
      <c r="B57" s="60" t="s">
        <v>270</v>
      </c>
      <c r="C57" s="578" t="s">
        <v>281</v>
      </c>
      <c r="D57" s="578"/>
      <c r="E57" s="578"/>
      <c r="F57" s="76">
        <v>1</v>
      </c>
    </row>
    <row r="58" spans="2:11" s="57" customFormat="1" ht="20.25" customHeight="1">
      <c r="B58" s="61" t="s">
        <v>272</v>
      </c>
      <c r="C58" s="578" t="s">
        <v>283</v>
      </c>
      <c r="D58" s="578"/>
      <c r="E58" s="578"/>
      <c r="F58" s="76">
        <v>2</v>
      </c>
    </row>
    <row r="59" spans="2:11" s="57" customFormat="1" ht="20.25" customHeight="1">
      <c r="B59" s="62" t="s">
        <v>274</v>
      </c>
      <c r="C59" s="578" t="s">
        <v>285</v>
      </c>
      <c r="D59" s="578"/>
      <c r="E59" s="578"/>
      <c r="F59" s="76">
        <v>3</v>
      </c>
    </row>
    <row r="60" spans="2:11" s="57" customFormat="1" ht="20.25" customHeight="1">
      <c r="B60" s="63" t="s">
        <v>276</v>
      </c>
      <c r="C60" s="578" t="s">
        <v>286</v>
      </c>
      <c r="D60" s="578"/>
      <c r="E60" s="578"/>
      <c r="F60" s="76">
        <v>4</v>
      </c>
    </row>
    <row r="61" spans="2:11" s="57" customFormat="1" ht="20.25" customHeight="1">
      <c r="B61" s="64" t="s">
        <v>278</v>
      </c>
      <c r="C61" s="578" t="s">
        <v>287</v>
      </c>
      <c r="D61" s="578"/>
      <c r="E61" s="578"/>
      <c r="F61" s="76">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8">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56:E56"/>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1658E5DD-F4EC-4469-9D28-C77C1B9E9DC1}">
  <ds:schemaRefs>
    <ds:schemaRef ds:uri="http://schemas.microsoft.com/sharepoint/v3/contenttype/forms"/>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E337F-F4E4-47F6-AD7A-B0773ED190D4}">
  <ds:schemaRefs>
    <ds:schemaRef ds:uri="http://schemas.microsoft.com/office/2006/metadata/properties"/>
    <ds:schemaRef ds:uri="http://schemas.microsoft.com/office/infopath/2007/PartnerControls"/>
    <ds:schemaRef ds:uri="1f8d7d97-b52e-4e8e-add1-cddb6c7f9c6e"/>
    <ds:schemaRef ds:uri="ebe62426-be44-4ac6-b4e7-c6e91301097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 SGSST</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'2- Análisis de Contexto SGSST'!Área_de_impresión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Monica Tovar Yañez</cp:lastModifiedBy>
  <cp:revision/>
  <dcterms:created xsi:type="dcterms:W3CDTF">2021-04-16T16:11:31Z</dcterms:created>
  <dcterms:modified xsi:type="dcterms:W3CDTF">2025-05-27T13:25:25Z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