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D:\0-COORDINACION\0 CALIDAD\6-Matriz de riesgos\Matriz Riesgos 2024\"/>
    </mc:Choice>
  </mc:AlternateContent>
  <xr:revisionPtr revIDLastSave="0" documentId="13_ncr:1_{082A4723-2825-46AA-96D9-CAA6A9FE65D8}" xr6:coauthVersionLast="36" xr6:coauthVersionMax="36" xr10:uidLastSave="{00000000-0000-0000-0000-000000000000}"/>
  <bookViews>
    <workbookView xWindow="0" yWindow="0" windowWidth="28800" windowHeight="12225" tabRatio="692" firstSheet="9"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'6- Valoración Controles'!$A$8:$JR$99</definedName>
    <definedName name="_xlnm._FilterDatabase" localSheetId="11" hidden="1">'Seguimiento 2 Trimestre'!$A$8:$JK$99</definedName>
    <definedName name="_xlnm.Print_Area" localSheetId="5">'5- Identificación de Riesgos'!$B$13:$M$122</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28" l="1"/>
  <c r="L18" i="27"/>
  <c r="K18" i="27" s="1"/>
  <c r="C65" i="28" l="1"/>
  <c r="C64" i="28"/>
  <c r="C47" i="28" l="1"/>
  <c r="C46" i="28"/>
  <c r="C45" i="28"/>
  <c r="C44" i="28"/>
  <c r="G96" i="27" l="1"/>
  <c r="H96" i="27" s="1"/>
  <c r="G86" i="27"/>
  <c r="H86" i="27" s="1"/>
  <c r="G76" i="27"/>
  <c r="H76" i="27" s="1"/>
  <c r="G66" i="27"/>
  <c r="H66" i="27" s="1"/>
  <c r="G56" i="27"/>
  <c r="H56" i="27" s="1"/>
  <c r="G46" i="27"/>
  <c r="H46" i="27" s="1"/>
  <c r="G36" i="27"/>
  <c r="H36" i="27" s="1"/>
  <c r="G26" i="27"/>
  <c r="H26" i="27" s="1"/>
  <c r="G16" i="27"/>
  <c r="H16" i="27" s="1"/>
  <c r="L16" i="27"/>
  <c r="L17" i="27"/>
  <c r="K17" i="27" s="1"/>
  <c r="L19" i="27"/>
  <c r="K19" i="27" s="1"/>
  <c r="L20" i="27"/>
  <c r="K20" i="27" s="1"/>
  <c r="L21" i="27"/>
  <c r="K21" i="27" s="1"/>
  <c r="L22" i="27"/>
  <c r="K22" i="27" s="1"/>
  <c r="L23" i="27"/>
  <c r="K23" i="27" s="1"/>
  <c r="L24" i="27"/>
  <c r="K24" i="27" s="1"/>
  <c r="L25" i="27"/>
  <c r="K25" i="27" s="1"/>
  <c r="L26" i="27"/>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L48" i="27"/>
  <c r="K48" i="27" s="1"/>
  <c r="L49" i="27"/>
  <c r="K49" i="27" s="1"/>
  <c r="L50" i="27"/>
  <c r="K50" i="27" s="1"/>
  <c r="L51" i="27"/>
  <c r="K51" i="27" s="1"/>
  <c r="L52" i="27"/>
  <c r="K52" i="27" s="1"/>
  <c r="L53" i="27"/>
  <c r="K53" i="27" s="1"/>
  <c r="L54" i="27"/>
  <c r="K54" i="27" s="1"/>
  <c r="L55" i="27"/>
  <c r="K55" i="27" s="1"/>
  <c r="L56" i="27"/>
  <c r="L57" i="27"/>
  <c r="K57" i="27" s="1"/>
  <c r="L58" i="27"/>
  <c r="K58" i="27" s="1"/>
  <c r="L59" i="27"/>
  <c r="K59" i="27" s="1"/>
  <c r="L60" i="27"/>
  <c r="K60" i="27" s="1"/>
  <c r="L61" i="27"/>
  <c r="K61" i="27" s="1"/>
  <c r="L62" i="27"/>
  <c r="K62" i="27" s="1"/>
  <c r="L63" i="27"/>
  <c r="K63" i="27" s="1"/>
  <c r="L64" i="27"/>
  <c r="K64" i="27" s="1"/>
  <c r="L65" i="27"/>
  <c r="K65" i="27" s="1"/>
  <c r="L66" i="27"/>
  <c r="L67" i="27"/>
  <c r="K67" i="27" s="1"/>
  <c r="L68" i="27"/>
  <c r="K68" i="27" s="1"/>
  <c r="L69" i="27"/>
  <c r="K69" i="27" s="1"/>
  <c r="L70" i="27"/>
  <c r="K70" i="27" s="1"/>
  <c r="L71" i="27"/>
  <c r="K71" i="27" s="1"/>
  <c r="L72" i="27"/>
  <c r="K72" i="27" s="1"/>
  <c r="L73" i="27"/>
  <c r="K73" i="27" s="1"/>
  <c r="L74" i="27"/>
  <c r="K74" i="27" s="1"/>
  <c r="L75" i="27"/>
  <c r="K75" i="27" s="1"/>
  <c r="L76" i="27"/>
  <c r="L77" i="27"/>
  <c r="K77" i="27" s="1"/>
  <c r="L78" i="27"/>
  <c r="K78" i="27" s="1"/>
  <c r="L79" i="27"/>
  <c r="K79" i="27" s="1"/>
  <c r="L80" i="27"/>
  <c r="K80" i="27" s="1"/>
  <c r="L81" i="27"/>
  <c r="K81" i="27" s="1"/>
  <c r="L82" i="27"/>
  <c r="K82" i="27" s="1"/>
  <c r="L83" i="27"/>
  <c r="K83" i="27" s="1"/>
  <c r="L84" i="27"/>
  <c r="K84" i="27" s="1"/>
  <c r="L85" i="27"/>
  <c r="K85" i="27" s="1"/>
  <c r="L86" i="27"/>
  <c r="L87" i="27"/>
  <c r="K87" i="27" s="1"/>
  <c r="L88" i="27"/>
  <c r="K88" i="27" s="1"/>
  <c r="L89" i="27"/>
  <c r="K89" i="27" s="1"/>
  <c r="L90" i="27"/>
  <c r="K90" i="27" s="1"/>
  <c r="L91" i="27"/>
  <c r="K91" i="27" s="1"/>
  <c r="L92" i="27"/>
  <c r="K92" i="27" s="1"/>
  <c r="L93" i="27"/>
  <c r="K93" i="27" s="1"/>
  <c r="L94" i="27"/>
  <c r="K94" i="27" s="1"/>
  <c r="L95" i="27"/>
  <c r="K95" i="27" s="1"/>
  <c r="L96" i="27"/>
  <c r="L97" i="27"/>
  <c r="K97" i="27" s="1"/>
  <c r="L98" i="27"/>
  <c r="K98" i="27" s="1"/>
  <c r="L99" i="27"/>
  <c r="K99" i="27" s="1"/>
  <c r="L100" i="27"/>
  <c r="K100" i="27" s="1"/>
  <c r="L101" i="27"/>
  <c r="K101" i="27" s="1"/>
  <c r="L102" i="27"/>
  <c r="K102" i="27" s="1"/>
  <c r="L103" i="27"/>
  <c r="K103" i="27" s="1"/>
  <c r="L104" i="27"/>
  <c r="K104" i="27" s="1"/>
  <c r="L105" i="27"/>
  <c r="K105" i="27" s="1"/>
  <c r="M96" i="27" l="1"/>
  <c r="N96" i="27" s="1"/>
  <c r="M76" i="27"/>
  <c r="N76" i="27" s="1"/>
  <c r="M56" i="27"/>
  <c r="N56" i="27" s="1"/>
  <c r="M26" i="27"/>
  <c r="N26" i="27" s="1"/>
  <c r="M16" i="27"/>
  <c r="O16" i="27" s="1"/>
  <c r="M46" i="27"/>
  <c r="O46" i="27" s="1"/>
  <c r="K26" i="27"/>
  <c r="M86" i="27"/>
  <c r="N86" i="27" s="1"/>
  <c r="M66" i="27"/>
  <c r="N66" i="27" s="1"/>
  <c r="K96" i="27"/>
  <c r="K76" i="27"/>
  <c r="K66" i="27"/>
  <c r="K56" i="27"/>
  <c r="K47" i="27"/>
  <c r="M36" i="27"/>
  <c r="O36" i="27" s="1"/>
  <c r="K16" i="27"/>
  <c r="K86" i="27"/>
  <c r="N16" i="27" l="1"/>
  <c r="O56" i="27"/>
  <c r="N46" i="27"/>
  <c r="O26" i="27"/>
  <c r="N36" i="27"/>
  <c r="J91" i="28" l="1"/>
  <c r="J90" i="28"/>
  <c r="J80" i="28"/>
  <c r="J75" i="28"/>
  <c r="J74" i="28"/>
  <c r="J73" i="28"/>
  <c r="J72" i="28"/>
  <c r="J71" i="28"/>
  <c r="J70" i="28"/>
  <c r="J64" i="28"/>
  <c r="J63" i="28"/>
  <c r="J62" i="28"/>
  <c r="J61" i="28"/>
  <c r="J60" i="28"/>
  <c r="J52" i="28"/>
  <c r="J50" i="28"/>
  <c r="J45" i="28"/>
  <c r="J44" i="28"/>
  <c r="J43" i="28"/>
  <c r="J42" i="28"/>
  <c r="J41" i="28"/>
  <c r="J40" i="28"/>
  <c r="J34" i="28"/>
  <c r="J32" i="28"/>
  <c r="J31" i="28"/>
  <c r="J30" i="28"/>
  <c r="J22" i="28"/>
  <c r="J20" i="28"/>
  <c r="K20" i="28" s="1"/>
  <c r="J12" i="28"/>
  <c r="J11" i="28"/>
  <c r="L11" i="28"/>
  <c r="L12" i="28"/>
  <c r="L13" i="28"/>
  <c r="L15" i="28"/>
  <c r="L16" i="28"/>
  <c r="L17" i="28"/>
  <c r="L18" i="28"/>
  <c r="L19" i="28"/>
  <c r="L20" i="28"/>
  <c r="L21" i="28"/>
  <c r="L22" i="28"/>
  <c r="L29" i="28"/>
  <c r="L30" i="28"/>
  <c r="L31" i="28"/>
  <c r="L32" i="28"/>
  <c r="L40" i="28"/>
  <c r="L41" i="28"/>
  <c r="L50" i="28"/>
  <c r="L60" i="28"/>
  <c r="L61" i="28"/>
  <c r="L62" i="28"/>
  <c r="L63" i="28"/>
  <c r="L64" i="28"/>
  <c r="L65" i="28"/>
  <c r="L66" i="28"/>
  <c r="L67" i="28"/>
  <c r="L68" i="28"/>
  <c r="L69" i="28"/>
  <c r="L70" i="28"/>
  <c r="L71" i="28"/>
  <c r="L72" i="28"/>
  <c r="L73" i="28"/>
  <c r="L74" i="28"/>
  <c r="L75" i="28"/>
  <c r="L76" i="28"/>
  <c r="L77" i="28"/>
  <c r="L78" i="28"/>
  <c r="L79" i="28"/>
  <c r="L80" i="28"/>
  <c r="L81" i="28"/>
  <c r="L83" i="28"/>
  <c r="L84" i="28"/>
  <c r="L85" i="28"/>
  <c r="L86" i="28"/>
  <c r="L87" i="28"/>
  <c r="L88" i="28"/>
  <c r="L89" i="28"/>
  <c r="L90" i="28"/>
  <c r="L92" i="28"/>
  <c r="L93" i="28"/>
  <c r="L94" i="28"/>
  <c r="L95" i="28"/>
  <c r="L96" i="28"/>
  <c r="L97" i="28"/>
  <c r="L98" i="28"/>
  <c r="L99" i="28"/>
  <c r="C99" i="28"/>
  <c r="C98" i="28"/>
  <c r="C97" i="28"/>
  <c r="C96" i="28"/>
  <c r="C95" i="28"/>
  <c r="C94" i="28"/>
  <c r="C93" i="28"/>
  <c r="C92" i="28"/>
  <c r="C91" i="28"/>
  <c r="C90" i="28"/>
  <c r="C89" i="28"/>
  <c r="C88" i="28"/>
  <c r="C87" i="28"/>
  <c r="C86" i="28"/>
  <c r="C85" i="28"/>
  <c r="C84" i="28"/>
  <c r="C83" i="28"/>
  <c r="C82" i="28"/>
  <c r="C80" i="28"/>
  <c r="C79" i="28"/>
  <c r="C78" i="28"/>
  <c r="C77" i="28"/>
  <c r="C76" i="28"/>
  <c r="C75" i="28"/>
  <c r="C74" i="28"/>
  <c r="C73" i="28"/>
  <c r="C72" i="28"/>
  <c r="C71" i="28"/>
  <c r="C70" i="28"/>
  <c r="C69" i="28"/>
  <c r="C68" i="28"/>
  <c r="C67" i="28"/>
  <c r="C66" i="28"/>
  <c r="C63" i="28"/>
  <c r="C62" i="28"/>
  <c r="C61" i="28"/>
  <c r="C60" i="28"/>
  <c r="C59" i="28"/>
  <c r="C58" i="28"/>
  <c r="C57" i="28"/>
  <c r="C56" i="28"/>
  <c r="C55" i="28"/>
  <c r="C54" i="28"/>
  <c r="C53" i="28"/>
  <c r="C52" i="28"/>
  <c r="C51" i="28"/>
  <c r="C50" i="28"/>
  <c r="C49" i="28"/>
  <c r="C48"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A90" i="28"/>
  <c r="A80" i="28"/>
  <c r="A70" i="28"/>
  <c r="A60" i="28"/>
  <c r="A50" i="28"/>
  <c r="A30" i="28"/>
  <c r="B10" i="28"/>
  <c r="C10" i="28"/>
  <c r="B20" i="28"/>
  <c r="B30" i="28"/>
  <c r="B40" i="28"/>
  <c r="B50" i="28"/>
  <c r="B60" i="28"/>
  <c r="B70" i="28"/>
  <c r="B80" i="28"/>
  <c r="B90" i="28"/>
  <c r="K50" i="28" l="1"/>
  <c r="K40" i="28"/>
  <c r="K30" i="28"/>
  <c r="K60" i="28"/>
  <c r="K70" i="28"/>
  <c r="F80" i="29" l="1"/>
  <c r="C80" i="29"/>
  <c r="C80" i="18" s="1"/>
  <c r="B80" i="29"/>
  <c r="B80" i="18" s="1"/>
  <c r="E80" i="29"/>
  <c r="F90" i="29"/>
  <c r="C90" i="29"/>
  <c r="C90" i="18" s="1"/>
  <c r="B90" i="29"/>
  <c r="B90" i="18" s="1"/>
  <c r="E99" i="29"/>
  <c r="E98" i="29"/>
  <c r="E97" i="29"/>
  <c r="E96" i="29"/>
  <c r="E95" i="29"/>
  <c r="E94" i="29"/>
  <c r="E93" i="29"/>
  <c r="E92" i="29"/>
  <c r="E91" i="29"/>
  <c r="L90" i="29"/>
  <c r="E90" i="29"/>
  <c r="R89" i="28"/>
  <c r="R88" i="28"/>
  <c r="R87" i="28"/>
  <c r="R86" i="28"/>
  <c r="R85" i="28"/>
  <c r="R84" i="28"/>
  <c r="R83" i="28"/>
  <c r="R82" i="28"/>
  <c r="R81" i="28"/>
  <c r="R80" i="28"/>
  <c r="B80" i="34" l="1"/>
  <c r="C80" i="34"/>
  <c r="C90" i="36"/>
  <c r="B90" i="35"/>
  <c r="C90" i="35"/>
  <c r="B90" i="36"/>
  <c r="K80" i="28"/>
  <c r="S80" i="28"/>
  <c r="T80" i="28" l="1"/>
  <c r="J80" i="29" s="1"/>
  <c r="D80" i="34" s="1"/>
  <c r="H80" i="29"/>
  <c r="G80" i="29"/>
  <c r="U80" i="28"/>
  <c r="K80" i="29" s="1"/>
  <c r="V80" i="28" l="1"/>
  <c r="M80" i="29" s="1"/>
  <c r="F80" i="34" s="1"/>
  <c r="D80" i="18"/>
  <c r="E80" i="18"/>
  <c r="E80" i="34"/>
  <c r="E89" i="29"/>
  <c r="E88" i="29"/>
  <c r="E87" i="29"/>
  <c r="E86" i="29"/>
  <c r="E85" i="29"/>
  <c r="E84" i="29"/>
  <c r="E83" i="29"/>
  <c r="E82" i="29"/>
  <c r="E81" i="29"/>
  <c r="L80" i="29"/>
  <c r="C80" i="36"/>
  <c r="B90" i="34"/>
  <c r="R99" i="28"/>
  <c r="R98" i="28"/>
  <c r="R97" i="28"/>
  <c r="R96" i="28"/>
  <c r="R95" i="28"/>
  <c r="R94" i="28"/>
  <c r="R93" i="28"/>
  <c r="R92" i="28"/>
  <c r="R91" i="28"/>
  <c r="R90" i="28"/>
  <c r="R79" i="28"/>
  <c r="R78" i="28"/>
  <c r="E79" i="29"/>
  <c r="E78" i="29"/>
  <c r="E77" i="29"/>
  <c r="E76" i="29"/>
  <c r="E75" i="29"/>
  <c r="E74" i="29"/>
  <c r="E73" i="29"/>
  <c r="E72" i="29"/>
  <c r="E71" i="29"/>
  <c r="L70" i="29"/>
  <c r="E70" i="29"/>
  <c r="C70" i="29"/>
  <c r="C70" i="36" s="1"/>
  <c r="B70" i="29"/>
  <c r="B70" i="36" s="1"/>
  <c r="E69" i="29"/>
  <c r="E68" i="29"/>
  <c r="E67" i="29"/>
  <c r="E66" i="29"/>
  <c r="E65" i="29"/>
  <c r="E64" i="29"/>
  <c r="E63" i="29"/>
  <c r="E62" i="29"/>
  <c r="E61" i="29"/>
  <c r="L60" i="29"/>
  <c r="E60" i="29"/>
  <c r="C60" i="29"/>
  <c r="C60" i="36" s="1"/>
  <c r="B60" i="29"/>
  <c r="B60" i="18" s="1"/>
  <c r="F80" i="18" l="1"/>
  <c r="B60" i="35"/>
  <c r="C60" i="35"/>
  <c r="B60" i="34"/>
  <c r="B60" i="36"/>
  <c r="C60" i="18"/>
  <c r="C60" i="34"/>
  <c r="S88" i="28"/>
  <c r="B70" i="18"/>
  <c r="B70" i="34"/>
  <c r="B70" i="35"/>
  <c r="C70" i="18"/>
  <c r="C70" i="34"/>
  <c r="C70" i="35"/>
  <c r="B80" i="35"/>
  <c r="B80" i="36"/>
  <c r="C90" i="34"/>
  <c r="C80" i="35"/>
  <c r="K90" i="28"/>
  <c r="S90" i="28"/>
  <c r="S98" i="28"/>
  <c r="G90" i="29" l="1"/>
  <c r="T90" i="28"/>
  <c r="J90" i="29" s="1"/>
  <c r="D90" i="36" s="1"/>
  <c r="H90" i="29"/>
  <c r="U90" i="28"/>
  <c r="S78" i="28"/>
  <c r="D90" i="18" l="1"/>
  <c r="D90" i="35"/>
  <c r="E80" i="36"/>
  <c r="K90" i="29"/>
  <c r="V90" i="28"/>
  <c r="M90" i="29" s="1"/>
  <c r="E90" i="34"/>
  <c r="E80" i="35"/>
  <c r="D80" i="36"/>
  <c r="D80" i="35"/>
  <c r="D90" i="34"/>
  <c r="R60" i="28"/>
  <c r="R61" i="28"/>
  <c r="R62" i="28"/>
  <c r="R63" i="28"/>
  <c r="R64" i="28"/>
  <c r="R65" i="28"/>
  <c r="R66" i="28"/>
  <c r="R67" i="28"/>
  <c r="R68" i="28"/>
  <c r="R69" i="28"/>
  <c r="R70" i="28"/>
  <c r="R71" i="28"/>
  <c r="R72" i="28"/>
  <c r="R73" i="28"/>
  <c r="R74" i="28"/>
  <c r="R75" i="28"/>
  <c r="R76" i="28"/>
  <c r="R77" i="28"/>
  <c r="F70" i="29"/>
  <c r="F60" i="29"/>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90" i="35" l="1"/>
  <c r="E90" i="36"/>
  <c r="E90" i="18"/>
  <c r="F90" i="36"/>
  <c r="F90" i="18"/>
  <c r="F90" i="35"/>
  <c r="F80" i="36"/>
  <c r="F90" i="34"/>
  <c r="F80" i="35"/>
  <c r="G60" i="29"/>
  <c r="S70" i="28"/>
  <c r="S60" i="28"/>
  <c r="A40" i="28"/>
  <c r="A20" i="28"/>
  <c r="H60" i="29" l="1"/>
  <c r="G70" i="29"/>
  <c r="H70" i="29"/>
  <c r="T70" i="28"/>
  <c r="J70" i="29" s="1"/>
  <c r="D70" i="35" s="1"/>
  <c r="T60" i="28"/>
  <c r="J60" i="29" s="1"/>
  <c r="D60" i="36" s="1"/>
  <c r="U60" i="28"/>
  <c r="U70" i="28"/>
  <c r="L30" i="29"/>
  <c r="C50" i="29"/>
  <c r="B50" i="29"/>
  <c r="L40" i="29"/>
  <c r="C40" i="29"/>
  <c r="B40" i="29"/>
  <c r="A40" i="29"/>
  <c r="C30" i="29"/>
  <c r="B30" i="29"/>
  <c r="A30" i="29"/>
  <c r="D70" i="36" l="1"/>
  <c r="D70" i="18"/>
  <c r="D70" i="34"/>
  <c r="D60" i="18"/>
  <c r="D60" i="34"/>
  <c r="D60" i="35"/>
  <c r="B40" i="36"/>
  <c r="B40" i="35"/>
  <c r="B40" i="34"/>
  <c r="C40" i="34"/>
  <c r="C40" i="36"/>
  <c r="C40" i="35"/>
  <c r="A40" i="35"/>
  <c r="A40" i="34"/>
  <c r="A40" i="36"/>
  <c r="B50" i="36"/>
  <c r="B50" i="35"/>
  <c r="B50" i="34"/>
  <c r="C30" i="35"/>
  <c r="C30" i="36"/>
  <c r="C30" i="34"/>
  <c r="C50" i="36"/>
  <c r="C50" i="35"/>
  <c r="C50" i="34"/>
  <c r="A30" i="36"/>
  <c r="A30" i="35"/>
  <c r="A30" i="34"/>
  <c r="B30" i="36"/>
  <c r="B30" i="35"/>
  <c r="B30" i="34"/>
  <c r="V70" i="28"/>
  <c r="M70" i="29" s="1"/>
  <c r="K70" i="29"/>
  <c r="V60" i="28"/>
  <c r="M60" i="29" s="1"/>
  <c r="K60" i="29"/>
  <c r="B40" i="18"/>
  <c r="C50" i="18"/>
  <c r="C30" i="18"/>
  <c r="A30" i="18"/>
  <c r="B50" i="18"/>
  <c r="B30" i="18"/>
  <c r="C40" i="18"/>
  <c r="A40" i="18"/>
  <c r="G50" i="29"/>
  <c r="E60" i="35" l="1"/>
  <c r="E60" i="36"/>
  <c r="E60" i="34"/>
  <c r="E60" i="18"/>
  <c r="F60" i="36"/>
  <c r="F60" i="34"/>
  <c r="F60" i="35"/>
  <c r="F60" i="18"/>
  <c r="E70" i="36"/>
  <c r="E70" i="34"/>
  <c r="E70" i="35"/>
  <c r="E70" i="18"/>
  <c r="F70" i="36"/>
  <c r="F70" i="35"/>
  <c r="F70" i="34"/>
  <c r="F70" i="18"/>
  <c r="G40" i="29"/>
  <c r="F30" i="29" l="1"/>
  <c r="G30" i="29" l="1"/>
  <c r="H30" i="29"/>
  <c r="R20" i="28" l="1"/>
  <c r="R21" i="28"/>
  <c r="R22" i="28"/>
  <c r="R23" i="28"/>
  <c r="R24" i="28"/>
  <c r="R25" i="28"/>
  <c r="R26" i="28"/>
  <c r="R27" i="28"/>
  <c r="R28" i="28"/>
  <c r="R29" i="28"/>
  <c r="R30" i="28"/>
  <c r="R31" i="28"/>
  <c r="R32" i="28"/>
  <c r="R33" i="28"/>
  <c r="R34" i="28"/>
  <c r="R35" i="28"/>
  <c r="R36" i="28"/>
  <c r="R37" i="28"/>
  <c r="R38" i="28"/>
  <c r="R39" i="28"/>
  <c r="R40" i="28"/>
  <c r="R41" i="28"/>
  <c r="R42" i="28"/>
  <c r="R43" i="28"/>
  <c r="R44" i="28"/>
  <c r="R45" i="28"/>
  <c r="R46" i="28"/>
  <c r="R47" i="28"/>
  <c r="R48" i="28"/>
  <c r="R49" i="28"/>
  <c r="R59" i="28"/>
  <c r="R58" i="28"/>
  <c r="R57" i="28"/>
  <c r="R56" i="28"/>
  <c r="R55" i="28"/>
  <c r="R54" i="28"/>
  <c r="R53" i="28"/>
  <c r="R52" i="28"/>
  <c r="R51" i="28"/>
  <c r="R50" i="28"/>
  <c r="S40" i="28" l="1"/>
  <c r="S30" i="28"/>
  <c r="S20" i="28"/>
  <c r="S50" i="28"/>
  <c r="U40" i="28" l="1"/>
  <c r="U30" i="28"/>
  <c r="T30" i="28"/>
  <c r="F40" i="29" l="1"/>
  <c r="T40" i="28"/>
  <c r="H40" i="29"/>
  <c r="H50" i="29" l="1"/>
  <c r="F50" i="29"/>
  <c r="J30" i="29"/>
  <c r="T50" i="28"/>
  <c r="J50" i="29" s="1"/>
  <c r="D50" i="34" l="1"/>
  <c r="D50" i="36"/>
  <c r="D50" i="35"/>
  <c r="D30" i="34"/>
  <c r="D30" i="36"/>
  <c r="D30" i="35"/>
  <c r="D30" i="18"/>
  <c r="D50" i="18"/>
  <c r="J40" i="29"/>
  <c r="U50" i="28"/>
  <c r="K50" i="29" s="1"/>
  <c r="K30" i="29"/>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I33" i="5" a="1"/>
  <c r="I33" i="5" s="1"/>
  <c r="F40" i="36" l="1"/>
  <c r="F40" i="35"/>
  <c r="F40" i="34"/>
  <c r="F40" i="18"/>
  <c r="C20" i="29"/>
  <c r="C10" i="29"/>
  <c r="I27" i="5" a="1"/>
  <c r="C10" i="36" l="1"/>
  <c r="C10" i="35"/>
  <c r="C10" i="34"/>
  <c r="C20" i="36"/>
  <c r="C20" i="35"/>
  <c r="C20" i="34"/>
  <c r="I27" i="5"/>
  <c r="L10" i="28"/>
  <c r="I21" i="5" l="1"/>
  <c r="I22" i="5"/>
  <c r="C20" i="18" l="1"/>
  <c r="C10" i="18"/>
  <c r="G20" i="29" l="1"/>
  <c r="U20" i="28"/>
  <c r="G10" i="29"/>
  <c r="L20" i="29"/>
  <c r="E11" i="29"/>
  <c r="E12" i="29"/>
  <c r="A20" i="29"/>
  <c r="B20" i="29"/>
  <c r="R11" i="28"/>
  <c r="R12" i="28"/>
  <c r="R13" i="28"/>
  <c r="R14" i="28"/>
  <c r="R15" i="28"/>
  <c r="R16" i="28"/>
  <c r="R17" i="28"/>
  <c r="R18" i="28"/>
  <c r="R19" i="28"/>
  <c r="R10" i="28"/>
  <c r="J10" i="28"/>
  <c r="K10" i="28" s="1"/>
  <c r="S10" i="28" l="1"/>
  <c r="A20" i="36"/>
  <c r="A20" i="35"/>
  <c r="A20" i="34"/>
  <c r="B20" i="36"/>
  <c r="B20" i="35"/>
  <c r="B20" i="34"/>
  <c r="B20" i="18"/>
  <c r="A20" i="18"/>
  <c r="U10" i="28" l="1"/>
  <c r="H20" i="29" l="1"/>
  <c r="T20" i="28"/>
  <c r="V20" i="28" s="1"/>
  <c r="M20" i="29" s="1"/>
  <c r="H10" i="29"/>
  <c r="T10" i="28"/>
  <c r="F20" i="29"/>
  <c r="E10" i="29"/>
  <c r="B10" i="29"/>
  <c r="A10" i="29"/>
  <c r="V10" i="28" l="1"/>
  <c r="M10" i="29" s="1"/>
  <c r="B10" i="36"/>
  <c r="B10" i="35"/>
  <c r="B10" i="34"/>
  <c r="A10" i="36"/>
  <c r="A10" i="35"/>
  <c r="A10" i="34"/>
  <c r="F20" i="36"/>
  <c r="F20" i="34"/>
  <c r="F20" i="35"/>
  <c r="B10" i="18"/>
  <c r="A10" i="18"/>
  <c r="F20" i="18"/>
  <c r="J20" i="29"/>
  <c r="F10" i="36" l="1"/>
  <c r="F10" i="35"/>
  <c r="F10" i="18"/>
  <c r="F10" i="34"/>
  <c r="D20" i="34"/>
  <c r="D20" i="35"/>
  <c r="D20" i="36"/>
  <c r="D20" i="18"/>
  <c r="L10" i="29"/>
  <c r="K10" i="29" l="1"/>
  <c r="E10" i="34" l="1"/>
  <c r="E10" i="36"/>
  <c r="E10" i="35"/>
  <c r="E10" i="18"/>
  <c r="K20"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Carolina Lopez Correa</author>
  </authors>
  <commentList>
    <comment ref="K14" authorId="0" shapeId="0" xr:uid="{00000000-0006-0000-0400-000001000000}">
      <text>
        <r>
          <rPr>
            <b/>
            <sz val="9"/>
            <color indexed="81"/>
            <rFont val="Tahoma"/>
            <family val="2"/>
          </rPr>
          <t>Natita:</t>
        </r>
        <r>
          <rPr>
            <sz val="9"/>
            <color indexed="81"/>
            <rFont val="Tahoma"/>
            <family val="2"/>
          </rPr>
          <t xml:space="preserve">
impacto por el maximola
por el probabilidad promedio </t>
        </r>
      </text>
    </comment>
    <comment ref="E16" authorId="1" shapeId="0" xr:uid="{2DF32BA9-06C4-43CB-9AB8-63EB0EACB6D6}">
      <text>
        <r>
          <rPr>
            <b/>
            <sz val="9"/>
            <color indexed="81"/>
            <rFont val="Tahoma"/>
            <family val="2"/>
          </rPr>
          <t>meses</t>
        </r>
      </text>
    </comment>
    <comment ref="E26" authorId="1" shapeId="0" xr:uid="{89467BBE-15F2-4214-BED3-4AD67886FE78}">
      <text>
        <r>
          <rPr>
            <b/>
            <sz val="9"/>
            <color indexed="81"/>
            <rFont val="Tahoma"/>
            <family val="2"/>
          </rPr>
          <t>Títulos a 31 dic</t>
        </r>
      </text>
    </comment>
    <comment ref="F26" authorId="1" shapeId="0" xr:uid="{77DF320A-CD0A-4CC9-A0A2-EC513F5C9171}">
      <text>
        <r>
          <rPr>
            <b/>
            <sz val="9"/>
            <color indexed="81"/>
            <rFont val="Tahoma"/>
            <family val="2"/>
          </rPr>
          <t>Posible materialización</t>
        </r>
      </text>
    </comment>
    <comment ref="E36" authorId="1" shapeId="0" xr:uid="{3798BAFC-FA18-48E5-93D0-C1AAE37679C9}">
      <text>
        <r>
          <rPr>
            <b/>
            <sz val="9"/>
            <color indexed="81"/>
            <rFont val="Tahoma"/>
            <family val="2"/>
          </rPr>
          <t>Proceso activos a 31 dic 2023</t>
        </r>
      </text>
    </comment>
    <comment ref="E66" authorId="1" shapeId="0" xr:uid="{615D9B1F-BDAF-4920-B44C-E425027E9E8F}">
      <text>
        <r>
          <rPr>
            <b/>
            <sz val="9"/>
            <color indexed="81"/>
            <rFont val="Tahoma"/>
            <family val="2"/>
          </rPr>
          <t>Proceso activos a 31 dic 2023</t>
        </r>
      </text>
    </comment>
    <comment ref="E86" authorId="1" shapeId="0" xr:uid="{CB110DE4-0D8B-4DD2-ABA3-B75BD557EB89}">
      <text>
        <r>
          <rPr>
            <b/>
            <sz val="9"/>
            <color indexed="81"/>
            <rFont val="Tahoma"/>
            <family val="2"/>
          </rPr>
          <t>meses</t>
        </r>
      </text>
    </comment>
    <comment ref="E96" authorId="1" shapeId="0" xr:uid="{A62F07AA-4D07-4FF4-B9B2-C492AA72857C}">
      <text>
        <r>
          <rPr>
            <b/>
            <sz val="9"/>
            <color indexed="81"/>
            <rFont val="Tahoma"/>
            <family val="2"/>
          </rPr>
          <t>meses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<sst xmlns="http://schemas.openxmlformats.org/spreadsheetml/2006/main" count="1095" uniqueCount="551">
  <si>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</si>
  <si>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</si>
  <si>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</si>
  <si>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</si>
  <si>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</si>
  <si>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</si>
  <si>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</si>
  <si>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</si>
  <si>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</si>
  <si>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</si>
  <si>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</si>
  <si>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</si>
  <si>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</si>
  <si>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</si>
  <si>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</si>
  <si>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</si>
  <si>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</si>
  <si>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</si>
  <si>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</si>
  <si>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</si>
  <si>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</si>
  <si>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</si>
  <si>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</si>
  <si>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</si>
  <si>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</si>
  <si>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</si>
  <si>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</si>
  <si>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</si>
  <si>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</si>
  <si>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</si>
  <si>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</si>
  <si>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</si>
  <si>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</si>
  <si>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</si>
  <si>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</si>
  <si>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</si>
  <si>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</si>
  <si>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</si>
  <si>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</si>
  <si>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</si>
  <si>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</si>
  <si>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</si>
  <si>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</si>
  <si>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Misionales</t>
  </si>
  <si>
    <t>ESTRATEGIAS  DOFA</t>
  </si>
  <si>
    <t>ESTRATEGIA/ACCIÓN/ PROYECTO</t>
  </si>
  <si>
    <t xml:space="preserve">GESTIONA </t>
  </si>
  <si>
    <t xml:space="preserve">DOCUMENTADA EN </t>
  </si>
  <si>
    <t>A</t>
  </si>
  <si>
    <t>O</t>
  </si>
  <si>
    <t>D</t>
  </si>
  <si>
    <t>F</t>
  </si>
  <si>
    <t xml:space="preserve">CONTEXTO EXTERNO </t>
  </si>
  <si>
    <t>No.</t>
  </si>
  <si>
    <t xml:space="preserve">No. </t>
  </si>
  <si>
    <t xml:space="preserve">OPORTUNIDADES (Factores específicos) </t>
  </si>
  <si>
    <t xml:space="preserve">CONTEXTO INTERNO </t>
  </si>
  <si>
    <t xml:space="preserve">DEBILIDADES  (Factores específicos)  </t>
  </si>
  <si>
    <t xml:space="preserve"> MAPA DE RIESGOS SIGCMA</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</si>
  <si>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</si>
  <si>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</si>
  <si>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</si>
  <si>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</si>
  <si>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</si>
  <si>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</si>
  <si>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</si>
  <si>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</si>
  <si>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</si>
  <si>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</si>
  <si>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</si>
  <si>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</si>
  <si>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</si>
  <si>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</si>
  <si>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</si>
  <si>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</si>
  <si>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</si>
  <si>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</si>
  <si>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</si>
  <si>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</si>
  <si>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</si>
  <si>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</si>
  <si>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</si>
  <si>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</si>
  <si>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</si>
  <si>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</si>
  <si>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</si>
  <si>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</si>
  <si>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</si>
  <si>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</si>
  <si>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</si>
  <si>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</si>
  <si>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</si>
  <si>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</si>
  <si>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</si>
  <si>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</si>
  <si>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</si>
  <si>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</si>
  <si>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</si>
  <si>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</si>
  <si>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</si>
  <si>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</si>
  <si>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</si>
  <si>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</si>
  <si>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</si>
  <si>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</si>
  <si>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</si>
  <si>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</si>
  <si>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</si>
  <si>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</si>
  <si>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</si>
  <si>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</si>
  <si>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</si>
  <si>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</si>
  <si>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</si>
  <si>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</si>
  <si>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</si>
  <si>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</si>
  <si>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</si>
  <si>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</si>
  <si>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</si>
  <si>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</si>
  <si>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</si>
  <si>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</si>
  <si>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</si>
  <si>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</si>
  <si>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</si>
  <si>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</si>
  <si>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</si>
  <si>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</si>
  <si>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</si>
  <si>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</si>
  <si>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</si>
  <si>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</si>
  <si>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</si>
  <si>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</si>
  <si>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</si>
  <si>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</si>
  <si>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</si>
  <si>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</si>
  <si>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</si>
  <si>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</si>
  <si>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</si>
  <si>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</si>
  <si>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</si>
  <si>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</si>
  <si>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</si>
  <si>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</si>
  <si>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</si>
  <si>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</si>
  <si>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</si>
  <si>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</si>
  <si>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</si>
  <si>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</si>
  <si>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</si>
  <si>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</si>
  <si>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</si>
  <si>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</si>
  <si>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</si>
  <si>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</si>
  <si>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</si>
  <si>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</si>
  <si>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</si>
  <si>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</si>
  <si>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</si>
  <si>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</si>
  <si>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</si>
  <si>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</si>
  <si>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</si>
  <si>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</si>
  <si>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</si>
  <si>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</si>
  <si>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</si>
  <si>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</si>
  <si>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</si>
  <si>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</si>
  <si>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</si>
  <si>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</si>
  <si>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</si>
  <si>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</si>
  <si>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</si>
  <si>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</si>
  <si>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</si>
  <si>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</si>
  <si>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</si>
  <si>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</si>
  <si>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</si>
  <si>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</si>
  <si>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</si>
  <si>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</si>
  <si>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</si>
  <si>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</si>
  <si>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</si>
  <si>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</si>
  <si>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</si>
  <si>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</si>
  <si>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</si>
  <si>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</si>
  <si>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</si>
  <si>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</si>
  <si>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</si>
  <si>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</si>
  <si>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</si>
  <si>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</si>
  <si>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Afectación al presupuesto en un valor ≥0,5%.</t>
  </si>
  <si>
    <t xml:space="preserve">De un área del nivel central, seccional o despacho judicial </t>
  </si>
  <si>
    <t xml:space="preserve">De la entidad, seccional, despachos a nivel local o municipal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</si>
  <si>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</si>
  <si>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</si>
  <si>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</si>
  <si>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</si>
  <si>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</si>
  <si>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</si>
  <si>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</si>
  <si>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</si>
  <si>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</si>
  <si>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</si>
  <si>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</si>
  <si>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</si>
  <si>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</si>
  <si>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</si>
  <si>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La frecuencia del control está definida?</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</si>
  <si>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</si>
  <si>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</si>
  <si>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</si>
  <si>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</si>
  <si>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</si>
  <si>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</si>
  <si>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</si>
  <si>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</si>
  <si>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</si>
  <si>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</si>
  <si>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</si>
  <si>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</si>
  <si>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</si>
  <si>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</si>
  <si>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</si>
  <si>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</si>
  <si>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</si>
  <si>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</si>
  <si>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</si>
  <si>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</si>
  <si>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</si>
  <si>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</si>
  <si>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</si>
  <si>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</si>
  <si>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</si>
  <si>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</si>
  <si>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</si>
  <si>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</si>
  <si>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</si>
  <si>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</si>
  <si>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</si>
  <si>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</si>
  <si>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</si>
  <si>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</si>
  <si>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Matriz de Calor </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</si>
  <si>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</si>
  <si>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</si>
  <si>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 xml:space="preserve">¿Qué pasa, cómo se materializa el riesgo? </t>
  </si>
  <si>
    <t xml:space="preserve">1. Falta de socialización del Acuerdo PSAA14-10160. </t>
  </si>
  <si>
    <t>2.Baja participación de los funcionarios y servidores judiciales en las actividades de formación en el Sistema de Gestión Ambiental</t>
  </si>
  <si>
    <t>3.  Poco compromiso en la aplicabilidad y formación de la cultura ambiental</t>
  </si>
  <si>
    <t>ojo</t>
  </si>
  <si>
    <t xml:space="preserve">EFECTOS
(NO REPETIR EL MISMO EFECTO PARA UN RIESGO)   </t>
  </si>
  <si>
    <t xml:space="preserve">OPCION DE TRATAMIENTO </t>
  </si>
  <si>
    <t>Apoyo</t>
  </si>
  <si>
    <t xml:space="preserve">PROCESO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</si>
  <si>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</si>
  <si>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</si>
  <si>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</si>
  <si>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</si>
  <si>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</si>
  <si>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</si>
  <si>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</si>
  <si>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</si>
  <si>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</si>
  <si>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 xml:space="preserve">Diligencie las causas. Recuerde que estan estan asociadas a los factores: personal, recursos, sistema de infirmacion procedimientos, etc., relacionados en el DOFA-  si encuentra causas adionales considere si ES PERTINENTE COMPLEMENTAR   el DOFA: o no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</si>
  <si>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</si>
  <si>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</si>
  <si>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</si>
  <si>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</si>
  <si>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Para los  riesgos de corrupción ,por política,  el impacto siempre será mayor  o catastrófico y su redacción debe conservar el modelo  propuesto.
</t>
  </si>
  <si>
    <t>ANÁLISIS DEL RESULTADO FINAL 
2 TRIMESTRE</t>
  </si>
  <si>
    <t>ANÁLISIS DEL RESULTADO FINAL 
3 TRIMESTRE</t>
  </si>
  <si>
    <t>ANÁLISIS DEL RESULTADO FINAL 
4 TRIMESTRE</t>
  </si>
  <si>
    <t>Se incluye encabezado  de riesgo de Soborno por ilustración, si no aplica  borrar las  filas ( 90 a 99)</t>
  </si>
  <si>
    <t>OFICINA DE EJECUCIÓN CIVIL MUNICIPAL DE MANIZALES</t>
  </si>
  <si>
    <t>Estrategicos</t>
  </si>
  <si>
    <t>PROCESO</t>
  </si>
  <si>
    <t>Evaluacion y Mejora</t>
  </si>
  <si>
    <t>DEPENDENCIA</t>
  </si>
  <si>
    <t>Dar cumplimiento al mandato constitucional y legal de administrar justicia a través del apoyo administrativo, operativo, técnico y judicial en los trámites derivados a la ejecución de la sentencia de los procesos provenientes de los Juzgados Civiles Municipales de Manizales, a partir de la prestación de un servicio ágil, moderno y eficiente, que contribuya en la resolución oportuna de los conflictos de los usuarios de justicia. Apuntando al mejoramiento continúo en los métodos de trabajo, los recursos tecnológicos y la satisfacción del usuario.</t>
  </si>
  <si>
    <t xml:space="preserve">Divulgar y socializar con los usuarios externos la plataforma desarrollada para gestionar los tramites de los proceso a cargo de la Oficina y los Juzgados de Ejecución. </t>
  </si>
  <si>
    <t>Reestructuración de la Rama Judicial o del régimen de Carrera Judicial.</t>
  </si>
  <si>
    <t>Mejoramiento y ampliación de la planta de personal y número de juzgados para reducir carga permanente y acortar los tiempos de los procesos.</t>
  </si>
  <si>
    <t>Cambio de Normatividad y Regulaciones Expedidas por el Gobierno Nacional o el Congreso de la Republica que afecten la administración de Justicia.</t>
  </si>
  <si>
    <t>Ley 2213  de 2022 por la cual se establece la vigencia permananente del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</si>
  <si>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Cualquier directriz de Nivel Central que afecte o modifique el funcionamiento de la Oficina y los Juzgados de Ejecución</t>
  </si>
  <si>
    <t>Incremento del presupuesto asignado a la Rama Judicial en proyectos de inversión que permita aumentar las capacitaciones por parte de la Escuela Judicial Rodrigo Lara Bonilla y de la Coordinación Nacional del SIGCMA. Aumentando en el número de juzgados y servidores judiciales para reducir carga permanente y acortar los tiempos de los procesos.</t>
  </si>
  <si>
    <t>La afectación en la economía (inflación, pandemia, desempleo y otros) que ocasionen incumplimientos en el pago de las obligaciones lo que genera un aumento en  las demandas ejecutivas y congestión de la justicia.</t>
  </si>
  <si>
    <t xml:space="preserve">Reducción del presupuesto asignado a la Rama Judicial que implique reducción de los recursos asignados a la capacitación a los servidores judiciales. </t>
  </si>
  <si>
    <t>Interrupción del servicio público de Administrar Justicia por razones de orden público,  manifestaciones y paros judiciales, pandemias y sus variantes.</t>
  </si>
  <si>
    <t>Nuevas herramientas y canales de la información y la comunicación para fortalecer la relación ciudadanía - Oficina de Ejecución</t>
  </si>
  <si>
    <t>Aumento de la demanda de Justicia a causa de la problemática social</t>
  </si>
  <si>
    <t>Fortalecimiento de los modelos de atención al usuario, a través de medios o herramientas virtuales</t>
  </si>
  <si>
    <t xml:space="preserve">Afectaciones a la infraestructura física de las sedes Judiciales </t>
  </si>
  <si>
    <t xml:space="preserve">Incremento de la credibilidad y confianza en la administración de justicia al implementar y certificar sus Sistemas de Gestión. </t>
  </si>
  <si>
    <t xml:space="preserve">Inconformismo por parte de la comunidad con la intermitencia y demora en la prestación del servicio. </t>
  </si>
  <si>
    <t>Mayor difusión, transparencia y seguridad en el tramite de las diligencias de Remate.</t>
  </si>
  <si>
    <t>Implementacion de un software de gestión que permita modernizar y facilitar el tramite judicial.</t>
  </si>
  <si>
    <t>Perdida o hackeo de información derivada de ataques cibernéticos</t>
  </si>
  <si>
    <t xml:space="preserve">Implementación de servicios en línea, apuntando a la transparencia y acceso de la información. </t>
  </si>
  <si>
    <t xml:space="preserve">Indisponibilidad y/o colapso de la infraestructura tecnológica </t>
  </si>
  <si>
    <t>Disponibilidad de innovaciones tecnológicas para el desarrollo del expediente Digital y otras herramientas.</t>
  </si>
  <si>
    <t xml:space="preserve">Afectación de la prestación del servicio de conectividad </t>
  </si>
  <si>
    <t>Actualización del marco normativo. Marco regulatorio del  MINTICS, para la gobernanza, gobernabilidad y transformación digital</t>
  </si>
  <si>
    <t>Normas expedidas que afecten el desarrollo de las etapas propias de los procesos</t>
  </si>
  <si>
    <t>Fenómenos naturales (Inundación, quema de bosques, sismo, vendavales, epidemias y plagas)</t>
  </si>
  <si>
    <t>Aumento de los impactos ambientales negativos por pandemias</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</si>
  <si>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</si>
  <si>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</si>
  <si>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Desconocimiento en la  articulación de la planeación del despacho y la Oficina con el Plan Sectorial de Desarrollo. </t>
  </si>
  <si>
    <t>Contar con la Norma Técnica de Calidad Actualizada NTC 6256 y GTC 286 2021</t>
  </si>
  <si>
    <t>Desconocimiento al realizar el trabajo de forma sistemática con enfoque pensamiento basado en riesgos.</t>
  </si>
  <si>
    <t xml:space="preserve">Existencia del Plan Estratégico de Transformación Digital de la Rama Judicial (PETD) </t>
  </si>
  <si>
    <t xml:space="preserve">Falta de liderazgo y trabajo en equipo de los líderes de proceso. </t>
  </si>
  <si>
    <t>Normalización y estandarización de los comités del SIGCMA a nivel nacional por parte de la Coordinación Nacional del SIGCMA.</t>
  </si>
  <si>
    <t xml:space="preserve">Modelos de gestión que pueden replicarse en otras seccionales al interior de la Rama Judicial. </t>
  </si>
  <si>
    <t>Recursos financieros (presupuesto de funcionamiento, recursos de inversión</t>
  </si>
  <si>
    <t xml:space="preserve">Insuficiencia de recursos humanos  y tecnológicos para el desarrollo de las actividades judiciales. </t>
  </si>
  <si>
    <t xml:space="preserve">Desarrollos tecnológicos a cero costo. </t>
  </si>
  <si>
    <t xml:space="preserve">Aprovechamiento de licencias de Microsoft Office 365 y aplicativos de la Rama Judicial. </t>
  </si>
  <si>
    <t xml:space="preserve">Optimización del correo electrónico como medio de notificación en procesos y tutelas. </t>
  </si>
  <si>
    <t>Personal (competencia del personal, disponibilidad, suficiencia, seguridad y salud ocupacional.)</t>
  </si>
  <si>
    <t>No contar con el recurso humano suficiente y necesario para responder a la demanda de Justicia</t>
  </si>
  <si>
    <t>Planta de personal conformada por personal de carrera judicial, de alto nivel profesional y capacitado para llevar a cabo las funciones asignadas.</t>
  </si>
  <si>
    <t>Extensión en los horarios laborales de trabajo en casa y presencial, que afecta el bienestar físico, mental y emocional en los servidores judiciales y su entorno familiar</t>
  </si>
  <si>
    <t>Talento humano competente y comprometido</t>
  </si>
  <si>
    <t>Debilidad en los procesos de inducción y reinducción de los servidores judiciales</t>
  </si>
  <si>
    <t>El desarrollo de competencia a través de procesos de sensibilización, capacitación y formación en modelo de gestión para el desarrollo de competencias de los servidores judiciales.</t>
  </si>
  <si>
    <t>Debilidad en el desarrollo de competencias propias para el desarrollo de las actividades asignadas</t>
  </si>
  <si>
    <t>Gestión del talento humano de acuerdo a las habilidades, conocimientos y experiencia</t>
  </si>
  <si>
    <t>Falta de conocimiento en el modelo de gestión de calidad</t>
  </si>
  <si>
    <t>Falta de tiempo para acceder a la formación  en herramientas tecnológicas y a diferentes capacitaciones de alto interés</t>
  </si>
  <si>
    <t>Proceso (capacidad, diseño, ejecución, proveedores, entradas, salidas, gestión del conocimiento)</t>
  </si>
  <si>
    <t>Falta de tiempo para acceder a la formación  de alto interés, tales como: Sensibilizaciones, cursos, talleres,  capacitaciones, diplomados, entre otros</t>
  </si>
  <si>
    <t>Gestión del conocimiento generada por las experiencias de los servidores, documentadas en Manuales, Protocolos e Instructivos.</t>
  </si>
  <si>
    <t xml:space="preserve">El numero de solicitudes que llegan diariamente no permite atender tramites oficiosos de los despachos (desistimiento tácito) </t>
  </si>
  <si>
    <t xml:space="preserve">Ampliación y divulgación de otros canales de comunicación y suministro de información a los usuarios a través de micrositios, celular, extensiones telefónicas, plataforma digital. </t>
  </si>
  <si>
    <t xml:space="preserve">Tecnológicos </t>
  </si>
  <si>
    <t>Debilidad de la plataforma tecnológica a nivel nacional de  software y hardware en las sedes judiciales</t>
  </si>
  <si>
    <t>Micrositio de la Rama Judicial para la divulgación de la información generada por la Oficina y los Juzgados de Ejecución.</t>
  </si>
  <si>
    <t>Falta de apropiación y aplicación del conocimiento de los avances tecnológicos</t>
  </si>
  <si>
    <t>Plataforma Digital como instrumento de difusión y gestión de la información (Dirección Estratégica)</t>
  </si>
  <si>
    <t>Fallas de conectividad para la realización de las actividades propias de los procesos.</t>
  </si>
  <si>
    <t xml:space="preserve">Plataforma tecnológica desarrollada de acuerdo a las necesidades identificadas en la Oficina y los Juzgados. </t>
  </si>
  <si>
    <t>Falta de  comunicación asertiva entre los diferentes actores para la articulación de nuevos proyectos tecnológicos del nivel central</t>
  </si>
  <si>
    <t>Creación de herramientas tecnológicas que garantizan la atención virtual de los usuarios en la Seccional.</t>
  </si>
  <si>
    <t xml:space="preserve">Falta de establecimiento de políticas de seguridad de la información </t>
  </si>
  <si>
    <t xml:space="preserve">Implementación del software del expediente digital que garantiza el acceso a los procesos judiciales en tiempo real, para la gestión interna (Oficina y juzgados) y gestión externa (usuarios) </t>
  </si>
  <si>
    <t xml:space="preserve">Capacitación para el uso de herramientas tecnológicas  </t>
  </si>
  <si>
    <t xml:space="preserve">Documentación ( Actualización, coherencia, aplicabilidad) </t>
  </si>
  <si>
    <t xml:space="preserve">Desconocimiento e inaplicabilidad de las Tablas de Retención Documental (TRD) </t>
  </si>
  <si>
    <t>Micrositio de fácil acceso a los documentos propios del Sistema Integrado de Gestión y Control de la Calidad y el Medio Ambiente.</t>
  </si>
  <si>
    <t>Desactualización del Manual de funciones</t>
  </si>
  <si>
    <t>Implementación de Procedimientos, protocolos e instructivos con los cambios generados durante la pandemia</t>
  </si>
  <si>
    <t>Infraestructura física ( suficiencia, comodidad)</t>
  </si>
  <si>
    <t>Falta de modernización y mantenimiento del mobiliario con que cuenta la Rama Judicial</t>
  </si>
  <si>
    <t xml:space="preserve">Infraestructura física adecuada que garantiza el funcionamiento optimo de  la Oficina y los Juzgados de Ejecución </t>
  </si>
  <si>
    <t>Uso adecuado de los elementos de trabajo</t>
  </si>
  <si>
    <t>Elementos de trabajo (papel, equipos)</t>
  </si>
  <si>
    <t xml:space="preserve">Deficiencia de algunos insumos de oficina a causa de la implementación de medidas de austeridad. </t>
  </si>
  <si>
    <t xml:space="preserve">Equipos de computo y elementos de oficina adecuados para el trabajo en casa y/o en las sedes judiciales (asignación de escáner, diademas, cámaras y computadores nuevos) </t>
  </si>
  <si>
    <t>Concientización frente al consumo de elementos de papelería y oficina</t>
  </si>
  <si>
    <t>Comunicación Interna ( canales utilizados y su efectividad, flujo de la información necesaria para el desarrollo de las actividades)</t>
  </si>
  <si>
    <t>Implementación de estrategias y mecanismos para el fortalecimiento de la atención al usuario</t>
  </si>
  <si>
    <t>Uso adecuado del micrositio asignado al Consejo Seccional de la Judicatura</t>
  </si>
  <si>
    <t>Uso adecuado de los correos electrónicos</t>
  </si>
  <si>
    <t>Fortalecimiento para el tratamiento de PQRS</t>
  </si>
  <si>
    <t>AMBIENTALES:</t>
  </si>
  <si>
    <t>Desconocimiento del Plan de Gestión Ambiental que aplica para la Rama Judicial Acuerdo PSAA14-10160</t>
  </si>
  <si>
    <t>Disminución en el uso de papel, toners y demás elementos de oficina al implementar el uso de medios tecnológicos.</t>
  </si>
  <si>
    <t>Debilidades en la separación adecuada de residuos en la fuente </t>
  </si>
  <si>
    <t>Participación de los espacios  de sensibilización ambiental, como el Día SIGCMA</t>
  </si>
  <si>
    <t>Desconocimiento por parte de los servidores judiciales de las acciones necesarias para actuar ante una emergencia ambiental</t>
  </si>
  <si>
    <t>Mantener la certificación operaciones inseguras: Sellos de bioseguridad huella de confianza</t>
  </si>
  <si>
    <t>Falta de socialización y sensibilización de las políticas ambientales de la entidad</t>
  </si>
  <si>
    <t>Formación de Auditores en la Norma NTC ISO 14001:2015 y en la Norma Técnica de la Rama Judicial NTC 6256 :2021</t>
  </si>
  <si>
    <t>Implementación de buenas practicas tendientes a la protección del medio ambiente</t>
  </si>
  <si>
    <t>1, 11</t>
  </si>
  <si>
    <t xml:space="preserve">Plan de acción (Mejoras o proyectos.
</t>
  </si>
  <si>
    <t>Socializar, retroalimentar y construir con los usuarios  herramientas tecnológicas y  de apoyo para el funcionamiento de los Juzgados y la Oficina.</t>
  </si>
  <si>
    <t>Mantener actualizada la documentación interna referente a Manuales de funciones y competencias laborales; Manual de Procesos y Procedimientos; Protocolos de la Oficina y los Juzgados de Ejecución para facilitar transiciones o cambios de personal.</t>
  </si>
  <si>
    <t>2, 3, 4</t>
  </si>
  <si>
    <t xml:space="preserve">Plan de acción </t>
  </si>
  <si>
    <t>Actualizar permanentemente el  marco normativo en los Despachos Judiciales y en la Oficina de Ejecución</t>
  </si>
  <si>
    <t>Fortalecer y actualizar las herramientas tecnológicas según las necesidades de funcionamiento, con módulos integrados que permitan optimizar las labores desempeñadas por los servidores judiciales</t>
  </si>
  <si>
    <t>Mantener y mejorar el Sistema de Gestión de Calidad, de conformidad con las  ISO 9001:2015 y Norma Técnica  NTC 6256:2021 y Guía Técnica de la Rama Judicial en la Oficina y en los Juzgados de Ejecución.</t>
  </si>
  <si>
    <t>1, 2</t>
  </si>
  <si>
    <t>1, 10</t>
  </si>
  <si>
    <t>Establecer políticas de seguridad que permitan salvaguardar la información de los Juzgados y la Oficina.</t>
  </si>
  <si>
    <t>14, 18</t>
  </si>
  <si>
    <t>15, 19</t>
  </si>
  <si>
    <t>Socializar las políticas ambientales de la entidad y sensibilizar acerca de las mismas, fomentando la participación en los diferentes programas.</t>
  </si>
  <si>
    <t>23-26</t>
  </si>
  <si>
    <t>23, 24, 25, 26</t>
  </si>
  <si>
    <t>26, 31, 32, 35</t>
  </si>
  <si>
    <t>Fomentar la participación de los servidores judiciales en las capacitaciones brindadas por la EJRLB</t>
  </si>
  <si>
    <t>3, 4</t>
  </si>
  <si>
    <t>8, 9</t>
  </si>
  <si>
    <t>Implementar controles que permitan disminuir la probabilidad de ocurrencia de casos de corrupción.</t>
  </si>
  <si>
    <t>7, 8, 10</t>
  </si>
  <si>
    <t xml:space="preserve">Matriz de riesgos </t>
  </si>
  <si>
    <t>Potenciar las habilidades de liderazgo, trabajo en equipo, conocimiento y apropiación  del SGC, en los líderes de proceso y demás servidores judiciales.</t>
  </si>
  <si>
    <t>2, 4</t>
  </si>
  <si>
    <t>Fortalecer las capacitaciones de los servidores judiciales en  las herramientas tecnológicas implementadas en los Juzgados y la oficina, además de Microsoft Office 365 y aplicativos de la Rama Judicial.</t>
  </si>
  <si>
    <t>8, 9, 11, 12, 15</t>
  </si>
  <si>
    <t>Solicitar apoyo y seguimiento a las condiciones y riesgos laborales por parte de la ARL así como promover la participación de los servidores judiciales en los programas de bienestar y competencias.</t>
  </si>
  <si>
    <t>7, 9, 12</t>
  </si>
  <si>
    <t>Solicitar apoyo al CENDOJ, para realización de capacitaciones en tablas de retención documental (TRD) y así mismo dar uso a memorias de capacitaciones anteriores.</t>
  </si>
  <si>
    <t>Medición de los niveles de satisfacción de los usuarios internos y externos de la administración de justicia en relación a la prestación del servicio</t>
  </si>
  <si>
    <t>5, 6</t>
  </si>
  <si>
    <t>Inaplicabilidad de la normavidad ambiental vigente</t>
  </si>
  <si>
    <t>Afectación ambiental debido al desconocimiento de las lineamientos ambientales y normatividad vigente ambiental</t>
  </si>
  <si>
    <t>Pago indebido de depósitos judiciales.</t>
  </si>
  <si>
    <t>1. Ausencia de control y seguimiento en el pago de títulos.</t>
  </si>
  <si>
    <t>Error en la liquidación de crédito o costas</t>
  </si>
  <si>
    <t xml:space="preserve"> Perdida o extravío de la información.</t>
  </si>
  <si>
    <t>1. Ausencia de planes de contingencia que permitan la recuperación de la información  en caso de desastres.</t>
  </si>
  <si>
    <t>2. Desconocimiento e incumplimiento de las políticas de Seguridad de la Información.</t>
  </si>
  <si>
    <t>3. No realizar las copias de seguridad.</t>
  </si>
  <si>
    <t>Incumplimiento de Términos Procesales</t>
  </si>
  <si>
    <t>2. Alta carga laboral. Insuficiencia de  personal  para atender la función misional y la atención a las partes interesadas</t>
  </si>
  <si>
    <t>4. Mayor demanda de justicia.</t>
  </si>
  <si>
    <t>5. Fallas e insuficiencia de las herramientas tecnológicas.</t>
  </si>
  <si>
    <t>Incumplimiento en la realización de las Audiencias y/o Diligencias Programadas</t>
  </si>
  <si>
    <t>1.Ausencia  de herramientas tecnológicas que permitan el desarrollo de la audiencia</t>
  </si>
  <si>
    <t>2.Programación de audiencias sin tener en cuenta la agenda del despacho.</t>
  </si>
  <si>
    <t>3.Tardanza en la elaboración de la citación, avisos de remates y otros.</t>
  </si>
  <si>
    <t>4. Errores en la citación, aviso de remates.</t>
  </si>
  <si>
    <t>5. Errores de conectividad  y/o fallas en el link de conexión.</t>
  </si>
  <si>
    <t>DIRECCIÓN ESTRATEGICA, GESTION DE RECEPCION Y REPARTO DE PROCESOS, GESTION JUDICIAL, GESTION CONTABLE, GESTION DOCUMENTAL, GESTION DE INSUMOS E INVENTARIOS, GESTION DE TECNOLOGIA, INNOVACION Y SOPORTE, GESTION DEL TALENTO HUMANO, SEGUIMIENTO, CONTROL Y MEJORA A LA GESTIÓN</t>
  </si>
  <si>
    <t>El Sistema de Gestión de Calidad tiene como alcance los Juzgados y la Oficina de Ejecución Civil Municipal de Manizales, en los cuales se realiza la gestión Judicial,  administrativa y operativo para los trámites concernientes a la ejecución de la sentencia de los procesos provenientes de los Juzgados Civiles Municipales de Manizales, en cuanto a la Gestión de Recepción y Reparto de los Expedientes, Tramites Judiciales, Gestión Contable (liquidaciones de crédito, liquidaciones de costas, emisión de órdenes de pago de títulos judiciales) y Gestión Documental.</t>
  </si>
  <si>
    <t>Afectación en la administración de justicia debido a la falencia en la gestión, control y seguimiento a  la liquidación de crédito o costas</t>
  </si>
  <si>
    <t>Perdida reputacional, debido a la falencia en la gestión, control y seguimiento al pago de depósitos judiciales</t>
  </si>
  <si>
    <t>ANÁLISIS DE CONTEXTO</t>
  </si>
  <si>
    <t>CONSEJO SECCIONAL/DIRECCIÓN SECCIONAL DE ADMINISTRACIÓN JUDICIAL Y/O DISTRITO JUDICIAL SEGÚN SEA EL CASO</t>
  </si>
  <si>
    <t>MANIZALES - CALDAD</t>
  </si>
  <si>
    <t>TODOS LOS PROCESOS</t>
  </si>
  <si>
    <t xml:space="preserve">DEPENDENCIA ADMINISTRATIVA O JUDICIAL CERTIFICADA </t>
  </si>
  <si>
    <t>JUZGADOS Y OFICINA DE EJECUCIÓN CIVIL MUNICIPAL DE MANIZALES</t>
  </si>
  <si>
    <t>OBJETIVO DEL PROCESO</t>
  </si>
  <si>
    <t>MAPA DE PROCESOS CONSEJO SUPERIOR DE LA JUDICATURA</t>
  </si>
  <si>
    <t>PROCESOS DEPENDENCIA JUDICIALES CERTIFICADAS</t>
  </si>
  <si>
    <t>FACTORES TEMÁTICOS</t>
  </si>
  <si>
    <t xml:space="preserve">amenazas (Factores específicos) </t>
  </si>
  <si>
    <t>Político (cambios de gobierno, legislación, políticas públicas, regulación)</t>
  </si>
  <si>
    <t>ley 2213 de 2022</t>
  </si>
  <si>
    <t>Económicos y Financieros (disponibilidad de capital, liquidez, mercados financieros, desempleo, competencia)</t>
  </si>
  <si>
    <t>Sociales  y culturales (cultura, religión, demografía, responsabilidad social, orden público)</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</si>
  <si>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</si>
  <si>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</si>
  <si>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</si>
  <si>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</si>
  <si>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FORTALEZAS(Factores específicos)</t>
  </si>
  <si>
    <t xml:space="preserve"> </t>
  </si>
  <si>
    <t>CÓDIGO</t>
  </si>
  <si>
    <t>ELABORÓ</t>
  </si>
  <si>
    <t>REVISÓ</t>
  </si>
  <si>
    <t>APROBÓ</t>
  </si>
  <si>
    <t>F-EVSG-10</t>
  </si>
  <si>
    <t xml:space="preserve">LIDER DEL PROCESO </t>
  </si>
  <si>
    <t xml:space="preserve">COORDINACIÓN NACIONAL DEL SIGCMA </t>
  </si>
  <si>
    <t>COMITÉ NACIONAL DEL SIGCMA</t>
  </si>
  <si>
    <t>VERSIÓN</t>
  </si>
  <si>
    <t>ESTRATEGIAS</t>
  </si>
  <si>
    <t>Efectuar el reparto judicial incumpliendo requisitos</t>
  </si>
  <si>
    <t xml:space="preserve">2.Falta de ética  de los servidores judiciales 
</t>
  </si>
  <si>
    <t xml:space="preserve">3 Fallas en los controles de los procesos </t>
  </si>
  <si>
    <t xml:space="preserve">Recibir, ofrecer, prometer, entregar o aceptar dadivas  o beneficios a nombre propio o de terceros para  demorar, retener, alterar o direccionar fallos judiciales </t>
  </si>
  <si>
    <t>Pérdida de la información, procesos o documentos de la Oficina.</t>
  </si>
  <si>
    <t xml:space="preserve">6. Inasistencia del Juez </t>
  </si>
  <si>
    <t>F-EVSG-11</t>
  </si>
  <si>
    <t>Líder de Proceso</t>
  </si>
  <si>
    <t xml:space="preserve">Coordinación Nacional SIGCMA </t>
  </si>
  <si>
    <t>Comité Nacional SIGCMA</t>
  </si>
  <si>
    <t>2. No dar aplicación al procedimiento y protocolo operacional.</t>
  </si>
  <si>
    <t>3. Error en la consignación realizada por el pagador.</t>
  </si>
  <si>
    <t>1. Error en las conversiones realizadas por los Juzgados Municipales.</t>
  </si>
  <si>
    <t>2.  No efectuar de manera cuidadosa el estudio del proceso.</t>
  </si>
  <si>
    <t>4.Falta de capacitación del personal.</t>
  </si>
  <si>
    <t>5. Error humano</t>
  </si>
  <si>
    <t>4. Daños o desastres que ocasionan la pérdida de información del sistema.</t>
  </si>
  <si>
    <t>6.Desconocimiento e inaplicabilidad de las Tablas de Retención Documental (TRD)</t>
  </si>
  <si>
    <t>5. Sustracción o perdida de documentos o demandas</t>
  </si>
  <si>
    <t>La Directora OECM anualmente realiza la divulgación de programas, guías y procedimientos del Plan de Gestión Ambiental, además del  acompañamiento y/o seguimiento a implementación del Acuerdo PSAA14-10160.</t>
  </si>
  <si>
    <t>Afectación de reputacion, imagén,  credibilidad, satisfacción de usuarios y PI</t>
  </si>
  <si>
    <t>Afectación en la Prestación del Servicio de Justicia por el incumplimiento en los términos legales debido a la ausencia de seguimiento y control de los procesos.</t>
  </si>
  <si>
    <t>1. Falta de implementación de herramientas de apoyo para el control de los términos judiciales.</t>
  </si>
  <si>
    <t>3. Falta de seguimiento y control de los términos procesales</t>
  </si>
  <si>
    <t>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t>
  </si>
  <si>
    <t>Afectación de ,  credibilidad, satisfacción de usuarios y PI</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</si>
  <si>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</si>
  <si>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información falsa</t>
  </si>
  <si>
    <t xml:space="preserve">Proferir  sentencias judiciales incumpliendo los principios de la administración de justicia o sin la observancia de los Códigos  Procesales en la materia </t>
  </si>
  <si>
    <t xml:space="preserve">2. Desconocimiento del Código de Ética y Buen Gobierno.   </t>
  </si>
  <si>
    <t>Entre  97 a 144 horas   hábiles al año  o afectación media</t>
  </si>
  <si>
    <t xml:space="preserve">La Directora OECM y la ingeniera de sistemas de la OECM realizan semanalmente seguimiento al funcionamiento del aplicativo SIEPRO y a las mejoras realizadas al mismo. </t>
  </si>
  <si>
    <t>Realizar el reparto incumplimiento los principios  y condiciones establecidas para su realización</t>
  </si>
  <si>
    <t>1.  Falta de seguimiento y control al cumplimiento efectivo de la actividad asignada.</t>
  </si>
  <si>
    <t>3.Falta de capacitación del personal.</t>
  </si>
  <si>
    <t>2. Errores en aplicativo institucional SARJ</t>
  </si>
  <si>
    <t>Cumplimiento de lo establecido en el protocolo de Recepción y Reparto de procesos.</t>
  </si>
  <si>
    <t xml:space="preserve">La Directora OECM anualmente solicita medidas de apoyo al Consejo Seccional de la Judicatura para el cumplimento de sus funciones. </t>
  </si>
  <si>
    <t xml:space="preserve">La profesional Universitario grado 17, con perfil de abogada, previo a la publicación de los avisos de remate, revisa que la información este conforme a lo contenido en el expediente. </t>
  </si>
  <si>
    <t>El Director de la OECM anualmente realiza Divulgación del Código de Ética de Buen Gobierno de la Rama Judicial.</t>
  </si>
  <si>
    <t>¿Está establecida la frecuencia del control?</t>
  </si>
  <si>
    <t xml:space="preserve">Eficacia del control </t>
  </si>
  <si>
    <t>La Directora de la OECM y la asistente de títulos revisan siempre, previo a la elaboración de la orden de pago, que el consignante del depósito judicial corresponda con las medidas ordenadas en cada proceso.</t>
  </si>
  <si>
    <t>El contador, previo a elaborar una nueva liquidación, revisa las efectuadas previamente, en cuanto a su concordancia con lo fijado en el mandamiento de pago, con especial cuidado en aquellas previas a la terminación de procesos.</t>
  </si>
  <si>
    <t>La profesional Universitaria con perfil de ingeniera de sistemas, genera copias de los documentos que se anexan desde la aplicación de publicaciones. Se hace a primera hora de la mañana, de igual manera se saca bkp de la base de datos de ejecución al finalizar cada tarde. El control esta documentado en el protocolo de generación de backups.</t>
  </si>
  <si>
    <t xml:space="preserve">La Directora OECM realiza la divulgación de las políticas de seguridad de la información de la Rama Judicial, incluidas en el Acuerdo PSAA14-10279: "Políticas y procedimientos de seguridad de la información para la Rama". </t>
  </si>
  <si>
    <t>Los servidores judiciales de atención al público supervisan que, al momento de prestar procesos, los usuarios no retiren ningún documento. Cumplimiento de protocolo de Archivo de procesos.</t>
  </si>
  <si>
    <t>El nivel central realiza capacitaciones sobre tablas de retención documental. Se revisan las grabaciones de las capacitaciones publicadas en la pagina web en caso de dudas frente al tema.</t>
  </si>
  <si>
    <t>La Directora de la OECM realiza trimestralmente seguimiento a las estadísticas de SARJ con el fin de constatar que el reparto de los Juzgados de Ejecución Civil Municipal de Manizales este equilibrado.</t>
  </si>
  <si>
    <t xml:space="preserve">La profesional Universitario grado 17, con perfil de abogada, diariamente a través de la función de Siepro "Vencimiento de términos", revisa el cumplimiento de los mismos.  La Coordinadora de la OECM verifica a través de los reportes de SIEPRO los tiempos de respuesta de las tareas asignada a los servidores de la OECM. </t>
  </si>
  <si>
    <t>Los despachos judiciales realizan las audiencias a través de la plataforma de Microsoft Teams, en los avisos de remate se incluye el link para el acceso a las mismas. Los despachos judiciales cuentan con computadores portátiles con los cuales se pueden se pueden realizar las audiencias en caso de fallas en la red del Palacio de Justicia o de los equipos del despacho.</t>
  </si>
  <si>
    <t>La Coordinadora de la OCEM realiza la publicación en la pagina web de las audiencias de remate de ambos despachos, con lo cual se verifica que no exista cruce de las mismas.</t>
  </si>
  <si>
    <t xml:space="preserve">La tarea de elaboración de  avisos de remate queda asignada a través del aplicativo de la OECM. La Coordinadora de la OECM verifica a través de los reportes de SIEPRO los tiempos de respuesta de las tareas asignada a los servidores de la OECM. </t>
  </si>
  <si>
    <t>Los jueces de Ejecución Civil Municipal pueden delegar en los servidores judiciales del despacho, la realización de las audiencias.</t>
  </si>
  <si>
    <t xml:space="preserve">La Director OECM promueve actividades de formación de Gestión Ambiental en la OECM. Participación en las jornadas de capacitación promovidas por el nivel central. </t>
  </si>
  <si>
    <t>La Directora OECM diariamente aplica los procedimientos y protocolos definidos para la verificación y revisión de los procesos en los que se elaboraran ordenes de pago, hoja de control para el pago de depósitos Judiciales, consulta del Portal web del Banco Agrario, revisión detallada del expediente.  Se deja constancia en Siepro en caso de encontrar inconsistencias.</t>
  </si>
  <si>
    <t>El Contador de la OECM verifica que los títulos incluidos en las liquidaciones correspondan al respectivo proceso. Aplica además lo establecido en el "protocolo para liquidaciones de créditos ejecutivos".  Se deja constancia en Siepro en caso de encontrar inconsistencias.</t>
  </si>
  <si>
    <t>La Directora de la OECM y la asistente de títulos revisan siempre, previo a la elaboración de la orden de pago, que el consignante del depósito judicial corresponda con las medidas ordenadas en cada proceso.  Se deja constancia en Siepro en caso de encontrar inconsistencias.</t>
  </si>
  <si>
    <t>La Directora de la OECM y la asistente de títulos revisan, previo a efectuar las ordenes de pago, la existencia de títulos anteriores con el fin de verificar que los precedentes hayan sido correctamente convertidos. El Contador además, verifica que los títulos incluidos en las liquidaciones correspondan con cada proceso.   Se deja constancia en Siepro en caso de encontrar inconsistencias.</t>
  </si>
  <si>
    <t xml:space="preserve">La Director OECM promueve actividades de formación de Gestión Ambiental en la OECM. Reeenvia la informacion de las jornadas de capacitación promovidas por el nivel central. Reducción el uso de papel y de suministros de impresión por la digitalización de los procesos activos a cargo de la OECM. Implementacion de las politicas de la Seccional en cuanto al uso racional del agua y la energia. </t>
  </si>
  <si>
    <t>PLANEACION ESTRATEGICA
COMUNICACIÓN INSTITUCIONAL</t>
  </si>
  <si>
    <t>ATENCIÓN AL USUARIO
GESTION DE SERVICIOS JUDICIALES
SERVICIOS ADMINISTRATIVOS
SERVICIOS GESTION DE TECNOLOGIA, INNOVACIÓN Y SOPORTE</t>
  </si>
  <si>
    <t>MEJORAMIENTO DEL SIGCMA</t>
  </si>
  <si>
    <t>GESTION DE PROCESOS CONSTITUCIONALES
GESTION DE PROCESOS  - EJECUCIÓN CIVIL MUNICIPAL</t>
  </si>
  <si>
    <t xml:space="preserve">Planeación Estratégica, Comunicación Institucional, Gestión De Procesos Constitucionales, Gestión De Procesos  - Ejecución Civil Municipal, Atención Al Usuario, Gestión De Servicios Judiciales, Servicios Administrativos, Servicios Gestión De Tecnología, Innovación Y Soporte, Mejoramiento Del SIGCMA. 	</t>
  </si>
  <si>
    <t xml:space="preserve">Los juzgados y la Oficina de Ejecución Civil Municipal de Manizales dan cumplimiento a las directrices ambientales establecidas por el nivel central. Se continuan fomentando las actividades tendientes a la Reducción del uso de papel y de suministros de impresión por la digitalización de los procesos activos a cargo de la OECM. </t>
  </si>
  <si>
    <t xml:space="preserve">Diariamente se aplican lo procedimientos y protocolos definidos para la verificación y revisión de los procesos en los que se elaboraran ordenes de pago, hoja de control para el pago de depósitos Judiciales, consulta del Portal web del Banco Agrario, revisión detallada del expediente.  </t>
  </si>
  <si>
    <t xml:space="preserve">El Contador de la OECM verifica que los títulos incluidos en las liquidaciones correspondan al respectivo proceso. Aplica además lo establecido en el "protocolo para liquidaciones de créditos ejecutivos".  Previo a efectuar las órdenes de pago, se revisa la existencia de títulos anteriores con el fin de verificar que los precedentes hayan sido correctamente convertidos. </t>
  </si>
  <si>
    <t xml:space="preserve">La profesional Universitaria con perfil de ingeniera de sistemas, genera copias de los documentos que se anexan desde la aplicación de publicaciones. Los servidores judiciales de atención al público supervisan que, al momento de prestar procesos, los usuarios no retiren ningún documento. </t>
  </si>
  <si>
    <t>Se realizó seguimiento a las estadísticas de SARJ con el fin de constatar que el reparto de los Juzgados de Ejecución Civil Municipal de Manizales este equilibrado.</t>
  </si>
  <si>
    <t xml:space="preserve">A través de la funcionalidad de Siepro de "Vencimiento de términos", la secretaria de la OECM revisa el cumplimiento de los mismos. La Coordinadora de la OECM verifica a través de los reportes de SIEPRO los tiempos de respuesta de las tareas asignada a los servidores de la OECM. </t>
  </si>
  <si>
    <t>Durante el trimestre se realizaron las audiencias conforme a lo programado. Los aplazamientos o cancelaciones fueron por causas NO atribuibles al Juez o al despacho.</t>
  </si>
  <si>
    <t>X</t>
  </si>
  <si>
    <t xml:space="preserve">El riesgo no se materializó durante el periodo. Las actividades adelantadas por los Jdos de Ejecucion y la OECM fueron eficaces y evitaron que se materializara el riesgo. </t>
  </si>
  <si>
    <t xml:space="preserve">Los servidores de los despachos judiciales y de la OECM participan activamente en los procesos de sensibilización, capacitación y formación en normas anti soborno convocados por la Coordinación Nacional del SIGCMA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</si>
</sst>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rgb="FF004D6D"/>
      <name val="Azo Sans Light"/>
    </font>
    <font>
      <sz val="9"/>
      <color rgb="FF004D6D"/>
      <name val="Arial"/>
      <family val="2"/>
    </font>
    <font>
      <sz val="11"/>
      <color rgb="FF000000"/>
      <name val="Belyrium"/>
    </font>
    <font>
      <sz val="11"/>
      <color rgb="FF000000"/>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4.9989318521683403E-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top style="dotted">
        <color rgb="FF4DC0E3"/>
      </top>
      <bottom/>
      <diagonal/>
    </border>
    <border>
      <left style="dotted">
        <color rgb="FF4DC0E3"/>
      </left>
      <right/>
      <top/>
      <bottom/>
      <diagonal/>
    </border>
    <border>
      <left style="dotted">
        <color rgb="FF4DC0E3"/>
      </left>
      <right/>
      <top/>
      <bottom style="dotted">
        <color rgb="FF4DC0E3"/>
      </bottom>
      <diagonal/>
    </border>
    <border>
      <left style="dotted">
        <color rgb="FF4DC0E3"/>
      </left>
      <right style="dotted">
        <color rgb="FF4DC0E3"/>
      </right>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style="thin">
        <color indexed="64"/>
      </bottom>
      <diagonal/>
    </border>
    <border>
      <left style="dotted">
        <color rgb="FF4DC0E3"/>
      </left>
      <right/>
      <top style="thin">
        <color indexed="64"/>
      </top>
      <bottom style="dotted">
        <color rgb="FF4DC0E3"/>
      </bottom>
      <diagonal/>
    </border>
    <border>
      <left/>
      <right/>
      <top style="thin">
        <color indexed="64"/>
      </top>
      <bottom style="dotted">
        <color rgb="FF4DC0E3"/>
      </bottom>
      <diagonal/>
    </border>
    <border>
      <left/>
      <right style="dotted">
        <color rgb="FF4DC0E3"/>
      </right>
      <top style="thin">
        <color indexed="64"/>
      </top>
      <bottom style="dotted">
        <color rgb="FF4DC0E3"/>
      </bottom>
      <diagonal/>
    </border>
    <border>
      <left/>
      <right style="dotted">
        <color rgb="FF4DC0E3"/>
      </right>
      <top style="dotted">
        <color rgb="FF4DC0E3"/>
      </top>
      <bottom/>
      <diagonal/>
    </border>
    <border>
      <left/>
      <right style="dotted">
        <color rgb="FF4DC0E3"/>
      </right>
      <top style="dotted">
        <color rgb="FF4DC0E3"/>
      </top>
      <bottom style="dotted">
        <color rgb="FF4DC0E3"/>
      </bottom>
      <diagonal/>
    </border>
    <border>
      <left/>
      <right style="dotted">
        <color rgb="FF4DC0E3"/>
      </right>
      <top/>
      <bottom/>
      <diagonal/>
    </border>
    <border>
      <left/>
      <right style="dotted">
        <color rgb="FF4DC0E3"/>
      </right>
      <top/>
      <bottom style="dotted">
        <color rgb="FF4DC0E3"/>
      </bottom>
      <diagonal/>
    </border>
    <border>
      <left/>
      <right/>
      <top/>
      <bottom style="thin">
        <color rgb="FF4DC0E3"/>
      </bottom>
      <diagonal/>
    </border>
    <border>
      <left style="medium">
        <color indexed="64"/>
      </left>
      <right/>
      <top style="thin">
        <color rgb="FF4DC0E3"/>
      </top>
      <bottom/>
      <diagonal/>
    </border>
    <border>
      <left style="thin">
        <color rgb="FF4DC0E3"/>
      </left>
      <right/>
      <top style="thin">
        <color rgb="FF4DC0E3"/>
      </top>
      <bottom/>
      <diagonal/>
    </border>
    <border>
      <left/>
      <right/>
      <top style="thin">
        <color rgb="FF4DC0E3"/>
      </top>
      <bottom/>
      <diagonal/>
    </border>
    <border>
      <left style="thin">
        <color rgb="FF4DC0E3"/>
      </left>
      <right style="thin">
        <color rgb="FF4DC0E3"/>
      </right>
      <top style="thin">
        <color rgb="FF4DC0E3"/>
      </top>
      <bottom/>
      <diagonal/>
    </border>
    <border>
      <left style="thin">
        <color rgb="FF4DC0E3"/>
      </left>
      <right/>
      <top/>
      <bottom/>
      <diagonal/>
    </border>
    <border>
      <left style="thin">
        <color rgb="FF4DC0E3"/>
      </left>
      <right/>
      <top/>
      <bottom style="thin">
        <color rgb="FF4DC0E3"/>
      </bottom>
      <diagonal/>
    </border>
    <border>
      <left style="thin">
        <color rgb="FF4DC0E3"/>
      </left>
      <right style="thin">
        <color rgb="FF4DC0E3"/>
      </right>
      <top/>
      <bottom/>
      <diagonal/>
    </border>
    <border>
      <left style="medium">
        <color indexed="64"/>
      </left>
      <right style="thin">
        <color rgb="FF4DC0E3"/>
      </right>
      <top style="thin">
        <color rgb="FF4DC0E3"/>
      </top>
      <bottom/>
      <diagonal/>
    </border>
    <border>
      <left style="medium">
        <color indexed="64"/>
      </left>
      <right style="thin">
        <color rgb="FF4DC0E3"/>
      </right>
      <top/>
      <bottom style="thin">
        <color rgb="FF4DC0E3"/>
      </bottom>
      <diagonal/>
    </border>
    <border>
      <left style="thin">
        <color rgb="FF4DC0E3"/>
      </left>
      <right style="thin">
        <color rgb="FF4DC0E3"/>
      </right>
      <top/>
      <bottom style="thin">
        <color rgb="FF4DC0E3"/>
      </bottom>
      <diagonal/>
    </border>
    <border>
      <left style="medium">
        <color indexed="64"/>
      </left>
      <right style="thin">
        <color indexed="64"/>
      </right>
      <top style="thin">
        <color indexed="64"/>
      </top>
      <bottom/>
      <diagonal/>
    </border>
    <border>
      <left style="medium">
        <color indexed="64"/>
      </left>
      <right/>
      <top style="thick">
        <color theme="0"/>
      </top>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cellStyleXfs>
  <cellXfs count="67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6" fillId="0" borderId="6"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19" fillId="15" borderId="0" xfId="0" applyFont="1" applyFill="1" applyAlignment="1" applyProtection="1">
      <alignment vertical="center" wrapText="1"/>
      <protection locked="0"/>
    </xf>
    <xf numFmtId="0" fontId="0" fillId="0" borderId="6" xfId="0" applyFill="1" applyBorder="1" applyAlignment="1">
      <alignment horizontal="justify" vertical="center" wrapText="1"/>
    </xf>
    <xf numFmtId="0" fontId="12" fillId="0" borderId="6" xfId="0" applyFont="1" applyFill="1" applyBorder="1" applyAlignment="1">
      <alignment horizontal="justify" vertical="center" wrapText="1"/>
    </xf>
    <xf numFmtId="0" fontId="0" fillId="0" borderId="32" xfId="0" applyFill="1" applyBorder="1" applyAlignment="1">
      <alignment horizontal="left" vertical="center" wrapText="1"/>
    </xf>
    <xf numFmtId="0" fontId="0" fillId="0" borderId="0" xfId="0" applyFill="1" applyAlignment="1">
      <alignment horizontal="left"/>
    </xf>
    <xf numFmtId="0" fontId="0" fillId="0" borderId="6" xfId="0" applyFill="1" applyBorder="1" applyAlignment="1">
      <alignment horizontal="left"/>
    </xf>
    <xf numFmtId="0" fontId="0" fillId="0" borderId="0" xfId="0" applyFill="1"/>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20" borderId="113" xfId="0" applyFont="1" applyFill="1" applyBorder="1" applyAlignment="1" applyProtection="1">
      <alignment horizontal="left" vertical="center" wrapText="1"/>
      <protection locked="0"/>
    </xf>
    <xf numFmtId="0" fontId="78" fillId="20" borderId="113" xfId="0" applyFont="1" applyFill="1" applyBorder="1" applyAlignment="1" applyProtection="1">
      <alignment horizontal="center" vertical="center"/>
      <protection locked="0"/>
    </xf>
    <xf numFmtId="0" fontId="79" fillId="5" borderId="113" xfId="0" applyFont="1" applyFill="1" applyBorder="1" applyAlignment="1" applyProtection="1">
      <alignment horizontal="center" vertical="center" wrapText="1"/>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1" borderId="109" xfId="0" applyFont="1" applyFill="1" applyBorder="1" applyAlignment="1">
      <alignment horizontal="center" vertical="center" wrapText="1" readingOrder="1"/>
    </xf>
    <xf numFmtId="0" fontId="82" fillId="3" borderId="109" xfId="0" applyFont="1" applyFill="1" applyBorder="1" applyAlignment="1">
      <alignment horizontal="center" vertical="center" wrapText="1" readingOrder="1"/>
    </xf>
    <xf numFmtId="0" fontId="82" fillId="3" borderId="109" xfId="0" applyFont="1" applyFill="1" applyBorder="1" applyAlignment="1">
      <alignment horizontal="left" vertical="center" wrapText="1"/>
    </xf>
    <xf numFmtId="0" fontId="82" fillId="3" borderId="109" xfId="0" applyFont="1" applyFill="1" applyBorder="1" applyAlignment="1">
      <alignment horizontal="center" vertical="center" wrapText="1"/>
    </xf>
    <xf numFmtId="0" fontId="76" fillId="3" borderId="0" xfId="0" applyFont="1" applyFill="1"/>
    <xf numFmtId="0" fontId="80" fillId="3" borderId="109" xfId="0" applyFont="1" applyFill="1" applyBorder="1" applyAlignment="1">
      <alignment horizontal="center" vertical="center" wrapText="1" readingOrder="1"/>
    </xf>
    <xf numFmtId="0" fontId="79" fillId="0" borderId="0" xfId="0" applyFont="1" applyAlignment="1">
      <alignment vertical="center" wrapText="1"/>
    </xf>
    <xf numFmtId="0" fontId="80" fillId="0" borderId="109" xfId="0" applyFont="1" applyBorder="1" applyAlignment="1">
      <alignment vertical="center" wrapText="1" readingOrder="1"/>
    </xf>
    <xf numFmtId="0" fontId="82" fillId="3" borderId="126" xfId="0" applyFont="1" applyFill="1" applyBorder="1" applyAlignment="1">
      <alignment horizontal="center" vertical="center" wrapText="1" readingOrder="1"/>
    </xf>
    <xf numFmtId="0" fontId="78" fillId="0" borderId="0" xfId="0" applyFont="1"/>
    <xf numFmtId="0" fontId="82" fillId="3" borderId="109" xfId="0" applyFont="1" applyFill="1" applyBorder="1" applyAlignment="1">
      <alignment vertical="center" wrapText="1"/>
    </xf>
    <xf numFmtId="0" fontId="82" fillId="3" borderId="109" xfId="0" applyFont="1" applyFill="1" applyBorder="1" applyAlignment="1">
      <alignment vertical="center"/>
    </xf>
    <xf numFmtId="0" fontId="82" fillId="3" borderId="109" xfId="0" applyFont="1" applyFill="1" applyBorder="1" applyAlignment="1">
      <alignment horizontal="center" vertical="center"/>
    </xf>
    <xf numFmtId="0" fontId="82" fillId="3" borderId="110" xfId="0" applyFont="1" applyFill="1" applyBorder="1" applyAlignment="1">
      <alignment horizontal="center" vertical="center" wrapText="1" readingOrder="1"/>
    </xf>
    <xf numFmtId="0" fontId="82" fillId="3" borderId="110" xfId="0" applyFont="1" applyFill="1" applyBorder="1" applyAlignment="1">
      <alignment horizontal="left" vertical="center" wrapText="1"/>
    </xf>
    <xf numFmtId="0" fontId="82" fillId="3" borderId="110" xfId="0" applyFont="1" applyFill="1" applyBorder="1" applyAlignment="1">
      <alignment horizontal="center" vertical="center"/>
    </xf>
    <xf numFmtId="0" fontId="80" fillId="0" borderId="0" xfId="0" applyFont="1" applyAlignment="1">
      <alignment horizontal="left"/>
    </xf>
    <xf numFmtId="0" fontId="76" fillId="0" borderId="129" xfId="0" applyFont="1" applyBorder="1" applyAlignment="1">
      <alignment horizontal="center"/>
    </xf>
    <xf numFmtId="0" fontId="76" fillId="0" borderId="129" xfId="0" applyFont="1" applyBorder="1"/>
    <xf numFmtId="0" fontId="85" fillId="0" borderId="130" xfId="0" applyFont="1" applyBorder="1" applyAlignment="1">
      <alignment horizontal="center" vertical="center" wrapText="1"/>
    </xf>
    <xf numFmtId="0" fontId="85" fillId="0" borderId="133" xfId="0" applyFont="1" applyBorder="1" applyAlignment="1">
      <alignment horizontal="center" vertical="center" wrapText="1"/>
    </xf>
    <xf numFmtId="0" fontId="85" fillId="0" borderId="132" xfId="0" applyFont="1" applyBorder="1" applyAlignment="1">
      <alignment horizontal="center" vertical="center" wrapText="1"/>
    </xf>
    <xf numFmtId="0" fontId="85" fillId="0" borderId="11" xfId="0" applyFont="1" applyBorder="1" applyAlignment="1">
      <alignment horizontal="center" vertical="center" wrapText="1"/>
    </xf>
    <xf numFmtId="0" fontId="85" fillId="0" borderId="136" xfId="0" applyFont="1" applyBorder="1" applyAlignment="1">
      <alignment horizontal="center" vertical="center" wrapText="1"/>
    </xf>
    <xf numFmtId="0" fontId="85" fillId="0" borderId="0" xfId="0" applyFont="1" applyAlignment="1">
      <alignment horizontal="center" vertical="center" wrapText="1"/>
    </xf>
    <xf numFmtId="0" fontId="85" fillId="0" borderId="137" xfId="0" applyFont="1" applyBorder="1" applyAlignment="1">
      <alignment horizontal="center" vertical="center" wrapText="1"/>
    </xf>
    <xf numFmtId="0" fontId="85" fillId="0" borderId="138" xfId="0" applyFont="1" applyBorder="1" applyAlignment="1">
      <alignment horizontal="center" vertical="center" wrapText="1"/>
    </xf>
    <xf numFmtId="14" fontId="85" fillId="0" borderId="139" xfId="0" applyNumberFormat="1" applyFont="1" applyBorder="1" applyAlignment="1">
      <alignment horizontal="center" vertical="center" wrapText="1"/>
    </xf>
    <xf numFmtId="0" fontId="76" fillId="0" borderId="0" xfId="0" applyFont="1" applyAlignment="1">
      <alignment horizontal="left"/>
    </xf>
    <xf numFmtId="0" fontId="76" fillId="0" borderId="0" xfId="0" applyFont="1" applyAlignment="1">
      <alignment horizontal="center"/>
    </xf>
    <xf numFmtId="0" fontId="87" fillId="0" borderId="0" xfId="0" applyFont="1" applyAlignment="1">
      <alignment wrapText="1"/>
    </xf>
    <xf numFmtId="0" fontId="89" fillId="0" borderId="0" xfId="0" applyFont="1"/>
    <xf numFmtId="0" fontId="91" fillId="21" borderId="113" xfId="0" applyFont="1" applyFill="1" applyBorder="1" applyAlignment="1">
      <alignment horizontal="center" vertical="center"/>
    </xf>
    <xf numFmtId="0" fontId="91" fillId="5" borderId="113" xfId="0" applyFont="1" applyFill="1" applyBorder="1" applyAlignment="1">
      <alignment horizontal="center" vertical="center"/>
    </xf>
    <xf numFmtId="0" fontId="91" fillId="5" borderId="113" xfId="0" applyFont="1" applyFill="1" applyBorder="1" applyAlignment="1">
      <alignment vertical="center" wrapText="1"/>
    </xf>
    <xf numFmtId="0" fontId="91" fillId="0" borderId="113" xfId="0" applyFont="1" applyBorder="1" applyAlignment="1">
      <alignment vertical="top" wrapText="1"/>
    </xf>
    <xf numFmtId="0" fontId="92" fillId="3" borderId="113" xfId="0" applyFont="1" applyFill="1" applyBorder="1" applyAlignment="1">
      <alignment horizontal="center" vertical="center" wrapText="1"/>
    </xf>
    <xf numFmtId="0" fontId="93" fillId="3" borderId="113" xfId="0" applyFont="1" applyFill="1" applyBorder="1" applyAlignment="1">
      <alignment horizontal="center" vertical="center" wrapText="1"/>
    </xf>
    <xf numFmtId="0" fontId="93" fillId="3" borderId="113" xfId="0" applyFont="1" applyFill="1" applyBorder="1" applyAlignment="1">
      <alignment horizontal="left" vertical="center"/>
    </xf>
    <xf numFmtId="0" fontId="92" fillId="3" borderId="113" xfId="0" applyFont="1" applyFill="1" applyBorder="1" applyAlignment="1">
      <alignment horizontal="center" vertical="center"/>
    </xf>
    <xf numFmtId="0" fontId="93" fillId="3" borderId="113" xfId="0" applyFont="1" applyFill="1" applyBorder="1" applyAlignment="1">
      <alignment horizontal="center" vertical="center"/>
    </xf>
    <xf numFmtId="0" fontId="91" fillId="3" borderId="113" xfId="0" applyFont="1" applyFill="1" applyBorder="1" applyAlignment="1">
      <alignment horizontal="left" vertical="center" wrapText="1"/>
    </xf>
    <xf numFmtId="0" fontId="91" fillId="0" borderId="113" xfId="0" applyFont="1" applyBorder="1" applyAlignment="1">
      <alignment horizontal="left" vertical="center" wrapText="1"/>
    </xf>
    <xf numFmtId="0" fontId="93" fillId="0" borderId="113"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0" xfId="0"/>
    <xf numFmtId="0" fontId="11" fillId="3" borderId="0" xfId="0" applyFont="1" applyFill="1"/>
    <xf numFmtId="0" fontId="29" fillId="3" borderId="0" xfId="0" applyFont="1" applyFill="1"/>
    <xf numFmtId="0" fontId="11" fillId="0" borderId="0" xfId="0" applyFont="1"/>
    <xf numFmtId="0" fontId="12" fillId="3" borderId="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94" fillId="0" borderId="6" xfId="0" applyFont="1" applyBorder="1" applyAlignment="1">
      <alignment horizontal="justify" vertical="center" wrapText="1"/>
    </xf>
    <xf numFmtId="0" fontId="0" fillId="0" borderId="29" xfId="0" applyBorder="1" applyAlignment="1">
      <alignment horizontal="center" vertical="center" wrapText="1"/>
    </xf>
    <xf numFmtId="0" fontId="11" fillId="3" borderId="0" xfId="0" applyFont="1" applyFill="1" applyAlignment="1">
      <alignment vertical="top"/>
    </xf>
    <xf numFmtId="0" fontId="12" fillId="3" borderId="29" xfId="0" applyFont="1" applyFill="1" applyBorder="1" applyAlignment="1">
      <alignment horizontal="center" vertical="center" wrapText="1"/>
    </xf>
    <xf numFmtId="0" fontId="95" fillId="0" borderId="6" xfId="0" applyFont="1" applyBorder="1" applyAlignment="1">
      <alignment horizontal="justify" vertical="center" wrapText="1"/>
    </xf>
    <xf numFmtId="0" fontId="95" fillId="0" borderId="6" xfId="0" applyFont="1" applyBorder="1" applyAlignment="1">
      <alignment horizontal="left" vertical="top" wrapText="1"/>
    </xf>
    <xf numFmtId="0" fontId="96" fillId="0" borderId="6" xfId="0" applyFont="1" applyBorder="1" applyAlignment="1">
      <alignment horizontal="justify" vertical="center" wrapText="1"/>
    </xf>
    <xf numFmtId="0" fontId="95" fillId="0" borderId="21" xfId="0" applyFont="1" applyBorder="1" applyAlignment="1">
      <alignment horizontal="justify" vertical="center" wrapText="1"/>
    </xf>
    <xf numFmtId="0" fontId="97" fillId="3" borderId="112" xfId="0" applyFont="1" applyFill="1" applyBorder="1" applyAlignment="1">
      <alignment horizontal="center" vertical="center" wrapText="1"/>
    </xf>
    <xf numFmtId="0" fontId="97" fillId="3" borderId="77" xfId="0" applyFont="1" applyFill="1" applyBorder="1" applyAlignment="1">
      <alignment horizontal="center" vertical="center" wrapText="1"/>
    </xf>
    <xf numFmtId="0" fontId="98" fillId="3" borderId="75" xfId="0" applyFont="1" applyFill="1" applyBorder="1" applyAlignment="1">
      <alignment horizontal="center" vertical="center" wrapText="1"/>
    </xf>
    <xf numFmtId="0" fontId="98" fillId="3" borderId="17" xfId="0" applyFont="1" applyFill="1" applyBorder="1" applyAlignment="1">
      <alignment horizontal="center" vertical="center" wrapText="1"/>
    </xf>
    <xf numFmtId="0" fontId="97" fillId="3" borderId="111" xfId="0" applyFont="1" applyFill="1" applyBorder="1" applyAlignment="1">
      <alignment horizontal="center" vertical="center" wrapText="1"/>
    </xf>
    <xf numFmtId="0" fontId="97" fillId="3" borderId="12" xfId="0" applyFont="1" applyFill="1" applyBorder="1" applyAlignment="1">
      <alignment horizontal="center" vertical="center" wrapText="1"/>
    </xf>
    <xf numFmtId="14" fontId="98" fillId="3" borderId="17" xfId="0" applyNumberFormat="1" applyFont="1" applyFill="1" applyBorder="1" applyAlignment="1">
      <alignment horizontal="center" vertical="center" wrapText="1"/>
    </xf>
    <xf numFmtId="0" fontId="0" fillId="0" borderId="6" xfId="0" applyBorder="1" applyAlignment="1">
      <alignment horizontal="left" vertical="top" wrapText="1"/>
    </xf>
    <xf numFmtId="0" fontId="0" fillId="0" borderId="72" xfId="0" applyBorder="1"/>
    <xf numFmtId="0" fontId="0" fillId="0" borderId="73" xfId="0" applyBorder="1"/>
    <xf numFmtId="0" fontId="0" fillId="0" borderId="6" xfId="0" applyFill="1" applyBorder="1" applyAlignment="1">
      <alignment vertical="center" wrapText="1"/>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2" fontId="0" fillId="0" borderId="6" xfId="3" applyNumberFormat="1" applyFont="1" applyBorder="1" applyAlignment="1">
      <alignment horizontal="center" vertical="center" wrapText="1"/>
    </xf>
    <xf numFmtId="0" fontId="24" fillId="3" borderId="6" xfId="0" applyFont="1" applyFill="1" applyBorder="1" applyAlignment="1" applyProtection="1">
      <alignment horizontal="justify" vertical="center" wrapText="1"/>
      <protection locked="0"/>
    </xf>
    <xf numFmtId="0" fontId="0" fillId="3" borderId="6" xfId="0" applyFill="1" applyBorder="1" applyAlignment="1">
      <alignment horizontal="justify" vertical="center" wrapText="1"/>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24" fillId="0" borderId="6" xfId="0" applyFont="1" applyFill="1" applyBorder="1" applyAlignment="1" applyProtection="1">
      <alignment horizontal="justify" vertical="center" wrapText="1"/>
      <protection locked="0"/>
    </xf>
    <xf numFmtId="0" fontId="67" fillId="0" borderId="6" xfId="0" applyFont="1" applyBorder="1" applyAlignment="1">
      <alignment wrapText="1"/>
    </xf>
    <xf numFmtId="0" fontId="0" fillId="0" borderId="6" xfId="0" applyBorder="1" applyAlignment="1">
      <alignment horizontal="center" vertical="center" wrapText="1"/>
    </xf>
    <xf numFmtId="0" fontId="0" fillId="0" borderId="29" xfId="0" applyFill="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0" xfId="0" applyFont="1" applyFill="1" applyAlignment="1" applyProtection="1">
      <alignment horizontal="left" vertical="center"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77" fillId="0" borderId="0" xfId="0" applyFont="1" applyAlignment="1" applyProtection="1">
      <alignment horizontal="center" vertical="center" wrapText="1"/>
      <protection locked="0"/>
    </xf>
    <xf numFmtId="0" fontId="84" fillId="0" borderId="110" xfId="0" applyFont="1" applyFill="1" applyBorder="1" applyAlignment="1">
      <alignment vertical="center" wrapText="1"/>
    </xf>
    <xf numFmtId="0" fontId="84" fillId="0" borderId="120" xfId="0" applyFont="1" applyFill="1" applyBorder="1" applyAlignment="1">
      <alignment vertical="center" wrapText="1"/>
    </xf>
    <xf numFmtId="0" fontId="84" fillId="0" borderId="119" xfId="0" applyFont="1" applyFill="1" applyBorder="1" applyAlignment="1">
      <alignment vertical="center" wrapText="1"/>
    </xf>
    <xf numFmtId="0" fontId="81" fillId="20" borderId="122" xfId="0" applyFont="1" applyFill="1" applyBorder="1" applyAlignment="1">
      <alignment horizontal="center" vertical="center" wrapText="1" readingOrder="1"/>
    </xf>
    <xf numFmtId="0" fontId="81" fillId="20" borderId="123" xfId="0" applyFont="1" applyFill="1" applyBorder="1" applyAlignment="1">
      <alignment horizontal="center" vertical="center" wrapText="1" readingOrder="1"/>
    </xf>
    <xf numFmtId="0" fontId="81" fillId="20" borderId="124" xfId="0" applyFont="1" applyFill="1" applyBorder="1" applyAlignment="1">
      <alignment horizontal="center" vertical="center" wrapText="1" readingOrder="1"/>
    </xf>
    <xf numFmtId="0" fontId="80" fillId="0" borderId="110" xfId="0" applyFont="1" applyBorder="1" applyAlignment="1">
      <alignment horizontal="center" vertical="center" wrapText="1" readingOrder="1"/>
    </xf>
    <xf numFmtId="0" fontId="80" fillId="0" borderId="119" xfId="0" applyFont="1" applyBorder="1" applyAlignment="1">
      <alignment horizontal="center" vertical="center" wrapText="1" readingOrder="1"/>
    </xf>
    <xf numFmtId="0" fontId="83" fillId="3" borderId="125" xfId="0" applyFont="1" applyFill="1" applyBorder="1" applyAlignment="1">
      <alignment horizontal="center" vertical="center" wrapText="1" readingOrder="1"/>
    </xf>
    <xf numFmtId="0" fontId="83" fillId="3" borderId="127" xfId="0" applyFont="1" applyFill="1" applyBorder="1" applyAlignment="1">
      <alignment horizontal="center" vertical="center" wrapText="1" readingOrder="1"/>
    </xf>
    <xf numFmtId="0" fontId="83" fillId="3" borderId="128" xfId="0" applyFont="1" applyFill="1" applyBorder="1" applyAlignment="1">
      <alignment horizontal="center" vertical="center" wrapText="1" readingOrder="1"/>
    </xf>
    <xf numFmtId="0" fontId="80" fillId="0" borderId="121" xfId="0" applyFont="1" applyBorder="1" applyAlignment="1">
      <alignment horizontal="center" vertical="center" wrapText="1" readingOrder="1"/>
    </xf>
    <xf numFmtId="0" fontId="81" fillId="20" borderId="109" xfId="0" applyFont="1" applyFill="1" applyBorder="1" applyAlignment="1">
      <alignment horizontal="center" vertical="center" wrapText="1" readingOrder="1"/>
    </xf>
    <xf numFmtId="0" fontId="80" fillId="3" borderId="109" xfId="0" applyFont="1" applyFill="1" applyBorder="1" applyAlignment="1">
      <alignment horizontal="center" vertical="center" wrapText="1" readingOrder="1"/>
    </xf>
    <xf numFmtId="0" fontId="80" fillId="0" borderId="116" xfId="0" applyFont="1" applyBorder="1" applyAlignment="1">
      <alignment horizontal="left" vertical="center" wrapText="1" readingOrder="1"/>
    </xf>
    <xf numFmtId="0" fontId="80" fillId="0" borderId="117" xfId="0" applyFont="1" applyBorder="1" applyAlignment="1">
      <alignment horizontal="left" vertical="center" wrapText="1" readingOrder="1"/>
    </xf>
    <xf numFmtId="0" fontId="80" fillId="0" borderId="118" xfId="0" applyFont="1" applyBorder="1" applyAlignment="1">
      <alignment horizontal="left" vertical="center" wrapText="1" readingOrder="1"/>
    </xf>
    <xf numFmtId="0" fontId="80" fillId="0" borderId="109" xfId="0" applyFont="1" applyBorder="1" applyAlignment="1">
      <alignment horizontal="center" vertical="center" wrapText="1" readingOrder="1"/>
    </xf>
    <xf numFmtId="0" fontId="80" fillId="0" borderId="117" xfId="0" applyFont="1" applyBorder="1" applyAlignment="1">
      <alignment horizontal="center" vertical="center" wrapText="1" readingOrder="1"/>
    </xf>
    <xf numFmtId="0" fontId="80" fillId="0" borderId="118" xfId="0" applyFont="1" applyBorder="1" applyAlignment="1">
      <alignment horizontal="center" vertical="center" wrapText="1" readingOrder="1"/>
    </xf>
    <xf numFmtId="0" fontId="80" fillId="0" borderId="120" xfId="0" applyFont="1" applyBorder="1" applyAlignment="1">
      <alignment horizontal="center" vertical="center" wrapText="1" readingOrder="1"/>
    </xf>
    <xf numFmtId="0" fontId="79" fillId="5" borderId="114" xfId="0" applyFont="1" applyFill="1" applyBorder="1" applyAlignment="1" applyProtection="1">
      <alignment horizontal="center" vertical="center" wrapText="1"/>
      <protection locked="0"/>
    </xf>
    <xf numFmtId="0" fontId="79" fillId="5" borderId="115" xfId="0" applyFont="1" applyFill="1" applyBorder="1" applyAlignment="1" applyProtection="1">
      <alignment horizontal="center" vertical="center" wrapText="1"/>
      <protection locked="0"/>
    </xf>
    <xf numFmtId="0" fontId="79" fillId="5" borderId="113" xfId="0" applyFont="1" applyFill="1" applyBorder="1" applyAlignment="1" applyProtection="1">
      <alignment horizontal="center" vertical="center"/>
      <protection locked="0"/>
    </xf>
    <xf numFmtId="0" fontId="78" fillId="5" borderId="113" xfId="0" applyFont="1" applyFill="1" applyBorder="1" applyAlignment="1" applyProtection="1">
      <alignment horizontal="center" vertical="center"/>
      <protection locked="0"/>
    </xf>
    <xf numFmtId="0" fontId="80" fillId="0" borderId="113" xfId="0" applyFont="1" applyBorder="1" applyAlignment="1" applyProtection="1">
      <alignment horizontal="center" vertical="center"/>
      <protection locked="0"/>
    </xf>
    <xf numFmtId="0" fontId="80" fillId="21" borderId="113" xfId="0" applyFont="1" applyFill="1" applyBorder="1" applyAlignment="1" applyProtection="1">
      <alignment horizontal="center" vertical="center"/>
      <protection locked="0"/>
    </xf>
    <xf numFmtId="0" fontId="78" fillId="5" borderId="113" xfId="0" applyFont="1" applyFill="1" applyBorder="1" applyAlignment="1" applyProtection="1">
      <alignment horizontal="left" vertical="center" wrapText="1"/>
      <protection locked="0"/>
    </xf>
    <xf numFmtId="0" fontId="78" fillId="5" borderId="113" xfId="0" applyFont="1" applyFill="1" applyBorder="1" applyAlignment="1" applyProtection="1">
      <alignment horizontal="left" vertical="center"/>
      <protection locked="0"/>
    </xf>
    <xf numFmtId="0" fontId="79" fillId="5" borderId="113" xfId="0" applyFont="1" applyFill="1" applyBorder="1" applyAlignment="1" applyProtection="1">
      <alignment horizontal="left" vertical="center" wrapText="1"/>
      <protection locked="0"/>
    </xf>
    <xf numFmtId="0" fontId="85" fillId="0" borderId="131" xfId="0" applyFont="1" applyBorder="1" applyAlignment="1">
      <alignment horizontal="center" vertical="center" wrapText="1"/>
    </xf>
    <xf numFmtId="0" fontId="85" fillId="0" borderId="132" xfId="0" applyFont="1" applyBorder="1" applyAlignment="1">
      <alignment horizontal="center" vertical="center" wrapText="1"/>
    </xf>
    <xf numFmtId="0" fontId="86" fillId="0" borderId="134" xfId="0" applyFont="1" applyBorder="1"/>
    <xf numFmtId="0" fontId="86" fillId="0" borderId="0" xfId="0" applyFont="1" applyBorder="1"/>
    <xf numFmtId="0" fontId="86" fillId="0" borderId="0" xfId="0" applyFont="1"/>
    <xf numFmtId="0" fontId="85" fillId="0" borderId="135" xfId="0" applyFont="1" applyBorder="1" applyAlignment="1">
      <alignment horizontal="center" vertical="center" wrapText="1"/>
    </xf>
    <xf numFmtId="0" fontId="85" fillId="0" borderId="129" xfId="0" applyFont="1" applyBorder="1" applyAlignment="1">
      <alignment horizontal="center" vertical="center" wrapText="1"/>
    </xf>
    <xf numFmtId="14" fontId="85" fillId="0" borderId="135" xfId="0" applyNumberFormat="1" applyFont="1" applyBorder="1" applyAlignment="1">
      <alignment horizontal="center" vertical="center" wrapText="1"/>
    </xf>
    <xf numFmtId="14" fontId="85" fillId="0" borderId="129" xfId="0" applyNumberFormat="1" applyFont="1" applyBorder="1" applyAlignment="1">
      <alignment horizontal="center" vertical="center" wrapText="1"/>
    </xf>
    <xf numFmtId="0" fontId="90" fillId="20" borderId="113" xfId="0" applyFont="1" applyFill="1" applyBorder="1" applyAlignment="1">
      <alignment horizontal="center"/>
    </xf>
    <xf numFmtId="0" fontId="88" fillId="0" borderId="0" xfId="0" applyFont="1" applyAlignment="1">
      <alignment horizontal="center" vertical="center" wrapText="1"/>
    </xf>
    <xf numFmtId="0" fontId="91" fillId="21" borderId="113" xfId="0" applyFont="1" applyFill="1" applyBorder="1" applyAlignment="1">
      <alignment horizontal="center" vertical="center" wrapText="1"/>
    </xf>
    <xf numFmtId="0" fontId="91" fillId="21" borderId="113" xfId="0" applyFont="1" applyFill="1" applyBorder="1" applyAlignment="1">
      <alignment horizontal="center" vertical="center"/>
    </xf>
    <xf numFmtId="0" fontId="72" fillId="3" borderId="0" xfId="1" applyFont="1" applyFill="1" applyAlignment="1">
      <alignment horizontal="justify" vertical="center" wrapText="1"/>
    </xf>
    <xf numFmtId="0" fontId="72" fillId="3" borderId="0" xfId="1" applyFont="1" applyFill="1" applyAlignment="1">
      <alignment horizontal="left" vertical="center" wrapText="1"/>
    </xf>
    <xf numFmtId="0" fontId="72"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2"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07" xfId="1" applyFont="1" applyFill="1" applyBorder="1" applyAlignment="1">
      <alignment horizontal="justify" vertical="center" wrapText="1"/>
    </xf>
    <xf numFmtId="0" fontId="53" fillId="3" borderId="103"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02" xfId="1" applyFont="1" applyFill="1" applyBorder="1" applyAlignment="1">
      <alignment horizontal="justify" vertical="center" wrapText="1"/>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59" fillId="3" borderId="105" xfId="0" applyFont="1" applyFill="1" applyBorder="1" applyAlignment="1">
      <alignment vertical="center" wrapText="1"/>
    </xf>
    <xf numFmtId="0" fontId="59" fillId="3" borderId="106" xfId="0" applyFont="1" applyFill="1" applyBorder="1" applyAlignment="1">
      <alignment vertical="center" wrapText="1"/>
    </xf>
    <xf numFmtId="0" fontId="59" fillId="3" borderId="101" xfId="0" applyFont="1" applyFill="1" applyBorder="1" applyAlignment="1">
      <alignment vertical="center" wrapText="1"/>
    </xf>
    <xf numFmtId="0" fontId="59" fillId="3" borderId="100" xfId="0" applyFont="1" applyFill="1" applyBorder="1" applyAlignment="1">
      <alignment horizontal="left" vertical="center" wrapText="1"/>
    </xf>
    <xf numFmtId="0" fontId="59" fillId="3" borderId="101"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99" xfId="1" applyFont="1" applyFill="1" applyBorder="1" applyAlignment="1">
      <alignment horizontal="center" vertical="center"/>
    </xf>
    <xf numFmtId="0" fontId="60" fillId="4" borderId="87" xfId="1" applyFont="1" applyFill="1" applyBorder="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0" xfId="0" applyFont="1" applyFill="1" applyAlignment="1">
      <alignment horizontal="center" vertical="center"/>
    </xf>
    <xf numFmtId="0" fontId="6" fillId="3" borderId="61" xfId="0" applyFont="1" applyFill="1" applyBorder="1" applyAlignment="1">
      <alignment horizontal="center" vertical="center"/>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5" fillId="4" borderId="6" xfId="0" applyFont="1" applyFill="1" applyBorder="1" applyAlignment="1">
      <alignment horizontal="left" vertical="center"/>
    </xf>
    <xf numFmtId="0" fontId="2" fillId="3" borderId="6" xfId="0" applyFont="1" applyFill="1" applyBorder="1" applyAlignment="1" applyProtection="1">
      <alignment horizontal="left" vertical="center" wrapText="1"/>
      <protection locked="0"/>
    </xf>
    <xf numFmtId="0" fontId="0" fillId="3" borderId="85" xfId="0" applyFill="1" applyBorder="1" applyAlignment="1">
      <alignment horizontal="center" vertical="center" wrapText="1"/>
    </xf>
    <xf numFmtId="0" fontId="73" fillId="10" borderId="74" xfId="0" applyFont="1" applyFill="1" applyBorder="1" applyAlignment="1">
      <alignment horizontal="center" vertical="center" wrapText="1"/>
    </xf>
    <xf numFmtId="0" fontId="73" fillId="10" borderId="76" xfId="0" applyFont="1" applyFill="1" applyBorder="1" applyAlignment="1">
      <alignment horizontal="center" vertical="center" wrapText="1"/>
    </xf>
    <xf numFmtId="0" fontId="73" fillId="10" borderId="77" xfId="0" applyFont="1" applyFill="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Border="1" applyAlignment="1">
      <alignment horizontal="center" vertical="center" wrapText="1"/>
    </xf>
    <xf numFmtId="0" fontId="73" fillId="10" borderId="12" xfId="0" applyFont="1" applyFill="1" applyBorder="1" applyAlignment="1">
      <alignment horizontal="center" vertical="center" wrapText="1"/>
    </xf>
    <xf numFmtId="0" fontId="27" fillId="0" borderId="6" xfId="0" applyFont="1" applyBorder="1" applyAlignment="1">
      <alignment horizontal="center" vertical="center" wrapText="1"/>
    </xf>
    <xf numFmtId="0" fontId="0" fillId="0" borderId="6" xfId="0" applyBorder="1" applyAlignment="1">
      <alignment horizontal="center" vertical="center" wrapText="1"/>
    </xf>
    <xf numFmtId="0" fontId="27" fillId="0" borderId="29"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72" xfId="0" applyBorder="1" applyAlignment="1">
      <alignment horizontal="center" vertical="center" wrapText="1"/>
    </xf>
    <xf numFmtId="0" fontId="0" fillId="0" borderId="71" xfId="0" applyBorder="1" applyAlignment="1">
      <alignment horizontal="center" vertical="center" wrapText="1"/>
    </xf>
    <xf numFmtId="0" fontId="0" fillId="3" borderId="86" xfId="0" applyFill="1" applyBorder="1" applyAlignment="1">
      <alignment horizontal="center" vertical="center" wrapText="1"/>
    </xf>
    <xf numFmtId="0" fontId="0" fillId="3" borderId="140" xfId="0" applyFill="1" applyBorder="1" applyAlignment="1">
      <alignment horizontal="center" vertical="center" wrapText="1"/>
    </xf>
    <xf numFmtId="0" fontId="12" fillId="0" borderId="6" xfId="0" applyFont="1" applyFill="1" applyBorder="1" applyAlignment="1">
      <alignment horizontal="center" vertical="center" wrapText="1"/>
    </xf>
    <xf numFmtId="9" fontId="0" fillId="0" borderId="6" xfId="4" applyFont="1" applyBorder="1" applyAlignment="1">
      <alignment horizontal="center" vertical="center" wrapText="1"/>
    </xf>
    <xf numFmtId="0" fontId="95" fillId="0" borderId="6"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75" fillId="0" borderId="6" xfId="0" applyFont="1" applyBorder="1" applyAlignment="1">
      <alignment horizontal="center" vertical="center" wrapText="1"/>
    </xf>
    <xf numFmtId="9" fontId="12" fillId="0" borderId="6" xfId="4" applyFont="1" applyBorder="1" applyAlignment="1">
      <alignment horizontal="center" vertical="center" wrapText="1"/>
    </xf>
    <xf numFmtId="0" fontId="0" fillId="0" borderId="6" xfId="0" applyFill="1" applyBorder="1" applyAlignment="1">
      <alignment horizontal="center" vertical="center" wrapText="1"/>
    </xf>
    <xf numFmtId="0" fontId="95" fillId="0" borderId="6" xfId="0" applyFont="1" applyBorder="1" applyAlignment="1">
      <alignment horizontal="center" vertical="center" wrapText="1"/>
    </xf>
    <xf numFmtId="0" fontId="95" fillId="0" borderId="21" xfId="0" applyFont="1" applyBorder="1" applyAlignment="1">
      <alignment horizontal="center" vertical="center" wrapText="1"/>
    </xf>
    <xf numFmtId="0" fontId="0" fillId="0" borderId="21" xfId="0" applyBorder="1" applyAlignment="1">
      <alignment horizontal="center" vertical="center" wrapText="1"/>
    </xf>
    <xf numFmtId="0" fontId="12"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75" fillId="0" borderId="29" xfId="0" applyFont="1" applyBorder="1" applyAlignment="1">
      <alignment horizontal="center" vertical="center" wrapText="1"/>
    </xf>
    <xf numFmtId="9" fontId="12" fillId="0" borderId="29" xfId="4" applyFont="1" applyBorder="1" applyAlignment="1">
      <alignment horizontal="center" vertical="center" wrapText="1"/>
    </xf>
    <xf numFmtId="0" fontId="0" fillId="3" borderId="6" xfId="0" applyFill="1" applyBorder="1" applyAlignment="1">
      <alignment horizontal="center" vertical="center" wrapText="1"/>
    </xf>
    <xf numFmtId="0" fontId="0" fillId="3" borderId="84" xfId="0" applyFill="1" applyBorder="1" applyAlignment="1">
      <alignment horizontal="center" vertical="center" wrapText="1"/>
    </xf>
    <xf numFmtId="9" fontId="12" fillId="0" borderId="32" xfId="4" applyFont="1" applyBorder="1" applyAlignment="1">
      <alignment horizontal="center" vertical="center" wrapText="1"/>
    </xf>
    <xf numFmtId="0" fontId="27" fillId="0" borderId="32" xfId="0" applyFont="1" applyBorder="1" applyAlignment="1">
      <alignment horizontal="center" vertical="center" wrapText="1"/>
    </xf>
    <xf numFmtId="0" fontId="0" fillId="0" borderId="32"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32" xfId="0" applyFill="1" applyBorder="1" applyAlignment="1">
      <alignment horizontal="center" vertical="center" wrapText="1"/>
    </xf>
    <xf numFmtId="0" fontId="2" fillId="3" borderId="26" xfId="0" applyFont="1" applyFill="1" applyBorder="1" applyAlignment="1" applyProtection="1">
      <alignment horizontal="justify" vertical="center" wrapText="1"/>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74" fillId="10" borderId="76" xfId="0" applyFont="1" applyFill="1" applyBorder="1" applyAlignment="1">
      <alignment horizontal="center" vertical="center" wrapText="1"/>
    </xf>
    <xf numFmtId="0" fontId="74" fillId="10" borderId="0" xfId="0" applyFont="1" applyFill="1" applyBorder="1" applyAlignment="1">
      <alignment horizontal="center" vertical="center" wrapText="1"/>
    </xf>
    <xf numFmtId="9" fontId="0" fillId="0" borderId="21" xfId="4" applyFont="1" applyBorder="1" applyAlignment="1">
      <alignment horizontal="center" vertical="center" wrapText="1"/>
    </xf>
    <xf numFmtId="0" fontId="27" fillId="0" borderId="21" xfId="0" applyFont="1" applyBorder="1" applyAlignment="1">
      <alignment horizontal="center" vertical="center" wrapText="1"/>
    </xf>
    <xf numFmtId="2" fontId="0" fillId="0" borderId="6" xfId="3" applyNumberFormat="1" applyFont="1" applyBorder="1" applyAlignment="1">
      <alignment horizontal="center" vertical="center" wrapText="1"/>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25"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4" xfId="0" applyFill="1" applyBorder="1" applyAlignment="1">
      <alignment horizontal="center" vertical="center" wrapText="1"/>
    </xf>
    <xf numFmtId="0" fontId="0" fillId="0" borderId="43" xfId="0" applyBorder="1" applyAlignment="1">
      <alignment horizontal="center" vertical="center" wrapText="1"/>
    </xf>
    <xf numFmtId="0" fontId="27" fillId="0" borderId="20" xfId="0" applyFont="1" applyBorder="1" applyAlignment="1">
      <alignment horizontal="center" vertical="center" wrapText="1"/>
    </xf>
    <xf numFmtId="0" fontId="0" fillId="0" borderId="94" xfId="0" applyBorder="1" applyAlignment="1">
      <alignment horizontal="center" vertical="center" wrapText="1"/>
    </xf>
    <xf numFmtId="0" fontId="0" fillId="0" borderId="85" xfId="0" applyBorder="1" applyAlignment="1">
      <alignment horizontal="center" vertical="center" wrapText="1"/>
    </xf>
    <xf numFmtId="0" fontId="0" fillId="0" borderId="84" xfId="0" applyBorder="1" applyAlignment="1">
      <alignment horizontal="center" vertical="center" wrapText="1"/>
    </xf>
    <xf numFmtId="0" fontId="0" fillId="0" borderId="41" xfId="0"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9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86" xfId="0" applyFill="1" applyBorder="1" applyAlignment="1">
      <alignment horizontal="center" vertical="center" wrapText="1"/>
    </xf>
    <xf numFmtId="0" fontId="0" fillId="19" borderId="94" xfId="0" applyFill="1" applyBorder="1" applyAlignment="1">
      <alignment horizontal="center" vertical="center" wrapText="1"/>
    </xf>
    <xf numFmtId="0" fontId="0" fillId="19" borderId="85" xfId="0" applyFill="1" applyBorder="1" applyAlignment="1">
      <alignment horizontal="center" vertical="center" wrapText="1"/>
    </xf>
    <xf numFmtId="0" fontId="0" fillId="19" borderId="8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vertical="center" wrapText="1"/>
    </xf>
    <xf numFmtId="0" fontId="13" fillId="0" borderId="6" xfId="0" applyFont="1" applyBorder="1" applyAlignment="1" applyProtection="1">
      <alignment horizontal="center" vertical="center"/>
      <protection locked="0"/>
    </xf>
    <xf numFmtId="0" fontId="13" fillId="0" borderId="6" xfId="0" applyFont="1" applyBorder="1" applyAlignment="1">
      <alignment horizontal="left" vertical="top" wrapText="1"/>
    </xf>
    <xf numFmtId="0" fontId="13" fillId="0" borderId="6" xfId="0" applyFont="1" applyBorder="1" applyAlignment="1">
      <alignment horizontal="left"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30" fillId="17" borderId="141" xfId="0" applyFont="1" applyFill="1" applyBorder="1" applyAlignment="1">
      <alignment horizontal="center"/>
    </xf>
    <xf numFmtId="0" fontId="30" fillId="17" borderId="52" xfId="0" applyFont="1" applyFill="1" applyBorder="1" applyAlignment="1">
      <alignment horizont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11" borderId="6" xfId="0" applyNumberFormat="1" applyFont="1" applyFill="1" applyBorder="1" applyAlignment="1" applyProtection="1">
      <alignment horizontal="center" vertical="center" wrapText="1"/>
      <protection locked="0"/>
    </xf>
    <xf numFmtId="0" fontId="13" fillId="0" borderId="6" xfId="0" applyFont="1" applyBorder="1" applyAlignment="1">
      <alignment vertical="top" wrapText="1"/>
    </xf>
    <xf numFmtId="1" fontId="35" fillId="8" borderId="6" xfId="0" applyNumberFormat="1" applyFont="1" applyFill="1" applyBorder="1" applyAlignment="1" applyProtection="1">
      <alignment horizontal="center" vertical="center" wrapText="1"/>
      <protection locked="0"/>
    </xf>
    <xf numFmtId="1" fontId="35" fillId="19" borderId="6" xfId="0" applyNumberFormat="1" applyFont="1" applyFill="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1" fontId="35" fillId="8" borderId="85" xfId="0" applyNumberFormat="1" applyFont="1" applyFill="1" applyBorder="1" applyAlignment="1" applyProtection="1">
      <alignment horizontal="center" vertical="center" wrapText="1"/>
      <protection locked="0"/>
    </xf>
    <xf numFmtId="1" fontId="35" fillId="8" borderId="86" xfId="0" applyNumberFormat="1" applyFont="1" applyFill="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0" fontId="24" fillId="0" borderId="21" xfId="0" applyFont="1" applyBorder="1" applyAlignment="1">
      <alignment horizontal="center" vertical="center"/>
    </xf>
    <xf numFmtId="0" fontId="35" fillId="0" borderId="21" xfId="0" applyFont="1" applyBorder="1" applyAlignment="1">
      <alignment horizontal="center" vertical="center"/>
    </xf>
    <xf numFmtId="1" fontId="35" fillId="0" borderId="85" xfId="0" applyNumberFormat="1" applyFont="1" applyBorder="1" applyAlignment="1" applyProtection="1">
      <alignment horizontal="center" vertical="center" wrapText="1"/>
      <protection locked="0"/>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lignment horizontal="center" vertical="center"/>
    </xf>
    <xf numFmtId="0" fontId="13" fillId="0" borderId="32" xfId="0" applyFont="1" applyBorder="1" applyAlignment="1" applyProtection="1">
      <alignment horizontal="center" vertical="center"/>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4"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19" borderId="85" xfId="0" applyNumberFormat="1" applyFont="1" applyFill="1" applyBorder="1" applyAlignment="1" applyProtection="1">
      <alignment horizontal="center" vertical="center" wrapText="1"/>
      <protection locked="0"/>
    </xf>
    <xf numFmtId="1" fontId="35" fillId="19" borderId="86" xfId="0" applyNumberFormat="1" applyFont="1" applyFill="1" applyBorder="1" applyAlignment="1" applyProtection="1">
      <alignment horizontal="center" vertical="center" wrapText="1"/>
      <protection locked="0"/>
    </xf>
    <xf numFmtId="1" fontId="35" fillId="11" borderId="85" xfId="0" applyNumberFormat="1" applyFont="1" applyFill="1" applyBorder="1" applyAlignment="1" applyProtection="1">
      <alignment horizontal="center" vertical="center" wrapText="1"/>
      <protection locked="0"/>
    </xf>
    <xf numFmtId="1" fontId="35" fillId="11" borderId="86" xfId="0" applyNumberFormat="1" applyFont="1" applyFill="1" applyBorder="1" applyAlignment="1" applyProtection="1">
      <alignment horizontal="center" vertical="center" wrapText="1"/>
      <protection locked="0"/>
    </xf>
    <xf numFmtId="0" fontId="13" fillId="0" borderId="21" xfId="0" applyFont="1" applyBorder="1" applyAlignment="1">
      <alignment horizontal="center" vertical="center"/>
    </xf>
    <xf numFmtId="0" fontId="13" fillId="0" borderId="32" xfId="0" applyFont="1" applyBorder="1" applyAlignment="1">
      <alignment horizontal="center" vertical="center"/>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0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35" fillId="19" borderId="40" xfId="0" applyNumberFormat="1" applyFont="1" applyFill="1" applyBorder="1" applyAlignment="1" applyProtection="1">
      <alignment horizontal="center" vertical="center" wrapText="1"/>
      <protection locked="0"/>
    </xf>
    <xf numFmtId="1" fontId="35" fillId="19" borderId="42" xfId="0" applyNumberFormat="1" applyFont="1" applyFill="1" applyBorder="1" applyAlignment="1" applyProtection="1">
      <alignment horizontal="center" vertical="center" wrapText="1"/>
      <protection locked="0"/>
    </xf>
    <xf numFmtId="1" fontId="35" fillId="19" borderId="108" xfId="0" applyNumberFormat="1" applyFont="1" applyFill="1" applyBorder="1" applyAlignment="1" applyProtection="1">
      <alignment horizontal="center" vertical="center" wrapText="1"/>
      <protection locked="0"/>
    </xf>
    <xf numFmtId="0" fontId="13" fillId="0" borderId="6" xfId="0" applyFont="1" applyFill="1" applyBorder="1" applyAlignment="1">
      <alignment horizontal="left" vertical="center" wrapText="1"/>
    </xf>
    <xf numFmtId="0" fontId="13" fillId="0" borderId="3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3" xfId="0" applyFont="1" applyFill="1" applyBorder="1" applyAlignment="1">
      <alignment horizontal="center" vertical="center"/>
    </xf>
    <xf numFmtId="14" fontId="13" fillId="0" borderId="6" xfId="0" applyNumberFormat="1" applyFont="1" applyFill="1" applyBorder="1" applyAlignment="1">
      <alignment horizontal="center" vertical="center"/>
    </xf>
    <xf numFmtId="0" fontId="13" fillId="0" borderId="6" xfId="0" applyFont="1" applyFill="1" applyBorder="1" applyAlignment="1">
      <alignment vertical="center" wrapText="1"/>
    </xf>
    <xf numFmtId="0" fontId="13" fillId="0" borderId="6" xfId="0" applyFont="1" applyFill="1" applyBorder="1" applyAlignment="1">
      <alignment horizontal="left" vertical="top" wrapText="1"/>
    </xf>
    <xf numFmtId="0" fontId="13" fillId="0" borderId="6" xfId="0" applyFont="1" applyFill="1" applyBorder="1" applyAlignment="1">
      <alignment vertical="top" wrapText="1"/>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125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169334</xdr:colOff>
      <xdr:row>0</xdr:row>
      <xdr:rowOff>52917</xdr:rowOff>
    </xdr:from>
    <xdr:ext cx="2505074" cy="914400"/>
    <xdr:pic>
      <xdr:nvPicPr>
        <xdr:cNvPr id="17" name="Imagen 3">
          <a:extLst>
            <a:ext uri="{FF2B5EF4-FFF2-40B4-BE49-F238E27FC236}">
              <a16:creationId xmlns:a16="http://schemas.microsoft.com/office/drawing/2014/main" id="{58DF516A-460C-4D65-9053-28EE935560D9}"/>
            </a:ext>
          </a:extLst>
        </xdr:cNvPr>
        <xdr:cNvPicPr>
          <a:picLocks noChangeAspect="1"/>
        </xdr:cNvPicPr>
      </xdr:nvPicPr>
      <xdr:blipFill>
        <a:blip xmlns:r="http://schemas.openxmlformats.org/officeDocument/2006/relationships" r:embed="rId1"/>
        <a:stretch>
          <a:fillRect/>
        </a:stretch>
      </xdr:blipFill>
      <xdr:spPr>
        <a:xfrm>
          <a:off x="169334" y="52917"/>
          <a:ext cx="2505074" cy="914400"/>
        </a:xfrm>
        <a:prstGeom prst="rect">
          <a:avLst/>
        </a:prstGeom>
      </xdr:spPr>
    </xdr:pic>
    <xdr:clientData/>
  </xdr:oneCellAnchor>
  <xdr:twoCellAnchor editAs="oneCell">
    <xdr:from>
      <xdr:col>7</xdr:col>
      <xdr:colOff>60244</xdr:colOff>
      <xdr:row>0</xdr:row>
      <xdr:rowOff>252698</xdr:rowOff>
    </xdr:from>
    <xdr:to>
      <xdr:col>8</xdr:col>
      <xdr:colOff>557661</xdr:colOff>
      <xdr:row>3</xdr:row>
      <xdr:rowOff>83365</xdr:rowOff>
    </xdr:to>
    <xdr:pic>
      <xdr:nvPicPr>
        <xdr:cNvPr id="18" name="Picture 9">
          <a:extLst>
            <a:ext uri="{FF2B5EF4-FFF2-40B4-BE49-F238E27FC236}">
              <a16:creationId xmlns:a16="http://schemas.microsoft.com/office/drawing/2014/main" id="{6CEE369A-0EBA-4718-8BD8-93DBAF8842FB}"/>
            </a:ext>
          </a:extLst>
        </xdr:cNvPr>
        <xdr:cNvPicPr>
          <a:picLocks noChangeAspect="1"/>
        </xdr:cNvPicPr>
      </xdr:nvPicPr>
      <xdr:blipFill>
        <a:blip xmlns:r="http://schemas.openxmlformats.org/officeDocument/2006/relationships" r:embed="rId2"/>
        <a:stretch>
          <a:fillRect/>
        </a:stretch>
      </xdr:blipFill>
      <xdr:spPr>
        <a:xfrm>
          <a:off x="10707077" y="252698"/>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21" name="CuadroTexto 7">
          <a:extLst>
            <a:ext uri="{FF2B5EF4-FFF2-40B4-BE49-F238E27FC236}">
              <a16:creationId xmlns:a16="http://schemas.microsoft.com/office/drawing/2014/main" id="{DFF12A6E-CBEF-4941-9110-32A2AB4261AC}"/>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92604</xdr:colOff>
      <xdr:row>0</xdr:row>
      <xdr:rowOff>79375</xdr:rowOff>
    </xdr:from>
    <xdr:to>
      <xdr:col>0</xdr:col>
      <xdr:colOff>3020854</xdr:colOff>
      <xdr:row>0</xdr:row>
      <xdr:rowOff>812528</xdr:rowOff>
    </xdr:to>
    <xdr:pic>
      <xdr:nvPicPr>
        <xdr:cNvPr id="30" name="Picture 8">
          <a:extLst>
            <a:ext uri="{FF2B5EF4-FFF2-40B4-BE49-F238E27FC236}">
              <a16:creationId xmlns:a16="http://schemas.microsoft.com/office/drawing/2014/main" id="{0621F36F-C8B2-4433-A761-ADBF65C8DF88}"/>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1393222</xdr:colOff>
      <xdr:row>0</xdr:row>
      <xdr:rowOff>156860</xdr:rowOff>
    </xdr:from>
    <xdr:to>
      <xdr:col>4</xdr:col>
      <xdr:colOff>2935832</xdr:colOff>
      <xdr:row>0</xdr:row>
      <xdr:rowOff>710943</xdr:rowOff>
    </xdr:to>
    <xdr:pic>
      <xdr:nvPicPr>
        <xdr:cNvPr id="31" name="Picture 9">
          <a:extLst>
            <a:ext uri="{FF2B5EF4-FFF2-40B4-BE49-F238E27FC236}">
              <a16:creationId xmlns:a16="http://schemas.microsoft.com/office/drawing/2014/main" id="{A3A75C09-5AE5-481D-98AC-0CDFB69A00FC}"/>
            </a:ext>
          </a:extLst>
        </xdr:cNvPr>
        <xdr:cNvPicPr>
          <a:picLocks noChangeAspect="1"/>
        </xdr:cNvPicPr>
      </xdr:nvPicPr>
      <xdr:blipFill>
        <a:blip xmlns:r="http://schemas.openxmlformats.org/officeDocument/2006/relationships" r:embed="rId2"/>
        <a:stretch>
          <a:fillRect/>
        </a:stretch>
      </xdr:blipFill>
      <xdr:spPr>
        <a:xfrm>
          <a:off x="11707436" y="156860"/>
          <a:ext cx="1542610" cy="554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142451</xdr:colOff>
      <xdr:row>3</xdr:row>
      <xdr:rowOff>578274</xdr:rowOff>
    </xdr:from>
    <xdr:ext cx="2156460"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149118" y="2134024"/>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5</xdr:col>
      <xdr:colOff>504475</xdr:colOff>
      <xdr:row>0</xdr:row>
      <xdr:rowOff>237241</xdr:rowOff>
    </xdr:from>
    <xdr:to>
      <xdr:col>5</xdr:col>
      <xdr:colOff>2245654</xdr:colOff>
      <xdr:row>0</xdr:row>
      <xdr:rowOff>796464</xdr:rowOff>
    </xdr:to>
    <xdr:pic>
      <xdr:nvPicPr>
        <xdr:cNvPr id="31" name="Picture 10">
          <a:extLst>
            <a:ext uri="{FF2B5EF4-FFF2-40B4-BE49-F238E27FC236}">
              <a16:creationId xmlns:a16="http://schemas.microsoft.com/office/drawing/2014/main" id="{DCD287F1-FE7D-42BD-8BB3-9057FCF0A52B}"/>
            </a:ext>
          </a:extLst>
        </xdr:cNvPr>
        <xdr:cNvPicPr>
          <a:picLocks noChangeAspect="1"/>
        </xdr:cNvPicPr>
      </xdr:nvPicPr>
      <xdr:blipFill>
        <a:blip xmlns:r="http://schemas.openxmlformats.org/officeDocument/2006/relationships" r:embed="rId1"/>
        <a:stretch>
          <a:fillRect/>
        </a:stretch>
      </xdr:blipFill>
      <xdr:spPr>
        <a:xfrm>
          <a:off x="8791225" y="237241"/>
          <a:ext cx="1741179" cy="559223"/>
        </a:xfrm>
        <a:prstGeom prst="rect">
          <a:avLst/>
        </a:prstGeom>
      </xdr:spPr>
    </xdr:pic>
    <xdr:clientData/>
  </xdr:twoCellAnchor>
  <xdr:twoCellAnchor editAs="oneCell">
    <xdr:from>
      <xdr:col>0</xdr:col>
      <xdr:colOff>0</xdr:colOff>
      <xdr:row>0</xdr:row>
      <xdr:rowOff>0</xdr:rowOff>
    </xdr:from>
    <xdr:to>
      <xdr:col>0</xdr:col>
      <xdr:colOff>2924168</xdr:colOff>
      <xdr:row>0</xdr:row>
      <xdr:rowOff>822960</xdr:rowOff>
    </xdr:to>
    <xdr:pic>
      <xdr:nvPicPr>
        <xdr:cNvPr id="32" name="Picture 9">
          <a:extLst>
            <a:ext uri="{FF2B5EF4-FFF2-40B4-BE49-F238E27FC236}">
              <a16:creationId xmlns:a16="http://schemas.microsoft.com/office/drawing/2014/main" id="{347F3132-C627-4BD2-BC27-8AA592DE2405}"/>
            </a:ext>
          </a:extLst>
        </xdr:cNvPr>
        <xdr:cNvPicPr>
          <a:picLocks noChangeAspect="1"/>
        </xdr:cNvPicPr>
      </xdr:nvPicPr>
      <xdr:blipFill>
        <a:blip xmlns:r="http://schemas.openxmlformats.org/officeDocument/2006/relationships" r:embed="rId2"/>
        <a:stretch>
          <a:fillRect/>
        </a:stretch>
      </xdr:blipFill>
      <xdr:spPr>
        <a:xfrm>
          <a:off x="0" y="0"/>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838919</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239118</xdr:colOff>
      <xdr:row>6</xdr:row>
      <xdr:rowOff>165100</xdr:rowOff>
    </xdr:from>
    <xdr:to>
      <xdr:col>2</xdr:col>
      <xdr:colOff>1473200</xdr:colOff>
      <xdr:row>8</xdr:row>
      <xdr:rowOff>161110</xdr:rowOff>
    </xdr:to>
    <xdr:pic>
      <xdr:nvPicPr>
        <xdr:cNvPr id="3" name="Imagen 2">
          <a:extLst>
            <a:ext uri="{FF2B5EF4-FFF2-40B4-BE49-F238E27FC236}">
              <a16:creationId xmlns:a16="http://schemas.microsoft.com/office/drawing/2014/main" id="{E1A61AEC-4B7E-42E3-BE5A-ACEE7AD4A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118" y="3187700"/>
          <a:ext cx="3748682" cy="694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1216478</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904875</xdr:colOff>
      <xdr:row>0</xdr:row>
      <xdr:rowOff>142875</xdr:rowOff>
    </xdr:from>
    <xdr:to>
      <xdr:col>12</xdr:col>
      <xdr:colOff>1053042</xdr:colOff>
      <xdr:row>1</xdr:row>
      <xdr:rowOff>412750</xdr:rowOff>
    </xdr:to>
    <xdr:pic>
      <xdr:nvPicPr>
        <xdr:cNvPr id="3" name="Picture 9">
          <a:extLst>
            <a:ext uri="{FF2B5EF4-FFF2-40B4-BE49-F238E27FC236}">
              <a16:creationId xmlns:a16="http://schemas.microsoft.com/office/drawing/2014/main" id="{2ED950B2-204A-4B58-BB6A-DAB70CBAD10E}"/>
            </a:ext>
          </a:extLst>
        </xdr:cNvPr>
        <xdr:cNvPicPr>
          <a:picLocks noChangeAspect="1"/>
        </xdr:cNvPicPr>
      </xdr:nvPicPr>
      <xdr:blipFill>
        <a:blip xmlns:r="http://schemas.openxmlformats.org/officeDocument/2006/relationships" r:embed="rId2"/>
        <a:stretch>
          <a:fillRect/>
        </a:stretch>
      </xdr:blipFill>
      <xdr:spPr>
        <a:xfrm>
          <a:off x="17430750" y="142875"/>
          <a:ext cx="1322917"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883228</xdr:colOff>
      <xdr:row>0</xdr:row>
      <xdr:rowOff>138545</xdr:rowOff>
    </xdr:from>
    <xdr:to>
      <xdr:col>12</xdr:col>
      <xdr:colOff>1028508</xdr:colOff>
      <xdr:row>1</xdr:row>
      <xdr:rowOff>406977</xdr:rowOff>
    </xdr:to>
    <xdr:pic>
      <xdr:nvPicPr>
        <xdr:cNvPr id="4" name="Picture 9">
          <a:extLst>
            <a:ext uri="{FF2B5EF4-FFF2-40B4-BE49-F238E27FC236}">
              <a16:creationId xmlns:a16="http://schemas.microsoft.com/office/drawing/2014/main" id="{6DF26CBB-0FF0-42E0-AFD4-05541F746426}"/>
            </a:ext>
          </a:extLst>
        </xdr:cNvPr>
        <xdr:cNvPicPr>
          <a:picLocks noChangeAspect="1"/>
        </xdr:cNvPicPr>
      </xdr:nvPicPr>
      <xdr:blipFill>
        <a:blip xmlns:r="http://schemas.openxmlformats.org/officeDocument/2006/relationships" r:embed="rId2"/>
        <a:stretch>
          <a:fillRect/>
        </a:stretch>
      </xdr:blipFill>
      <xdr:spPr>
        <a:xfrm>
          <a:off x="17404773" y="138545"/>
          <a:ext cx="1322917"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865910</xdr:colOff>
      <xdr:row>0</xdr:row>
      <xdr:rowOff>173182</xdr:rowOff>
    </xdr:from>
    <xdr:to>
      <xdr:col>12</xdr:col>
      <xdr:colOff>1011190</xdr:colOff>
      <xdr:row>1</xdr:row>
      <xdr:rowOff>441614</xdr:rowOff>
    </xdr:to>
    <xdr:pic>
      <xdr:nvPicPr>
        <xdr:cNvPr id="5" name="Picture 9">
          <a:extLst>
            <a:ext uri="{FF2B5EF4-FFF2-40B4-BE49-F238E27FC236}">
              <a16:creationId xmlns:a16="http://schemas.microsoft.com/office/drawing/2014/main" id="{0192EF65-FCA3-4671-BB7D-47ACB710A22C}"/>
            </a:ext>
          </a:extLst>
        </xdr:cNvPr>
        <xdr:cNvPicPr>
          <a:picLocks noChangeAspect="1"/>
        </xdr:cNvPicPr>
      </xdr:nvPicPr>
      <xdr:blipFill>
        <a:blip xmlns:r="http://schemas.openxmlformats.org/officeDocument/2006/relationships" r:embed="rId2"/>
        <a:stretch>
          <a:fillRect/>
        </a:stretch>
      </xdr:blipFill>
      <xdr:spPr>
        <a:xfrm>
          <a:off x="17387455" y="173182"/>
          <a:ext cx="1322917"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1004455</xdr:colOff>
      <xdr:row>0</xdr:row>
      <xdr:rowOff>173182</xdr:rowOff>
    </xdr:from>
    <xdr:to>
      <xdr:col>12</xdr:col>
      <xdr:colOff>1149734</xdr:colOff>
      <xdr:row>1</xdr:row>
      <xdr:rowOff>441614</xdr:rowOff>
    </xdr:to>
    <xdr:pic>
      <xdr:nvPicPr>
        <xdr:cNvPr id="6" name="Picture 9">
          <a:extLst>
            <a:ext uri="{FF2B5EF4-FFF2-40B4-BE49-F238E27FC236}">
              <a16:creationId xmlns:a16="http://schemas.microsoft.com/office/drawing/2014/main" id="{B03485DA-1D0D-4977-B6D7-BF5401F0F629}"/>
            </a:ext>
          </a:extLst>
        </xdr:cNvPr>
        <xdr:cNvPicPr>
          <a:picLocks noChangeAspect="1"/>
        </xdr:cNvPicPr>
      </xdr:nvPicPr>
      <xdr:blipFill>
        <a:blip xmlns:r="http://schemas.openxmlformats.org/officeDocument/2006/relationships" r:embed="rId2"/>
        <a:stretch>
          <a:fillRect/>
        </a:stretch>
      </xdr:blipFill>
      <xdr:spPr>
        <a:xfrm>
          <a:off x="17526000" y="173182"/>
          <a:ext cx="1322917"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76.254\compartida\0%20CALIDAD\6-Matriz%20de%20riesgos\Matriz%20de%20Riesgos%20Judicial%20Ejemplo%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0CALIDAD/6-Matriz%20de%20riesgos/Matriz%20de%20Riesgos%20Judicial%20Ejemplo%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0%20CALIDAD\6-Matriz%20de%20riesgos\Matriz%20de%20Riesgos%20Judicial%20Ejemplo%20(1)%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atriz%20de%20Riesgos%20_Modelo%20Judicial%20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sheetData sheetId="8">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C11" sqref="C11:I14"/>
    </sheetView>
  </sheetViews>
  <sheetFormatPr baseColWidth="10" defaultColWidth="11.42578125" defaultRowHeight="15"/>
  <cols>
    <col min="1" max="1" width="28.140625" customWidth="1"/>
    <col min="2" max="2" width="18" customWidth="1"/>
    <col min="3" max="3" width="26.140625" style="6" customWidth="1"/>
    <col min="4" max="4" width="36.5703125" customWidth="1"/>
    <col min="5" max="5" width="26.140625" customWidth="1"/>
    <col min="6" max="8" width="12.42578125" customWidth="1"/>
  </cols>
  <sheetData>
    <row r="1" spans="1:9" ht="21">
      <c r="A1" s="309"/>
      <c r="B1" s="309"/>
      <c r="C1" s="309"/>
      <c r="D1" s="309"/>
      <c r="E1" s="309"/>
      <c r="F1" s="309"/>
    </row>
    <row r="5" spans="1:9">
      <c r="D5" s="14"/>
      <c r="E5" s="14"/>
      <c r="F5" s="14"/>
      <c r="G5" s="14"/>
      <c r="H5" s="14"/>
    </row>
    <row r="6" spans="1:9" ht="16.7" customHeight="1">
      <c r="D6" s="14"/>
      <c r="E6" s="14"/>
      <c r="F6" s="14"/>
      <c r="G6" s="14"/>
      <c r="H6" s="14"/>
    </row>
    <row r="7" spans="1:9" ht="33.75">
      <c r="A7" s="310" t="s">
        <v>58</v>
      </c>
      <c r="B7" s="310"/>
      <c r="C7" s="310"/>
      <c r="D7" s="310"/>
      <c r="E7" s="310"/>
      <c r="F7" s="310"/>
      <c r="G7" s="310"/>
      <c r="H7" s="310"/>
      <c r="I7" s="310"/>
    </row>
    <row r="9" spans="1:9" s="7" customFormat="1" ht="36" customHeight="1">
      <c r="A9" s="8" t="s">
        <v>290</v>
      </c>
      <c r="B9" s="311" t="s">
        <v>286</v>
      </c>
      <c r="C9" s="311"/>
      <c r="D9" s="311"/>
      <c r="E9" s="311"/>
      <c r="F9" s="311"/>
      <c r="G9" s="311"/>
      <c r="H9" s="311"/>
      <c r="I9" s="311"/>
    </row>
    <row r="10" spans="1:9" s="7" customFormat="1" ht="21" customHeight="1">
      <c r="A10" s="12"/>
      <c r="B10" s="13"/>
      <c r="C10" s="13"/>
      <c r="D10" s="12"/>
      <c r="E10" s="11"/>
    </row>
    <row r="11" spans="1:9" s="7" customFormat="1" ht="33" customHeight="1">
      <c r="A11" s="8" t="s">
        <v>266</v>
      </c>
      <c r="B11" s="194" t="s">
        <v>287</v>
      </c>
      <c r="C11" s="312" t="s">
        <v>536</v>
      </c>
      <c r="D11" s="312"/>
      <c r="E11" s="312"/>
      <c r="F11" s="312"/>
      <c r="G11" s="312"/>
      <c r="H11" s="312"/>
      <c r="I11" s="312"/>
    </row>
    <row r="12" spans="1:9" s="7" customFormat="1" ht="51.75" customHeight="1">
      <c r="A12" s="8" t="s">
        <v>266</v>
      </c>
      <c r="B12" s="194" t="s">
        <v>43</v>
      </c>
      <c r="C12" s="312" t="s">
        <v>539</v>
      </c>
      <c r="D12" s="312"/>
      <c r="E12" s="312"/>
      <c r="F12" s="312"/>
      <c r="G12" s="312"/>
      <c r="H12" s="312"/>
      <c r="I12" s="312"/>
    </row>
    <row r="13" spans="1:9" s="7" customFormat="1" ht="53.25" customHeight="1">
      <c r="A13" s="8" t="s">
        <v>288</v>
      </c>
      <c r="B13" s="194" t="s">
        <v>265</v>
      </c>
      <c r="C13" s="312" t="s">
        <v>537</v>
      </c>
      <c r="D13" s="312"/>
      <c r="E13" s="312"/>
      <c r="F13" s="312"/>
      <c r="G13" s="312"/>
      <c r="H13" s="312"/>
      <c r="I13" s="312"/>
    </row>
    <row r="14" spans="1:9" s="7" customFormat="1" ht="32.25" customHeight="1">
      <c r="A14" s="8" t="s">
        <v>288</v>
      </c>
      <c r="B14" s="194" t="s">
        <v>289</v>
      </c>
      <c r="C14" s="312" t="s">
        <v>538</v>
      </c>
      <c r="D14" s="312"/>
      <c r="E14" s="312"/>
      <c r="F14" s="312"/>
      <c r="G14" s="312"/>
      <c r="H14" s="312"/>
      <c r="I14" s="312"/>
    </row>
    <row r="15" spans="1:9" s="7" customFormat="1" ht="14.25">
      <c r="A15" s="9"/>
      <c r="B15" s="307"/>
      <c r="C15" s="307"/>
      <c r="D15" s="307"/>
      <c r="E15" s="307"/>
      <c r="F15" s="307"/>
      <c r="G15" s="307"/>
      <c r="H15" s="307"/>
      <c r="I15" s="307"/>
    </row>
    <row r="16" spans="1:9" s="7" customFormat="1" ht="25.5">
      <c r="A16" s="8" t="s">
        <v>42</v>
      </c>
      <c r="B16" s="308"/>
      <c r="C16" s="308"/>
      <c r="D16" s="308"/>
      <c r="E16" s="308"/>
      <c r="F16" s="308"/>
      <c r="G16" s="308"/>
      <c r="H16" s="308"/>
      <c r="I16" s="308"/>
    </row>
    <row r="18" spans="1:9" s="7" customFormat="1" ht="14.25">
      <c r="A18" s="8" t="s">
        <v>41</v>
      </c>
      <c r="B18" s="306">
        <v>45373</v>
      </c>
      <c r="C18" s="306"/>
      <c r="D18" s="306"/>
      <c r="E18" s="306"/>
      <c r="F18" s="306"/>
      <c r="G18" s="306"/>
      <c r="H18" s="306"/>
      <c r="I18" s="306"/>
    </row>
    <row r="20" spans="1:9" ht="15.75" thickBot="1"/>
    <row r="21" spans="1:9" ht="21" customHeight="1">
      <c r="A21" s="261"/>
      <c r="B21" s="283" t="s">
        <v>466</v>
      </c>
      <c r="C21" s="284" t="s">
        <v>467</v>
      </c>
      <c r="D21" s="284" t="s">
        <v>468</v>
      </c>
      <c r="E21" s="284" t="s">
        <v>469</v>
      </c>
      <c r="F21" s="261"/>
      <c r="G21" s="261"/>
      <c r="H21" s="261"/>
      <c r="I21" s="261"/>
    </row>
    <row r="22" spans="1:9" ht="21" customHeight="1" thickBot="1">
      <c r="A22" s="261"/>
      <c r="B22" s="285" t="s">
        <v>482</v>
      </c>
      <c r="C22" s="286" t="s">
        <v>483</v>
      </c>
      <c r="D22" s="286" t="s">
        <v>484</v>
      </c>
      <c r="E22" s="286" t="s">
        <v>485</v>
      </c>
      <c r="F22" s="261"/>
      <c r="G22" s="261"/>
      <c r="H22" s="261"/>
      <c r="I22" s="261"/>
    </row>
    <row r="23" spans="1:9" ht="21" customHeight="1">
      <c r="A23" s="261"/>
      <c r="B23" s="287" t="s">
        <v>474</v>
      </c>
      <c r="C23" s="288" t="s">
        <v>41</v>
      </c>
      <c r="D23" s="288" t="s">
        <v>41</v>
      </c>
      <c r="E23" s="288" t="s">
        <v>41</v>
      </c>
      <c r="F23" s="261"/>
      <c r="G23" s="261"/>
      <c r="H23" s="261"/>
      <c r="I23" s="261"/>
    </row>
    <row r="24" spans="1:9" ht="21" customHeight="1" thickBot="1">
      <c r="A24" s="261"/>
      <c r="B24" s="285">
        <v>1</v>
      </c>
      <c r="C24" s="289">
        <v>45243</v>
      </c>
      <c r="D24" s="289">
        <v>45272</v>
      </c>
      <c r="E24" s="289">
        <v>45273</v>
      </c>
      <c r="F24" s="261"/>
      <c r="G24" s="261"/>
      <c r="H24" s="261"/>
      <c r="I24" s="261"/>
    </row>
  </sheetData>
  <mergeCells count="10">
    <mergeCell ref="B18:I18"/>
    <mergeCell ref="B15:I15"/>
    <mergeCell ref="B16:I16"/>
    <mergeCell ref="A1:F1"/>
    <mergeCell ref="A7:I7"/>
    <mergeCell ref="B9:I9"/>
    <mergeCell ref="C11:I11"/>
    <mergeCell ref="C12:I12"/>
    <mergeCell ref="C13:I13"/>
    <mergeCell ref="C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4" xr:uid="{846ECC2E-5D2F-4D4D-A2BB-E30D6A66494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91"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M34" sqref="M34"/>
    </sheetView>
  </sheetViews>
  <sheetFormatPr baseColWidth="10" defaultColWidth="11.42578125" defaultRowHeight="15"/>
  <sheetData>
    <row r="2" spans="2:10" ht="18.75">
      <c r="B2" s="313" t="s">
        <v>267</v>
      </c>
      <c r="C2" s="313"/>
      <c r="D2" s="313"/>
      <c r="E2" s="313"/>
      <c r="F2" s="313"/>
      <c r="G2" s="313"/>
      <c r="H2" s="313"/>
      <c r="I2" s="313"/>
      <c r="J2" s="313"/>
    </row>
    <row r="3" spans="2:10" ht="15.75" thickBot="1"/>
    <row r="4" spans="2:10">
      <c r="B4" s="314" t="s">
        <v>268</v>
      </c>
      <c r="C4" s="315"/>
      <c r="D4" s="315"/>
      <c r="E4" s="315"/>
      <c r="F4" s="315"/>
      <c r="G4" s="315"/>
      <c r="H4" s="315"/>
      <c r="I4" s="315"/>
      <c r="J4" s="316"/>
    </row>
    <row r="5" spans="2:10">
      <c r="B5" s="317"/>
      <c r="C5" s="318"/>
      <c r="D5" s="318"/>
      <c r="E5" s="318"/>
      <c r="F5" s="318"/>
      <c r="G5" s="318"/>
      <c r="H5" s="318"/>
      <c r="I5" s="318"/>
      <c r="J5" s="319"/>
    </row>
    <row r="6" spans="2:10">
      <c r="B6" s="317"/>
      <c r="C6" s="318"/>
      <c r="D6" s="318"/>
      <c r="E6" s="318"/>
      <c r="F6" s="318"/>
      <c r="G6" s="318"/>
      <c r="H6" s="318"/>
      <c r="I6" s="318"/>
      <c r="J6" s="319"/>
    </row>
    <row r="7" spans="2:10" ht="15.75" thickBot="1">
      <c r="B7" s="320"/>
      <c r="C7" s="321"/>
      <c r="D7" s="321"/>
      <c r="E7" s="321"/>
      <c r="F7" s="321"/>
      <c r="G7" s="321"/>
      <c r="H7" s="321"/>
      <c r="I7" s="321"/>
      <c r="J7" s="322"/>
    </row>
    <row r="8" spans="2:10" ht="15.75" thickBot="1"/>
    <row r="9" spans="2:10">
      <c r="B9" s="314" t="s">
        <v>269</v>
      </c>
      <c r="C9" s="315"/>
      <c r="D9" s="315"/>
      <c r="E9" s="315"/>
      <c r="F9" s="315"/>
      <c r="G9" s="315"/>
      <c r="H9" s="315"/>
      <c r="I9" s="315"/>
      <c r="J9" s="316"/>
    </row>
    <row r="10" spans="2:10">
      <c r="B10" s="317"/>
      <c r="C10" s="323"/>
      <c r="D10" s="323"/>
      <c r="E10" s="323"/>
      <c r="F10" s="323"/>
      <c r="G10" s="323"/>
      <c r="H10" s="323"/>
      <c r="I10" s="323"/>
      <c r="J10" s="319"/>
    </row>
    <row r="11" spans="2:10">
      <c r="B11" s="317"/>
      <c r="C11" s="323"/>
      <c r="D11" s="323"/>
      <c r="E11" s="323"/>
      <c r="F11" s="323"/>
      <c r="G11" s="323"/>
      <c r="H11" s="323"/>
      <c r="I11" s="323"/>
      <c r="J11" s="319"/>
    </row>
    <row r="12" spans="2:10">
      <c r="B12" s="317"/>
      <c r="C12" s="323"/>
      <c r="D12" s="323"/>
      <c r="E12" s="323"/>
      <c r="F12" s="323"/>
      <c r="G12" s="323"/>
      <c r="H12" s="323"/>
      <c r="I12" s="323"/>
      <c r="J12" s="319"/>
    </row>
    <row r="13" spans="2:10">
      <c r="B13" s="317"/>
      <c r="C13" s="323"/>
      <c r="D13" s="323"/>
      <c r="E13" s="323"/>
      <c r="F13" s="323"/>
      <c r="G13" s="323"/>
      <c r="H13" s="323"/>
      <c r="I13" s="323"/>
      <c r="J13" s="319"/>
    </row>
    <row r="14" spans="2:10">
      <c r="B14" s="317"/>
      <c r="C14" s="323"/>
      <c r="D14" s="323"/>
      <c r="E14" s="323"/>
      <c r="F14" s="323"/>
      <c r="G14" s="323"/>
      <c r="H14" s="323"/>
      <c r="I14" s="323"/>
      <c r="J14" s="319"/>
    </row>
    <row r="15" spans="2:10" ht="15.75" thickBot="1">
      <c r="B15" s="320"/>
      <c r="C15" s="321"/>
      <c r="D15" s="321"/>
      <c r="E15" s="321"/>
      <c r="F15" s="321"/>
      <c r="G15" s="321"/>
      <c r="H15" s="321"/>
      <c r="I15" s="321"/>
      <c r="J15" s="322"/>
    </row>
    <row r="16" spans="2:10" ht="15.75" thickBot="1"/>
    <row r="17" spans="2:10">
      <c r="B17" s="314" t="s">
        <v>270</v>
      </c>
      <c r="C17" s="315"/>
      <c r="D17" s="315"/>
      <c r="E17" s="315"/>
      <c r="F17" s="315"/>
      <c r="G17" s="315"/>
      <c r="H17" s="315"/>
      <c r="I17" s="315"/>
      <c r="J17" s="316"/>
    </row>
    <row r="18" spans="2:10">
      <c r="B18" s="317"/>
      <c r="C18" s="323"/>
      <c r="D18" s="323"/>
      <c r="E18" s="323"/>
      <c r="F18" s="323"/>
      <c r="G18" s="323"/>
      <c r="H18" s="323"/>
      <c r="I18" s="323"/>
      <c r="J18" s="319"/>
    </row>
    <row r="19" spans="2:10">
      <c r="B19" s="317"/>
      <c r="C19" s="323"/>
      <c r="D19" s="323"/>
      <c r="E19" s="323"/>
      <c r="F19" s="323"/>
      <c r="G19" s="323"/>
      <c r="H19" s="323"/>
      <c r="I19" s="323"/>
      <c r="J19" s="319"/>
    </row>
    <row r="20" spans="2:10" ht="15.75" thickBot="1">
      <c r="B20" s="320"/>
      <c r="C20" s="321"/>
      <c r="D20" s="321"/>
      <c r="E20" s="321"/>
      <c r="F20" s="321"/>
      <c r="G20" s="321"/>
      <c r="H20" s="321"/>
      <c r="I20" s="321"/>
      <c r="J20" s="322"/>
    </row>
    <row r="21" spans="2:10" ht="15.75" thickBot="1"/>
    <row r="22" spans="2:10">
      <c r="B22" s="314" t="s">
        <v>271</v>
      </c>
      <c r="C22" s="315"/>
      <c r="D22" s="315"/>
      <c r="E22" s="315"/>
      <c r="F22" s="315"/>
      <c r="G22" s="315"/>
      <c r="H22" s="315"/>
      <c r="I22" s="315"/>
      <c r="J22" s="316"/>
    </row>
    <row r="23" spans="2:10">
      <c r="B23" s="317"/>
      <c r="C23" s="323"/>
      <c r="D23" s="323"/>
      <c r="E23" s="323"/>
      <c r="F23" s="323"/>
      <c r="G23" s="323"/>
      <c r="H23" s="323"/>
      <c r="I23" s="323"/>
      <c r="J23" s="319"/>
    </row>
    <row r="24" spans="2:10">
      <c r="B24" s="317"/>
      <c r="C24" s="323"/>
      <c r="D24" s="323"/>
      <c r="E24" s="323"/>
      <c r="F24" s="323"/>
      <c r="G24" s="323"/>
      <c r="H24" s="323"/>
      <c r="I24" s="323"/>
      <c r="J24" s="319"/>
    </row>
    <row r="25" spans="2:10">
      <c r="B25" s="317"/>
      <c r="C25" s="323"/>
      <c r="D25" s="323"/>
      <c r="E25" s="323"/>
      <c r="F25" s="323"/>
      <c r="G25" s="323"/>
      <c r="H25" s="323"/>
      <c r="I25" s="323"/>
      <c r="J25" s="319"/>
    </row>
    <row r="26" spans="2:10">
      <c r="B26" s="317"/>
      <c r="C26" s="323"/>
      <c r="D26" s="323"/>
      <c r="E26" s="323"/>
      <c r="F26" s="323"/>
      <c r="G26" s="323"/>
      <c r="H26" s="323"/>
      <c r="I26" s="323"/>
      <c r="J26" s="319"/>
    </row>
    <row r="27" spans="2:10">
      <c r="B27" s="317"/>
      <c r="C27" s="323"/>
      <c r="D27" s="323"/>
      <c r="E27" s="323"/>
      <c r="F27" s="323"/>
      <c r="G27" s="323"/>
      <c r="H27" s="323"/>
      <c r="I27" s="323"/>
      <c r="J27" s="319"/>
    </row>
    <row r="28" spans="2:10">
      <c r="B28" s="317"/>
      <c r="C28" s="323"/>
      <c r="D28" s="323"/>
      <c r="E28" s="323"/>
      <c r="F28" s="323"/>
      <c r="G28" s="323"/>
      <c r="H28" s="323"/>
      <c r="I28" s="323"/>
      <c r="J28" s="319"/>
    </row>
    <row r="29" spans="2:10">
      <c r="B29" s="317"/>
      <c r="C29" s="323"/>
      <c r="D29" s="323"/>
      <c r="E29" s="323"/>
      <c r="F29" s="323"/>
      <c r="G29" s="323"/>
      <c r="H29" s="323"/>
      <c r="I29" s="323"/>
      <c r="J29" s="319"/>
    </row>
    <row r="30" spans="2:10" ht="15.75" thickBot="1">
      <c r="B30" s="320"/>
      <c r="C30" s="321"/>
      <c r="D30" s="321"/>
      <c r="E30" s="321"/>
      <c r="F30" s="321"/>
      <c r="G30" s="321"/>
      <c r="H30" s="321"/>
      <c r="I30" s="321"/>
      <c r="J30" s="32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9"/>
  <sheetViews>
    <sheetView showGridLines="0" zoomScale="70" zoomScaleNormal="70" workbookViewId="0">
      <selection activeCell="D7" sqref="D7:E7"/>
    </sheetView>
  </sheetViews>
  <sheetFormatPr baseColWidth="10" defaultColWidth="10.42578125" defaultRowHeight="14.25"/>
  <cols>
    <col min="1" max="1" width="53.28515625" style="240" customWidth="1"/>
    <col min="2" max="2" width="15.42578125" style="241" customWidth="1"/>
    <col min="3" max="3" width="50.42578125" style="203" customWidth="1"/>
    <col min="4" max="4" width="35.5703125" style="241" customWidth="1"/>
    <col min="5" max="5" width="55.85546875" style="203" customWidth="1"/>
    <col min="6" max="6" width="4.7109375" style="203" customWidth="1"/>
    <col min="7" max="16384" width="10.42578125" style="203"/>
  </cols>
  <sheetData>
    <row r="1" spans="1:8" ht="80.099999999999994" customHeight="1">
      <c r="A1" s="201"/>
      <c r="B1" s="324" t="s">
        <v>445</v>
      </c>
      <c r="C1" s="324"/>
      <c r="D1" s="324"/>
      <c r="E1" s="201"/>
      <c r="F1" s="202"/>
      <c r="G1" s="202"/>
      <c r="H1" s="202"/>
    </row>
    <row r="2" spans="1:8" ht="54.75" customHeight="1">
      <c r="A2" s="204" t="s">
        <v>446</v>
      </c>
      <c r="B2" s="346" t="s">
        <v>447</v>
      </c>
      <c r="C2" s="347"/>
      <c r="D2" s="205" t="s">
        <v>266</v>
      </c>
      <c r="E2" s="206" t="s">
        <v>448</v>
      </c>
    </row>
    <row r="3" spans="1:8" ht="16.7" customHeight="1">
      <c r="A3" s="207"/>
      <c r="B3" s="208"/>
      <c r="C3" s="208"/>
      <c r="D3" s="209"/>
      <c r="E3" s="208"/>
    </row>
    <row r="4" spans="1:8" ht="54.75" customHeight="1">
      <c r="A4" s="204" t="s">
        <v>449</v>
      </c>
      <c r="B4" s="348" t="s">
        <v>450</v>
      </c>
      <c r="C4" s="349"/>
      <c r="D4" s="349"/>
      <c r="E4" s="349"/>
    </row>
    <row r="5" spans="1:8" ht="13.35" customHeight="1">
      <c r="A5" s="210"/>
      <c r="B5" s="211"/>
      <c r="D5" s="209"/>
      <c r="E5" s="209"/>
    </row>
    <row r="6" spans="1:8" ht="21" customHeight="1">
      <c r="A6" s="350" t="s">
        <v>451</v>
      </c>
      <c r="B6" s="351" t="s">
        <v>452</v>
      </c>
      <c r="C6" s="351"/>
      <c r="D6" s="351" t="s">
        <v>453</v>
      </c>
      <c r="E6" s="351"/>
    </row>
    <row r="7" spans="1:8" ht="136.5" customHeight="1">
      <c r="A7" s="350"/>
      <c r="B7" s="352"/>
      <c r="C7" s="353"/>
      <c r="D7" s="354" t="s">
        <v>540</v>
      </c>
      <c r="E7" s="354"/>
    </row>
    <row r="8" spans="1:8" ht="21" customHeight="1">
      <c r="A8" s="210"/>
      <c r="B8" s="211"/>
      <c r="D8" s="209"/>
      <c r="E8" s="209"/>
    </row>
    <row r="9" spans="1:8" ht="20.100000000000001" customHeight="1">
      <c r="A9" s="337" t="s">
        <v>52</v>
      </c>
      <c r="B9" s="337"/>
      <c r="C9" s="337"/>
      <c r="D9" s="337"/>
      <c r="E9" s="337"/>
    </row>
    <row r="10" spans="1:8" ht="20.100000000000001" customHeight="1">
      <c r="A10" s="212" t="s">
        <v>454</v>
      </c>
      <c r="B10" s="212" t="s">
        <v>53</v>
      </c>
      <c r="C10" s="212" t="s">
        <v>455</v>
      </c>
      <c r="D10" s="212" t="s">
        <v>54</v>
      </c>
      <c r="E10" s="212" t="s">
        <v>55</v>
      </c>
    </row>
    <row r="11" spans="1:8" s="216" customFormat="1" ht="118.5" customHeight="1">
      <c r="A11" s="338" t="s">
        <v>456</v>
      </c>
      <c r="B11" s="213">
        <v>1</v>
      </c>
      <c r="C11" s="214" t="s">
        <v>319</v>
      </c>
      <c r="D11" s="215">
        <v>1</v>
      </c>
      <c r="E11" s="214" t="s">
        <v>292</v>
      </c>
    </row>
    <row r="12" spans="1:8" s="216" customFormat="1" ht="118.5" customHeight="1">
      <c r="A12" s="338"/>
      <c r="B12" s="213">
        <v>2</v>
      </c>
      <c r="C12" s="214" t="s">
        <v>293</v>
      </c>
      <c r="D12" s="215">
        <v>2</v>
      </c>
      <c r="E12" s="214" t="s">
        <v>294</v>
      </c>
    </row>
    <row r="13" spans="1:8" s="216" customFormat="1" ht="113.25" customHeight="1">
      <c r="A13" s="338"/>
      <c r="B13" s="213">
        <v>3</v>
      </c>
      <c r="C13" s="214" t="s">
        <v>295</v>
      </c>
      <c r="D13" s="215">
        <v>3</v>
      </c>
      <c r="E13" s="214" t="s">
        <v>296</v>
      </c>
      <c r="H13" s="216" t="s">
        <v>457</v>
      </c>
    </row>
    <row r="14" spans="1:8" s="216" customFormat="1" ht="113.25" customHeight="1">
      <c r="A14" s="217"/>
      <c r="B14" s="213">
        <v>4</v>
      </c>
      <c r="C14" s="214" t="s">
        <v>297</v>
      </c>
      <c r="D14" s="215">
        <v>4</v>
      </c>
      <c r="E14" s="214" t="s">
        <v>298</v>
      </c>
    </row>
    <row r="15" spans="1:8" ht="80.099999999999994" hidden="1" customHeight="1">
      <c r="A15" s="339" t="s">
        <v>458</v>
      </c>
      <c r="B15" s="213"/>
      <c r="C15" s="214"/>
      <c r="D15" s="215"/>
      <c r="E15" s="214"/>
    </row>
    <row r="16" spans="1:8" ht="80.099999999999994" customHeight="1">
      <c r="A16" s="340"/>
      <c r="B16" s="213">
        <v>5</v>
      </c>
      <c r="C16" s="214" t="s">
        <v>299</v>
      </c>
      <c r="D16" s="215"/>
      <c r="E16" s="214"/>
    </row>
    <row r="17" spans="1:10" ht="80.099999999999994" customHeight="1">
      <c r="A17" s="341"/>
      <c r="B17" s="213">
        <v>6</v>
      </c>
      <c r="C17" s="214" t="s">
        <v>300</v>
      </c>
      <c r="D17" s="215"/>
      <c r="E17" s="214"/>
    </row>
    <row r="18" spans="1:10" ht="80.099999999999994" customHeight="1">
      <c r="A18" s="342" t="s">
        <v>459</v>
      </c>
      <c r="B18" s="213">
        <v>7</v>
      </c>
      <c r="C18" s="214" t="s">
        <v>301</v>
      </c>
      <c r="D18" s="215">
        <v>5</v>
      </c>
      <c r="E18" s="214" t="s">
        <v>302</v>
      </c>
    </row>
    <row r="19" spans="1:10" ht="80.099999999999994" customHeight="1">
      <c r="A19" s="343"/>
      <c r="B19" s="213">
        <v>8</v>
      </c>
      <c r="C19" s="214" t="s">
        <v>303</v>
      </c>
      <c r="D19" s="215">
        <v>6</v>
      </c>
      <c r="E19" s="214" t="s">
        <v>304</v>
      </c>
    </row>
    <row r="20" spans="1:10" ht="80.099999999999994" customHeight="1">
      <c r="A20" s="343"/>
      <c r="B20" s="213">
        <v>9</v>
      </c>
      <c r="C20" s="214" t="s">
        <v>305</v>
      </c>
      <c r="D20" s="215">
        <v>7</v>
      </c>
      <c r="E20" s="214" t="s">
        <v>306</v>
      </c>
    </row>
    <row r="21" spans="1:10" ht="80.099999999999994" customHeight="1">
      <c r="A21" s="343"/>
      <c r="B21" s="213">
        <v>10</v>
      </c>
      <c r="C21" s="214" t="s">
        <v>307</v>
      </c>
      <c r="D21" s="215">
        <v>8</v>
      </c>
      <c r="E21" s="214" t="s">
        <v>308</v>
      </c>
    </row>
    <row r="22" spans="1:10" ht="94.5" customHeight="1">
      <c r="A22" s="343"/>
      <c r="B22" s="213">
        <v>11</v>
      </c>
      <c r="C22" s="214" t="s">
        <v>460</v>
      </c>
      <c r="D22" s="215">
        <v>9</v>
      </c>
      <c r="E22" s="214" t="s">
        <v>309</v>
      </c>
      <c r="J22" s="218"/>
    </row>
    <row r="23" spans="1:10" ht="80.099999999999994" hidden="1" customHeight="1">
      <c r="A23" s="343"/>
      <c r="B23" s="213"/>
      <c r="C23" s="214"/>
      <c r="D23" s="215"/>
      <c r="E23" s="214"/>
      <c r="J23" s="218"/>
    </row>
    <row r="24" spans="1:10" ht="80.099999999999994" hidden="1" customHeight="1">
      <c r="A24" s="344"/>
      <c r="B24" s="213"/>
      <c r="C24" s="214"/>
      <c r="D24" s="215"/>
      <c r="E24" s="214"/>
      <c r="J24" s="218"/>
    </row>
    <row r="25" spans="1:10" ht="80.099999999999994" customHeight="1">
      <c r="A25" s="331" t="s">
        <v>461</v>
      </c>
      <c r="B25" s="213">
        <v>12</v>
      </c>
      <c r="C25" s="214" t="s">
        <v>310</v>
      </c>
      <c r="D25" s="215">
        <v>10</v>
      </c>
      <c r="E25" s="214" t="s">
        <v>311</v>
      </c>
    </row>
    <row r="26" spans="1:10" ht="80.099999999999994" customHeight="1">
      <c r="A26" s="332"/>
      <c r="B26" s="213">
        <v>13</v>
      </c>
      <c r="C26" s="214" t="s">
        <v>312</v>
      </c>
      <c r="D26" s="215">
        <v>11</v>
      </c>
      <c r="E26" s="214" t="s">
        <v>313</v>
      </c>
    </row>
    <row r="27" spans="1:10" ht="80.099999999999994" customHeight="1">
      <c r="A27" s="332"/>
      <c r="B27" s="213">
        <v>14</v>
      </c>
      <c r="C27" s="214" t="s">
        <v>314</v>
      </c>
      <c r="D27" s="215">
        <v>12</v>
      </c>
      <c r="E27" s="214" t="s">
        <v>315</v>
      </c>
    </row>
    <row r="28" spans="1:10" ht="80.099999999999994" hidden="1" customHeight="1">
      <c r="A28" s="345"/>
      <c r="B28" s="213"/>
      <c r="C28" s="214"/>
      <c r="D28" s="215"/>
      <c r="E28" s="214"/>
    </row>
    <row r="29" spans="1:10" ht="81.75" customHeight="1">
      <c r="A29" s="219" t="s">
        <v>462</v>
      </c>
      <c r="B29" s="213">
        <v>23</v>
      </c>
      <c r="C29" s="214" t="s">
        <v>316</v>
      </c>
      <c r="D29" s="215"/>
      <c r="E29" s="214"/>
    </row>
    <row r="30" spans="1:10" ht="48.75" customHeight="1">
      <c r="A30" s="331" t="s">
        <v>463</v>
      </c>
      <c r="B30" s="213">
        <v>21</v>
      </c>
      <c r="C30" s="214" t="s">
        <v>317</v>
      </c>
      <c r="D30" s="215"/>
      <c r="E30" s="214"/>
    </row>
    <row r="31" spans="1:10" ht="87" customHeight="1">
      <c r="A31" s="336"/>
      <c r="B31" s="213">
        <v>22</v>
      </c>
      <c r="C31" s="214" t="s">
        <v>318</v>
      </c>
      <c r="D31" s="215"/>
      <c r="E31" s="214"/>
    </row>
    <row r="32" spans="1:10" ht="20.100000000000001" customHeight="1">
      <c r="A32" s="328" t="s">
        <v>56</v>
      </c>
      <c r="B32" s="329"/>
      <c r="C32" s="329"/>
      <c r="D32" s="329"/>
      <c r="E32" s="330"/>
    </row>
    <row r="33" spans="1:5" ht="20.100000000000001" customHeight="1">
      <c r="A33" s="212" t="s">
        <v>454</v>
      </c>
      <c r="B33" s="212" t="s">
        <v>53</v>
      </c>
      <c r="C33" s="212" t="s">
        <v>57</v>
      </c>
      <c r="D33" s="212" t="s">
        <v>54</v>
      </c>
      <c r="E33" s="212" t="s">
        <v>464</v>
      </c>
    </row>
    <row r="34" spans="1:5" ht="98.45" customHeight="1">
      <c r="A34" s="331" t="s">
        <v>456</v>
      </c>
      <c r="B34" s="213">
        <v>1</v>
      </c>
      <c r="C34" s="214" t="s">
        <v>319</v>
      </c>
      <c r="D34" s="215">
        <v>1</v>
      </c>
      <c r="E34" s="214" t="s">
        <v>320</v>
      </c>
    </row>
    <row r="35" spans="1:5" ht="81" customHeight="1">
      <c r="A35" s="332"/>
      <c r="B35" s="213">
        <v>2</v>
      </c>
      <c r="C35" s="214" t="s">
        <v>321</v>
      </c>
      <c r="D35" s="215">
        <v>2</v>
      </c>
      <c r="E35" s="214" t="s">
        <v>322</v>
      </c>
    </row>
    <row r="36" spans="1:5" ht="92.1" customHeight="1">
      <c r="A36" s="332"/>
      <c r="B36" s="213">
        <v>3</v>
      </c>
      <c r="C36" s="214" t="s">
        <v>323</v>
      </c>
      <c r="D36" s="215">
        <v>3</v>
      </c>
      <c r="E36" s="214" t="s">
        <v>324</v>
      </c>
    </row>
    <row r="37" spans="1:5" ht="68.25" customHeight="1">
      <c r="A37" s="332"/>
      <c r="B37" s="213">
        <v>4</v>
      </c>
      <c r="C37" s="214" t="s">
        <v>325</v>
      </c>
      <c r="D37" s="215">
        <v>4</v>
      </c>
      <c r="E37" s="214" t="s">
        <v>326</v>
      </c>
    </row>
    <row r="38" spans="1:5" ht="68.25" customHeight="1">
      <c r="A38" s="332"/>
      <c r="B38" s="213"/>
      <c r="C38" s="214"/>
      <c r="D38" s="215">
        <v>5</v>
      </c>
      <c r="E38" s="214" t="s">
        <v>327</v>
      </c>
    </row>
    <row r="39" spans="1:5" ht="41.45" customHeight="1">
      <c r="A39" s="333" t="s">
        <v>328</v>
      </c>
      <c r="B39" s="220">
        <v>5</v>
      </c>
      <c r="C39" s="214" t="s">
        <v>329</v>
      </c>
      <c r="D39" s="215">
        <v>6</v>
      </c>
      <c r="E39" s="214" t="s">
        <v>330</v>
      </c>
    </row>
    <row r="40" spans="1:5" ht="49.5" customHeight="1">
      <c r="A40" s="334"/>
      <c r="B40" s="220"/>
      <c r="C40" s="214"/>
      <c r="D40" s="215">
        <v>7</v>
      </c>
      <c r="E40" s="214" t="s">
        <v>331</v>
      </c>
    </row>
    <row r="41" spans="1:5" ht="49.5" customHeight="1">
      <c r="A41" s="335"/>
      <c r="B41" s="220"/>
      <c r="C41" s="214"/>
      <c r="D41" s="215">
        <v>8</v>
      </c>
      <c r="E41" s="214" t="s">
        <v>332</v>
      </c>
    </row>
    <row r="42" spans="1:5" ht="49.5" customHeight="1">
      <c r="A42" s="333" t="s">
        <v>333</v>
      </c>
      <c r="B42" s="220">
        <v>6</v>
      </c>
      <c r="C42" s="214" t="s">
        <v>334</v>
      </c>
      <c r="D42" s="215">
        <v>9</v>
      </c>
      <c r="E42" s="214" t="s">
        <v>335</v>
      </c>
    </row>
    <row r="43" spans="1:5" s="221" customFormat="1" ht="68.25" customHeight="1">
      <c r="A43" s="334"/>
      <c r="B43" s="220">
        <v>7</v>
      </c>
      <c r="C43" s="214" t="s">
        <v>336</v>
      </c>
      <c r="D43" s="215">
        <v>10</v>
      </c>
      <c r="E43" s="214" t="s">
        <v>337</v>
      </c>
    </row>
    <row r="44" spans="1:5" s="221" customFormat="1" ht="78.75" customHeight="1">
      <c r="A44" s="334"/>
      <c r="B44" s="220">
        <v>8</v>
      </c>
      <c r="C44" s="214" t="s">
        <v>338</v>
      </c>
      <c r="D44" s="215">
        <v>11</v>
      </c>
      <c r="E44" s="214" t="s">
        <v>339</v>
      </c>
    </row>
    <row r="45" spans="1:5" s="221" customFormat="1" ht="28.5">
      <c r="A45" s="334"/>
      <c r="B45" s="220">
        <v>9</v>
      </c>
      <c r="C45" s="214" t="s">
        <v>340</v>
      </c>
      <c r="D45" s="215">
        <v>12</v>
      </c>
      <c r="E45" s="214" t="s">
        <v>341</v>
      </c>
    </row>
    <row r="46" spans="1:5" s="221" customFormat="1" ht="55.5" customHeight="1">
      <c r="A46" s="334"/>
      <c r="B46" s="220">
        <v>10</v>
      </c>
      <c r="C46" s="214" t="s">
        <v>342</v>
      </c>
      <c r="D46" s="215"/>
      <c r="E46" s="214"/>
    </row>
    <row r="47" spans="1:5" s="221" customFormat="1" ht="42.75">
      <c r="A47" s="335"/>
      <c r="B47" s="220">
        <v>11</v>
      </c>
      <c r="C47" s="214" t="s">
        <v>343</v>
      </c>
      <c r="D47" s="215"/>
      <c r="E47" s="214"/>
    </row>
    <row r="48" spans="1:5" s="221" customFormat="1" ht="61.5" customHeight="1">
      <c r="A48" s="325" t="s">
        <v>344</v>
      </c>
      <c r="B48" s="220">
        <v>12</v>
      </c>
      <c r="C48" s="214" t="s">
        <v>345</v>
      </c>
      <c r="D48" s="215">
        <v>13</v>
      </c>
      <c r="E48" s="214" t="s">
        <v>346</v>
      </c>
    </row>
    <row r="49" spans="1:5" ht="71.25" customHeight="1">
      <c r="A49" s="326"/>
      <c r="B49" s="220">
        <v>13</v>
      </c>
      <c r="C49" s="214" t="s">
        <v>347</v>
      </c>
      <c r="D49" s="215">
        <v>14</v>
      </c>
      <c r="E49" s="214" t="s">
        <v>348</v>
      </c>
    </row>
    <row r="50" spans="1:5" ht="105" customHeight="1">
      <c r="A50" s="325" t="s">
        <v>349</v>
      </c>
      <c r="B50" s="220">
        <v>14</v>
      </c>
      <c r="C50" s="214" t="s">
        <v>350</v>
      </c>
      <c r="D50" s="215">
        <v>15</v>
      </c>
      <c r="E50" s="214" t="s">
        <v>351</v>
      </c>
    </row>
    <row r="51" spans="1:5" ht="75.599999999999994" customHeight="1">
      <c r="A51" s="327"/>
      <c r="B51" s="220">
        <v>15</v>
      </c>
      <c r="C51" s="214" t="s">
        <v>352</v>
      </c>
      <c r="D51" s="215">
        <v>16</v>
      </c>
      <c r="E51" s="214" t="s">
        <v>353</v>
      </c>
    </row>
    <row r="52" spans="1:5" ht="62.45" customHeight="1">
      <c r="A52" s="327"/>
      <c r="B52" s="220">
        <v>16</v>
      </c>
      <c r="C52" s="214" t="s">
        <v>354</v>
      </c>
      <c r="D52" s="215">
        <v>17</v>
      </c>
      <c r="E52" s="214" t="s">
        <v>355</v>
      </c>
    </row>
    <row r="53" spans="1:5" ht="42.75">
      <c r="A53" s="327"/>
      <c r="B53" s="220">
        <v>17</v>
      </c>
      <c r="C53" s="214" t="s">
        <v>356</v>
      </c>
      <c r="D53" s="215">
        <v>18</v>
      </c>
      <c r="E53" s="214" t="s">
        <v>357</v>
      </c>
    </row>
    <row r="54" spans="1:5" ht="57">
      <c r="A54" s="327"/>
      <c r="B54" s="220">
        <v>18</v>
      </c>
      <c r="C54" s="214" t="s">
        <v>358</v>
      </c>
      <c r="D54" s="215">
        <v>19</v>
      </c>
      <c r="E54" s="214" t="s">
        <v>359</v>
      </c>
    </row>
    <row r="55" spans="1:5">
      <c r="A55" s="327"/>
      <c r="B55" s="220"/>
      <c r="C55" s="214"/>
      <c r="D55" s="215">
        <v>20</v>
      </c>
      <c r="E55" s="214" t="s">
        <v>360</v>
      </c>
    </row>
    <row r="56" spans="1:5" ht="42.75">
      <c r="A56" s="325" t="s">
        <v>361</v>
      </c>
      <c r="B56" s="220">
        <v>19</v>
      </c>
      <c r="C56" s="214" t="s">
        <v>362</v>
      </c>
      <c r="D56" s="215">
        <v>21</v>
      </c>
      <c r="E56" s="214" t="s">
        <v>363</v>
      </c>
    </row>
    <row r="57" spans="1:5" ht="42.75">
      <c r="A57" s="326"/>
      <c r="B57" s="220">
        <v>20</v>
      </c>
      <c r="C57" s="214" t="s">
        <v>364</v>
      </c>
      <c r="D57" s="215">
        <v>22</v>
      </c>
      <c r="E57" s="214" t="s">
        <v>365</v>
      </c>
    </row>
    <row r="58" spans="1:5" ht="42.75">
      <c r="A58" s="325" t="s">
        <v>366</v>
      </c>
      <c r="B58" s="220">
        <v>21</v>
      </c>
      <c r="C58" s="214" t="s">
        <v>367</v>
      </c>
      <c r="D58" s="215">
        <v>23</v>
      </c>
      <c r="E58" s="214" t="s">
        <v>368</v>
      </c>
    </row>
    <row r="59" spans="1:5" hidden="1">
      <c r="A59" s="326"/>
      <c r="B59" s="220"/>
      <c r="C59" s="214"/>
      <c r="D59" s="215">
        <v>24</v>
      </c>
      <c r="E59" s="214" t="s">
        <v>369</v>
      </c>
    </row>
    <row r="60" spans="1:5" ht="57">
      <c r="A60" s="325" t="s">
        <v>370</v>
      </c>
      <c r="B60" s="220">
        <v>22</v>
      </c>
      <c r="C60" s="214" t="s">
        <v>371</v>
      </c>
      <c r="D60" s="215">
        <v>25</v>
      </c>
      <c r="E60" s="214" t="s">
        <v>372</v>
      </c>
    </row>
    <row r="61" spans="1:5" ht="28.5">
      <c r="A61" s="326"/>
      <c r="B61" s="220"/>
      <c r="C61" s="214"/>
      <c r="D61" s="215">
        <v>26</v>
      </c>
      <c r="E61" s="214" t="s">
        <v>373</v>
      </c>
    </row>
    <row r="62" spans="1:5" ht="28.5">
      <c r="A62" s="325" t="s">
        <v>374</v>
      </c>
      <c r="B62" s="220"/>
      <c r="C62" s="214"/>
      <c r="D62" s="215">
        <v>27</v>
      </c>
      <c r="E62" s="214" t="s">
        <v>375</v>
      </c>
    </row>
    <row r="63" spans="1:5" ht="28.5">
      <c r="A63" s="327"/>
      <c r="B63" s="220"/>
      <c r="C63" s="214"/>
      <c r="D63" s="215">
        <v>28</v>
      </c>
      <c r="E63" s="214" t="s">
        <v>376</v>
      </c>
    </row>
    <row r="64" spans="1:5">
      <c r="A64" s="327"/>
      <c r="B64" s="220"/>
      <c r="C64" s="214"/>
      <c r="D64" s="215">
        <v>29</v>
      </c>
      <c r="E64" s="214" t="s">
        <v>377</v>
      </c>
    </row>
    <row r="65" spans="1:5">
      <c r="A65" s="326"/>
      <c r="B65" s="220"/>
      <c r="C65" s="214"/>
      <c r="D65" s="215">
        <v>30</v>
      </c>
      <c r="E65" s="214" t="s">
        <v>378</v>
      </c>
    </row>
    <row r="66" spans="1:5" ht="42.75">
      <c r="A66" s="327" t="s">
        <v>379</v>
      </c>
      <c r="B66" s="220">
        <v>23</v>
      </c>
      <c r="C66" s="214" t="s">
        <v>380</v>
      </c>
      <c r="D66" s="215">
        <v>31</v>
      </c>
      <c r="E66" s="214" t="s">
        <v>381</v>
      </c>
    </row>
    <row r="67" spans="1:5" ht="28.5">
      <c r="A67" s="327"/>
      <c r="B67" s="220">
        <v>24</v>
      </c>
      <c r="C67" s="214" t="s">
        <v>382</v>
      </c>
      <c r="D67" s="215">
        <v>32</v>
      </c>
      <c r="E67" s="214" t="s">
        <v>383</v>
      </c>
    </row>
    <row r="68" spans="1:5" ht="45" customHeight="1">
      <c r="A68" s="327"/>
      <c r="B68" s="220">
        <v>25</v>
      </c>
      <c r="C68" s="214" t="s">
        <v>384</v>
      </c>
      <c r="D68" s="215">
        <v>33</v>
      </c>
      <c r="E68" s="214" t="s">
        <v>385</v>
      </c>
    </row>
    <row r="69" spans="1:5" ht="77.099999999999994" customHeight="1">
      <c r="A69" s="327"/>
      <c r="B69" s="220">
        <v>26</v>
      </c>
      <c r="C69" s="214" t="s">
        <v>386</v>
      </c>
      <c r="D69" s="215">
        <v>34</v>
      </c>
      <c r="E69" s="214" t="s">
        <v>387</v>
      </c>
    </row>
    <row r="70" spans="1:5" ht="38.25" customHeight="1">
      <c r="A70" s="326"/>
      <c r="B70" s="220"/>
      <c r="C70" s="214"/>
      <c r="D70" s="215">
        <v>35</v>
      </c>
      <c r="E70" s="214" t="s">
        <v>388</v>
      </c>
    </row>
    <row r="71" spans="1:5" ht="50.1" hidden="1" customHeight="1">
      <c r="A71" s="345"/>
      <c r="B71" s="213"/>
      <c r="C71" s="222"/>
      <c r="D71" s="215"/>
      <c r="E71" s="222"/>
    </row>
    <row r="72" spans="1:5" ht="50.1" hidden="1" customHeight="1">
      <c r="A72" s="342"/>
      <c r="B72" s="213"/>
      <c r="C72" s="222"/>
      <c r="D72" s="215"/>
      <c r="E72" s="222"/>
    </row>
    <row r="73" spans="1:5" ht="50.1" hidden="1" customHeight="1">
      <c r="A73" s="342"/>
      <c r="B73" s="213"/>
      <c r="C73" s="216"/>
      <c r="D73" s="215"/>
      <c r="E73" s="222"/>
    </row>
    <row r="74" spans="1:5" ht="50.1" hidden="1" customHeight="1">
      <c r="A74" s="342"/>
      <c r="B74" s="213"/>
      <c r="C74" s="223"/>
      <c r="D74" s="215"/>
      <c r="E74" s="222"/>
    </row>
    <row r="75" spans="1:5" ht="50.1" hidden="1" customHeight="1">
      <c r="A75" s="342"/>
      <c r="B75" s="213"/>
      <c r="C75" s="222"/>
      <c r="D75" s="215"/>
      <c r="E75" s="222"/>
    </row>
    <row r="76" spans="1:5" ht="50.1" hidden="1" customHeight="1">
      <c r="A76" s="342"/>
      <c r="B76" s="213"/>
      <c r="C76" s="222"/>
      <c r="D76" s="215"/>
      <c r="E76" s="222"/>
    </row>
    <row r="77" spans="1:5" ht="50.1" hidden="1" customHeight="1">
      <c r="A77" s="342"/>
      <c r="B77" s="213"/>
      <c r="C77" s="222"/>
      <c r="D77" s="215"/>
      <c r="E77" s="223"/>
    </row>
    <row r="78" spans="1:5" ht="39.950000000000003" hidden="1" customHeight="1">
      <c r="A78" s="342"/>
      <c r="B78" s="213"/>
      <c r="C78" s="215"/>
      <c r="D78" s="215"/>
      <c r="E78" s="222"/>
    </row>
    <row r="79" spans="1:5" ht="39.950000000000003" hidden="1" customHeight="1">
      <c r="A79" s="331"/>
      <c r="B79" s="213"/>
      <c r="C79" s="214"/>
      <c r="D79" s="215"/>
      <c r="E79" s="214"/>
    </row>
    <row r="80" spans="1:5" ht="72" hidden="1" customHeight="1">
      <c r="A80" s="332"/>
      <c r="B80" s="213"/>
      <c r="C80" s="214"/>
      <c r="D80" s="215"/>
      <c r="E80" s="214"/>
    </row>
    <row r="81" spans="1:10" ht="72" hidden="1" customHeight="1">
      <c r="A81" s="332"/>
      <c r="B81" s="213"/>
      <c r="C81" s="214"/>
      <c r="D81" s="224"/>
      <c r="E81" s="214"/>
    </row>
    <row r="82" spans="1:10" ht="72" hidden="1" customHeight="1">
      <c r="A82" s="332"/>
      <c r="B82" s="213"/>
      <c r="C82" s="214"/>
      <c r="D82" s="224"/>
      <c r="E82" s="214"/>
      <c r="J82" s="203" t="s">
        <v>465</v>
      </c>
    </row>
    <row r="83" spans="1:10" ht="77.25" hidden="1" customHeight="1">
      <c r="A83" s="332"/>
      <c r="B83" s="225"/>
      <c r="C83" s="226"/>
      <c r="D83" s="227"/>
      <c r="E83" s="226"/>
    </row>
    <row r="84" spans="1:10">
      <c r="A84" s="228"/>
      <c r="B84" s="229"/>
      <c r="C84" s="230"/>
      <c r="D84" s="229"/>
    </row>
    <row r="85" spans="1:10" ht="24" customHeight="1">
      <c r="A85" s="231" t="s">
        <v>466</v>
      </c>
      <c r="B85" s="355" t="s">
        <v>467</v>
      </c>
      <c r="C85" s="356"/>
      <c r="D85" s="232" t="s">
        <v>468</v>
      </c>
      <c r="E85" s="233" t="s">
        <v>469</v>
      </c>
      <c r="F85" s="357"/>
      <c r="G85" s="358"/>
      <c r="H85" s="359"/>
      <c r="I85" s="359"/>
      <c r="J85" s="359"/>
    </row>
    <row r="86" spans="1:10" ht="36" customHeight="1">
      <c r="A86" s="234" t="s">
        <v>470</v>
      </c>
      <c r="B86" s="360" t="s">
        <v>471</v>
      </c>
      <c r="C86" s="361"/>
      <c r="D86" s="235" t="s">
        <v>472</v>
      </c>
      <c r="E86" s="236" t="s">
        <v>473</v>
      </c>
      <c r="F86" s="357"/>
      <c r="G86" s="358"/>
      <c r="H86" s="359"/>
      <c r="I86" s="359"/>
      <c r="J86" s="359"/>
    </row>
    <row r="87" spans="1:10" ht="18" customHeight="1">
      <c r="A87" s="237" t="s">
        <v>474</v>
      </c>
      <c r="B87" s="355" t="s">
        <v>41</v>
      </c>
      <c r="C87" s="356"/>
      <c r="D87" s="232" t="s">
        <v>41</v>
      </c>
      <c r="E87" s="233" t="s">
        <v>41</v>
      </c>
      <c r="F87" s="357"/>
      <c r="G87" s="358"/>
      <c r="H87" s="359"/>
      <c r="I87" s="359"/>
      <c r="J87" s="359"/>
    </row>
    <row r="88" spans="1:10" ht="36" customHeight="1">
      <c r="A88" s="238">
        <v>2</v>
      </c>
      <c r="B88" s="362">
        <v>45236</v>
      </c>
      <c r="C88" s="363"/>
      <c r="D88" s="239">
        <v>45272</v>
      </c>
      <c r="E88" s="239">
        <v>45273</v>
      </c>
      <c r="F88" s="357"/>
      <c r="G88" s="358"/>
      <c r="H88" s="359"/>
      <c r="I88" s="359"/>
      <c r="J88" s="359"/>
    </row>
    <row r="89" spans="1:10" ht="36" customHeight="1"/>
  </sheetData>
  <mergeCells count="39">
    <mergeCell ref="H85:H86"/>
    <mergeCell ref="I85:I86"/>
    <mergeCell ref="J85:J86"/>
    <mergeCell ref="B86:C86"/>
    <mergeCell ref="B87:C87"/>
    <mergeCell ref="F87:G88"/>
    <mergeCell ref="H87:H88"/>
    <mergeCell ref="I87:I88"/>
    <mergeCell ref="J87:J88"/>
    <mergeCell ref="B88:C88"/>
    <mergeCell ref="A66:A70"/>
    <mergeCell ref="A71:A78"/>
    <mergeCell ref="A79:A83"/>
    <mergeCell ref="B85:C85"/>
    <mergeCell ref="F85:G86"/>
    <mergeCell ref="A25:A28"/>
    <mergeCell ref="B2:C2"/>
    <mergeCell ref="B4:E4"/>
    <mergeCell ref="A6:A7"/>
    <mergeCell ref="B6:C6"/>
    <mergeCell ref="D6:E6"/>
    <mergeCell ref="B7:C7"/>
    <mergeCell ref="D7:E7"/>
    <mergeCell ref="B1:D1"/>
    <mergeCell ref="A58:A59"/>
    <mergeCell ref="A60:A61"/>
    <mergeCell ref="A62:A65"/>
    <mergeCell ref="A32:E32"/>
    <mergeCell ref="A34:A38"/>
    <mergeCell ref="A39:A41"/>
    <mergeCell ref="A30:A31"/>
    <mergeCell ref="A42:A47"/>
    <mergeCell ref="A48:A49"/>
    <mergeCell ref="A50:A55"/>
    <mergeCell ref="A56:A57"/>
    <mergeCell ref="A9:E9"/>
    <mergeCell ref="A11:A13"/>
    <mergeCell ref="A15:A17"/>
    <mergeCell ref="A18:A24"/>
  </mergeCells>
  <printOptions horizontalCentered="1"/>
  <pageMargins left="0.70866141732283472" right="0.70866141732283472" top="0.74803149606299213" bottom="0.74803149606299213" header="0.31496062992125984" footer="0.31496062992125984"/>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8"/>
  <sheetViews>
    <sheetView showGridLines="0" topLeftCell="A4" zoomScale="90" zoomScaleNormal="90" workbookViewId="0">
      <selection activeCell="D8" sqref="D8"/>
    </sheetView>
  </sheetViews>
  <sheetFormatPr baseColWidth="10" defaultColWidth="10.42578125" defaultRowHeight="15"/>
  <cols>
    <col min="1" max="1" width="60.85546875" style="256" customWidth="1"/>
    <col min="2" max="2" width="15.85546875" style="257" customWidth="1"/>
    <col min="3" max="5" width="15.85546875" style="258" customWidth="1"/>
    <col min="6" max="6" width="40.85546875" style="256" customWidth="1"/>
    <col min="7" max="7" width="2.7109375" style="243" customWidth="1"/>
    <col min="8" max="16384" width="10.42578125" style="243"/>
  </cols>
  <sheetData>
    <row r="1" spans="1:6" ht="80.099999999999994" customHeight="1">
      <c r="A1" s="242"/>
      <c r="B1" s="365" t="s">
        <v>475</v>
      </c>
      <c r="C1" s="365"/>
      <c r="D1" s="365"/>
      <c r="E1" s="365"/>
      <c r="F1" s="242"/>
    </row>
    <row r="2" spans="1:6">
      <c r="A2" s="364" t="s">
        <v>44</v>
      </c>
      <c r="B2" s="364"/>
      <c r="C2" s="364"/>
      <c r="D2" s="364"/>
      <c r="E2" s="364"/>
      <c r="F2" s="364"/>
    </row>
    <row r="3" spans="1:6" ht="28.5" customHeight="1">
      <c r="A3" s="366" t="s">
        <v>45</v>
      </c>
      <c r="B3" s="367" t="s">
        <v>46</v>
      </c>
      <c r="C3" s="367"/>
      <c r="D3" s="367"/>
      <c r="E3" s="367"/>
      <c r="F3" s="244" t="s">
        <v>47</v>
      </c>
    </row>
    <row r="4" spans="1:6" ht="46.5" customHeight="1">
      <c r="A4" s="366"/>
      <c r="B4" s="245" t="s">
        <v>48</v>
      </c>
      <c r="C4" s="245" t="s">
        <v>49</v>
      </c>
      <c r="D4" s="245" t="s">
        <v>50</v>
      </c>
      <c r="E4" s="245" t="s">
        <v>51</v>
      </c>
      <c r="F4" s="246"/>
    </row>
    <row r="5" spans="1:6" ht="65.099999999999994" customHeight="1">
      <c r="A5" s="247" t="s">
        <v>391</v>
      </c>
      <c r="B5" s="248" t="s">
        <v>389</v>
      </c>
      <c r="C5" s="249"/>
      <c r="D5" s="249">
        <v>9</v>
      </c>
      <c r="E5" s="249"/>
      <c r="F5" s="250" t="s">
        <v>390</v>
      </c>
    </row>
    <row r="6" spans="1:6" ht="65.099999999999994" customHeight="1">
      <c r="A6" s="247" t="s">
        <v>392</v>
      </c>
      <c r="B6" s="251" t="s">
        <v>393</v>
      </c>
      <c r="C6" s="252"/>
      <c r="D6" s="252">
        <v>20</v>
      </c>
      <c r="E6" s="252">
        <v>13</v>
      </c>
      <c r="F6" s="250" t="s">
        <v>394</v>
      </c>
    </row>
    <row r="7" spans="1:6" ht="65.099999999999994" customHeight="1">
      <c r="A7" s="253" t="s">
        <v>395</v>
      </c>
      <c r="B7" s="251" t="s">
        <v>393</v>
      </c>
      <c r="C7" s="252"/>
      <c r="D7" s="252"/>
      <c r="E7" s="252"/>
      <c r="F7" s="250" t="s">
        <v>394</v>
      </c>
    </row>
    <row r="8" spans="1:6" ht="65.099999999999994" customHeight="1">
      <c r="A8" s="253" t="s">
        <v>396</v>
      </c>
      <c r="B8" s="251">
        <v>1</v>
      </c>
      <c r="C8" s="251">
        <v>5</v>
      </c>
      <c r="D8" s="249">
        <v>14</v>
      </c>
      <c r="E8" s="249">
        <v>19</v>
      </c>
      <c r="F8" s="250" t="s">
        <v>394</v>
      </c>
    </row>
    <row r="9" spans="1:6" ht="78.95" customHeight="1">
      <c r="A9" s="247" t="s">
        <v>397</v>
      </c>
      <c r="B9" s="248" t="s">
        <v>398</v>
      </c>
      <c r="C9" s="249"/>
      <c r="D9" s="249" t="s">
        <v>399</v>
      </c>
      <c r="E9" s="249"/>
      <c r="F9" s="250" t="s">
        <v>394</v>
      </c>
    </row>
    <row r="10" spans="1:6" ht="65.099999999999994" customHeight="1">
      <c r="A10" s="254" t="s">
        <v>400</v>
      </c>
      <c r="B10" s="251">
        <v>12</v>
      </c>
      <c r="C10" s="252"/>
      <c r="D10" s="252" t="s">
        <v>401</v>
      </c>
      <c r="E10" s="252" t="s">
        <v>402</v>
      </c>
      <c r="F10" s="255" t="s">
        <v>394</v>
      </c>
    </row>
    <row r="11" spans="1:6" ht="65.099999999999994" customHeight="1">
      <c r="A11" s="254" t="s">
        <v>403</v>
      </c>
      <c r="B11" s="251">
        <v>22</v>
      </c>
      <c r="C11" s="252" t="s">
        <v>404</v>
      </c>
      <c r="D11" s="249" t="s">
        <v>405</v>
      </c>
      <c r="E11" s="252" t="s">
        <v>406</v>
      </c>
      <c r="F11" s="255" t="s">
        <v>394</v>
      </c>
    </row>
    <row r="12" spans="1:6" ht="65.099999999999994" customHeight="1">
      <c r="A12" s="254" t="s">
        <v>407</v>
      </c>
      <c r="B12" s="251" t="s">
        <v>408</v>
      </c>
      <c r="C12" s="252">
        <v>4</v>
      </c>
      <c r="D12" s="252" t="s">
        <v>409</v>
      </c>
      <c r="E12" s="252"/>
      <c r="F12" s="255" t="s">
        <v>394</v>
      </c>
    </row>
    <row r="13" spans="1:6" ht="65.099999999999994" customHeight="1">
      <c r="A13" s="254" t="s">
        <v>410</v>
      </c>
      <c r="B13" s="251"/>
      <c r="C13" s="252" t="s">
        <v>411</v>
      </c>
      <c r="D13" s="252"/>
      <c r="E13" s="252"/>
      <c r="F13" s="255" t="s">
        <v>412</v>
      </c>
    </row>
    <row r="14" spans="1:6" ht="45">
      <c r="A14" s="254" t="s">
        <v>413</v>
      </c>
      <c r="B14" s="251"/>
      <c r="C14" s="252"/>
      <c r="D14" s="252" t="s">
        <v>414</v>
      </c>
      <c r="E14" s="252"/>
      <c r="F14" s="255" t="s">
        <v>394</v>
      </c>
    </row>
    <row r="15" spans="1:6" ht="60">
      <c r="A15" s="254" t="s">
        <v>415</v>
      </c>
      <c r="B15" s="251">
        <v>1</v>
      </c>
      <c r="C15" s="252"/>
      <c r="D15" s="252" t="s">
        <v>416</v>
      </c>
      <c r="E15" s="252"/>
      <c r="F15" s="255" t="s">
        <v>394</v>
      </c>
    </row>
    <row r="16" spans="1:6" ht="60">
      <c r="A16" s="254" t="s">
        <v>417</v>
      </c>
      <c r="B16" s="251"/>
      <c r="C16" s="252"/>
      <c r="D16" s="252" t="s">
        <v>418</v>
      </c>
      <c r="E16" s="252"/>
      <c r="F16" s="255" t="s">
        <v>394</v>
      </c>
    </row>
    <row r="17" spans="1:6" ht="60">
      <c r="A17" s="254" t="s">
        <v>419</v>
      </c>
      <c r="B17" s="251"/>
      <c r="C17" s="252"/>
      <c r="D17" s="252">
        <v>19</v>
      </c>
      <c r="E17" s="252"/>
      <c r="F17" s="255" t="s">
        <v>394</v>
      </c>
    </row>
    <row r="18" spans="1:6" ht="45">
      <c r="A18" s="254" t="s">
        <v>420</v>
      </c>
      <c r="B18" s="251">
        <v>1</v>
      </c>
      <c r="C18" s="252"/>
      <c r="D18" s="252" t="s">
        <v>421</v>
      </c>
      <c r="E18" s="252"/>
      <c r="F18" s="255" t="s">
        <v>394</v>
      </c>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138FFF7F-A835-4DA9-94C5-4CE328EBABF1}"/>
    <dataValidation allowBlank="1" showInputMessage="1" showErrorMessage="1" prompt="Proponer y escribir en una frase la estrategia para gestionar la debilidad, la oportunidad, la amenaza o la fortaleza.Usar verbo de acción en infinitivo._x000a_" sqref="G1 A3" xr:uid="{C3E9D824-6554-423A-B865-9924D4DCC0DB}"/>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08" t="s">
        <v>15</v>
      </c>
      <c r="C2" s="409"/>
      <c r="D2" s="409"/>
      <c r="E2" s="409"/>
      <c r="F2" s="409"/>
      <c r="G2" s="410"/>
    </row>
    <row r="3" spans="2:9" ht="15">
      <c r="B3" s="411" t="s">
        <v>16</v>
      </c>
      <c r="C3" s="412"/>
      <c r="D3" s="413"/>
      <c r="E3" s="413"/>
      <c r="F3" s="413"/>
      <c r="G3" s="414"/>
    </row>
    <row r="4" spans="2:9" ht="88.5" customHeight="1">
      <c r="B4" s="415" t="s">
        <v>240</v>
      </c>
      <c r="C4" s="416"/>
      <c r="D4" s="416"/>
      <c r="E4" s="416"/>
      <c r="F4" s="416"/>
      <c r="G4" s="417"/>
    </row>
    <row r="5" spans="2:9" ht="15">
      <c r="B5" s="123"/>
      <c r="C5" s="135"/>
      <c r="D5" s="136"/>
      <c r="E5" s="137"/>
      <c r="F5" s="137"/>
      <c r="G5" s="137"/>
    </row>
    <row r="6" spans="2:9" ht="16.5" customHeight="1">
      <c r="B6" s="418" t="s">
        <v>272</v>
      </c>
      <c r="C6" s="419"/>
      <c r="D6" s="419"/>
      <c r="E6" s="419"/>
      <c r="F6" s="419"/>
      <c r="G6" s="420"/>
    </row>
    <row r="7" spans="2:9" ht="76.5" customHeight="1">
      <c r="B7" s="418"/>
      <c r="C7" s="419"/>
      <c r="D7" s="419"/>
      <c r="E7" s="419"/>
      <c r="F7" s="419"/>
      <c r="G7" s="420"/>
    </row>
    <row r="8" spans="2:9" ht="15" thickBot="1">
      <c r="B8" s="138"/>
      <c r="C8" s="139"/>
      <c r="D8" s="139"/>
      <c r="E8" s="140"/>
      <c r="F8" s="141"/>
      <c r="G8" s="141"/>
    </row>
    <row r="9" spans="2:9">
      <c r="B9" s="142"/>
      <c r="C9" s="178" t="s">
        <v>176</v>
      </c>
      <c r="D9" s="421" t="s">
        <v>17</v>
      </c>
      <c r="E9" s="422"/>
      <c r="F9" s="423" t="s">
        <v>18</v>
      </c>
      <c r="G9" s="424"/>
    </row>
    <row r="10" spans="2:9" ht="15" customHeight="1">
      <c r="B10" s="143"/>
      <c r="C10" s="125">
        <v>5</v>
      </c>
      <c r="D10" s="406" t="s">
        <v>19</v>
      </c>
      <c r="E10" s="407"/>
      <c r="F10" s="400" t="s">
        <v>178</v>
      </c>
      <c r="G10" s="397"/>
      <c r="H10" s="369"/>
      <c r="I10" s="369"/>
    </row>
    <row r="11" spans="2:9">
      <c r="B11" s="143"/>
      <c r="C11" s="125">
        <v>5</v>
      </c>
      <c r="D11" s="406" t="s">
        <v>21</v>
      </c>
      <c r="E11" s="407"/>
      <c r="F11" s="400" t="s">
        <v>179</v>
      </c>
      <c r="G11" s="397"/>
      <c r="H11" s="369"/>
      <c r="I11" s="369"/>
    </row>
    <row r="12" spans="2:9">
      <c r="B12" s="143"/>
      <c r="C12" s="125">
        <v>5</v>
      </c>
      <c r="D12" s="406" t="s">
        <v>23</v>
      </c>
      <c r="E12" s="407"/>
      <c r="F12" s="400" t="s">
        <v>180</v>
      </c>
      <c r="G12" s="397"/>
      <c r="H12" s="369"/>
      <c r="I12" s="369"/>
    </row>
    <row r="13" spans="2:9" ht="27.75" customHeight="1">
      <c r="B13" s="143"/>
      <c r="C13" s="125">
        <v>5</v>
      </c>
      <c r="D13" s="406" t="s">
        <v>119</v>
      </c>
      <c r="E13" s="407"/>
      <c r="F13" s="400" t="s">
        <v>181</v>
      </c>
      <c r="G13" s="397"/>
      <c r="H13" s="369"/>
      <c r="I13" s="369"/>
    </row>
    <row r="14" spans="2:9">
      <c r="B14" s="143"/>
      <c r="C14" s="125">
        <v>5</v>
      </c>
      <c r="D14" s="406" t="s">
        <v>107</v>
      </c>
      <c r="E14" s="407"/>
      <c r="F14" s="400" t="s">
        <v>182</v>
      </c>
      <c r="G14" s="397"/>
      <c r="H14" s="369"/>
      <c r="I14" s="369"/>
    </row>
    <row r="15" spans="2:9" ht="41.25" customHeight="1">
      <c r="B15" s="143"/>
      <c r="C15" s="125">
        <v>5</v>
      </c>
      <c r="D15" s="406" t="s">
        <v>4</v>
      </c>
      <c r="E15" s="407"/>
      <c r="F15" s="400" t="s">
        <v>213</v>
      </c>
      <c r="G15" s="397"/>
      <c r="H15" s="369"/>
      <c r="I15" s="369"/>
    </row>
    <row r="16" spans="2:9" ht="41.25" customHeight="1">
      <c r="B16" s="143"/>
      <c r="C16" s="125">
        <v>5</v>
      </c>
      <c r="D16" s="401" t="s">
        <v>177</v>
      </c>
      <c r="E16" s="402"/>
      <c r="F16" s="400" t="s">
        <v>256</v>
      </c>
      <c r="G16" s="397"/>
      <c r="H16" s="369"/>
      <c r="I16" s="369"/>
    </row>
    <row r="17" spans="2:9" ht="51.75" customHeight="1">
      <c r="B17" s="143"/>
      <c r="C17" s="125">
        <v>5</v>
      </c>
      <c r="D17" s="402" t="s">
        <v>132</v>
      </c>
      <c r="E17" s="405"/>
      <c r="F17" s="400" t="s">
        <v>241</v>
      </c>
      <c r="G17" s="397"/>
      <c r="H17" s="369"/>
      <c r="I17" s="369"/>
    </row>
    <row r="18" spans="2:9" ht="51.75" customHeight="1">
      <c r="B18" s="143"/>
      <c r="C18" s="125">
        <v>5</v>
      </c>
      <c r="D18" s="401" t="s">
        <v>183</v>
      </c>
      <c r="E18" s="402"/>
      <c r="F18" s="400" t="s">
        <v>242</v>
      </c>
      <c r="G18" s="397"/>
      <c r="H18" s="369"/>
      <c r="I18" s="369"/>
    </row>
    <row r="19" spans="2:9" ht="51.75" customHeight="1">
      <c r="B19" s="143"/>
      <c r="C19" s="125">
        <v>5</v>
      </c>
      <c r="D19" s="179" t="s">
        <v>235</v>
      </c>
      <c r="E19" s="180"/>
      <c r="F19" s="400" t="s">
        <v>273</v>
      </c>
      <c r="G19" s="397"/>
      <c r="H19" s="369"/>
      <c r="I19" s="369"/>
    </row>
    <row r="20" spans="2:9" ht="51.75" customHeight="1">
      <c r="B20" s="143"/>
      <c r="C20" s="125">
        <v>5</v>
      </c>
      <c r="D20" s="179" t="s">
        <v>98</v>
      </c>
      <c r="E20" s="180"/>
      <c r="F20" s="400" t="s">
        <v>243</v>
      </c>
      <c r="G20" s="397"/>
      <c r="H20" s="369"/>
      <c r="I20" s="369"/>
    </row>
    <row r="21" spans="2:9" ht="66.75" customHeight="1">
      <c r="B21" s="143"/>
      <c r="C21" s="125">
        <v>5</v>
      </c>
      <c r="D21" s="401" t="s">
        <v>184</v>
      </c>
      <c r="E21" s="402"/>
      <c r="F21" s="400" t="s">
        <v>274</v>
      </c>
      <c r="G21" s="397"/>
      <c r="H21" s="369"/>
      <c r="I21" s="369"/>
    </row>
    <row r="22" spans="2:9" ht="36" customHeight="1">
      <c r="B22" s="143"/>
      <c r="C22" s="125">
        <v>5</v>
      </c>
      <c r="D22" s="403" t="s">
        <v>185</v>
      </c>
      <c r="E22" s="404"/>
      <c r="F22" s="400" t="s">
        <v>244</v>
      </c>
      <c r="G22" s="397"/>
      <c r="H22" s="370"/>
      <c r="I22" s="370"/>
    </row>
    <row r="23" spans="2:9" ht="26.25" customHeight="1">
      <c r="B23" s="143"/>
      <c r="C23" s="125">
        <v>5</v>
      </c>
      <c r="D23" s="395" t="s">
        <v>214</v>
      </c>
      <c r="E23" s="395"/>
      <c r="F23" s="396" t="s">
        <v>216</v>
      </c>
      <c r="G23" s="397"/>
      <c r="H23" s="369"/>
      <c r="I23" s="369"/>
    </row>
    <row r="24" spans="2:9" ht="26.25" customHeight="1">
      <c r="B24" s="143"/>
      <c r="C24" s="125">
        <v>5</v>
      </c>
      <c r="D24" s="395" t="s">
        <v>215</v>
      </c>
      <c r="E24" s="395"/>
      <c r="F24" s="396" t="s">
        <v>245</v>
      </c>
      <c r="G24" s="397"/>
      <c r="H24" s="369"/>
      <c r="I24" s="369"/>
    </row>
    <row r="25" spans="2:9" ht="26.25" customHeight="1">
      <c r="B25" s="143"/>
      <c r="C25" s="125">
        <v>5</v>
      </c>
      <c r="D25" s="398" t="s">
        <v>217</v>
      </c>
      <c r="E25" s="399"/>
      <c r="F25" s="396" t="s">
        <v>275</v>
      </c>
      <c r="G25" s="397"/>
      <c r="H25" s="369"/>
      <c r="I25" s="369"/>
    </row>
    <row r="26" spans="2:9" ht="27" customHeight="1">
      <c r="B26" s="144"/>
      <c r="C26" s="386" t="s">
        <v>257</v>
      </c>
      <c r="D26" s="387"/>
      <c r="E26" s="387"/>
      <c r="F26" s="387"/>
      <c r="G26" s="388"/>
    </row>
    <row r="27" spans="2:9" ht="27" customHeight="1">
      <c r="B27" s="389" t="s">
        <v>246</v>
      </c>
      <c r="C27" s="390"/>
      <c r="D27" s="390"/>
      <c r="E27" s="390"/>
      <c r="F27" s="390"/>
      <c r="G27" s="391"/>
    </row>
    <row r="28" spans="2:9" ht="10.5" customHeight="1">
      <c r="B28" s="145"/>
      <c r="D28" s="146"/>
      <c r="E28" s="147"/>
      <c r="F28" s="148"/>
      <c r="G28" s="148"/>
    </row>
    <row r="29" spans="2:9">
      <c r="B29" s="145"/>
      <c r="C29" s="149"/>
      <c r="D29" s="392" t="s">
        <v>17</v>
      </c>
      <c r="E29" s="392"/>
      <c r="F29" s="393" t="s">
        <v>18</v>
      </c>
      <c r="G29" s="394"/>
    </row>
    <row r="30" spans="2:9">
      <c r="B30" s="145"/>
      <c r="D30" s="377" t="s">
        <v>19</v>
      </c>
      <c r="E30" s="377"/>
      <c r="F30" s="378" t="s">
        <v>20</v>
      </c>
      <c r="G30" s="379"/>
      <c r="H30" s="369"/>
      <c r="I30" s="369"/>
    </row>
    <row r="31" spans="2:9">
      <c r="B31" s="145"/>
      <c r="D31" s="377" t="s">
        <v>21</v>
      </c>
      <c r="E31" s="377"/>
      <c r="F31" s="378" t="s">
        <v>22</v>
      </c>
      <c r="G31" s="379"/>
      <c r="H31" s="369"/>
      <c r="I31" s="369"/>
    </row>
    <row r="32" spans="2:9">
      <c r="B32" s="145"/>
      <c r="D32" s="377" t="s">
        <v>23</v>
      </c>
      <c r="E32" s="377"/>
      <c r="F32" s="378" t="s">
        <v>24</v>
      </c>
      <c r="G32" s="379"/>
      <c r="H32" s="369"/>
      <c r="I32" s="369"/>
    </row>
    <row r="33" spans="2:9">
      <c r="B33" s="145"/>
      <c r="D33" s="377" t="s">
        <v>119</v>
      </c>
      <c r="E33" s="377"/>
      <c r="F33" s="378" t="s">
        <v>120</v>
      </c>
      <c r="G33" s="379"/>
      <c r="H33" s="369"/>
      <c r="I33" s="369"/>
    </row>
    <row r="34" spans="2:9">
      <c r="B34" s="145"/>
      <c r="D34" s="377" t="s">
        <v>107</v>
      </c>
      <c r="E34" s="377"/>
      <c r="F34" s="378" t="s">
        <v>219</v>
      </c>
      <c r="G34" s="379"/>
      <c r="H34" s="369"/>
      <c r="I34" s="369"/>
    </row>
    <row r="35" spans="2:9" ht="40.9" customHeight="1">
      <c r="B35" s="145"/>
      <c r="D35" s="377" t="s">
        <v>109</v>
      </c>
      <c r="E35" s="377"/>
      <c r="F35" s="378" t="s">
        <v>276</v>
      </c>
      <c r="G35" s="379"/>
      <c r="H35" s="369"/>
      <c r="I35" s="369"/>
    </row>
    <row r="36" spans="2:9" ht="42" customHeight="1">
      <c r="B36" s="124"/>
      <c r="C36" s="150"/>
      <c r="D36" s="377" t="s">
        <v>169</v>
      </c>
      <c r="E36" s="377"/>
      <c r="F36" s="378" t="s">
        <v>277</v>
      </c>
      <c r="G36" s="379"/>
      <c r="H36" s="368"/>
      <c r="I36" s="368"/>
    </row>
    <row r="37" spans="2:9" ht="30.75" customHeight="1">
      <c r="B37" s="124"/>
      <c r="C37" s="150"/>
      <c r="D37" s="377" t="s">
        <v>160</v>
      </c>
      <c r="E37" s="377"/>
      <c r="F37" s="380" t="s">
        <v>278</v>
      </c>
      <c r="G37" s="381"/>
      <c r="H37" s="368"/>
      <c r="I37" s="368"/>
    </row>
    <row r="38" spans="2:9" ht="33" customHeight="1">
      <c r="B38" s="124"/>
      <c r="C38" s="150"/>
      <c r="D38" s="377" t="s">
        <v>161</v>
      </c>
      <c r="E38" s="377"/>
      <c r="F38" s="380" t="s">
        <v>278</v>
      </c>
      <c r="G38" s="381"/>
      <c r="H38" s="368"/>
      <c r="I38" s="368"/>
    </row>
    <row r="39" spans="2:9" ht="30" customHeight="1">
      <c r="B39" s="124"/>
      <c r="C39" s="150"/>
      <c r="D39" s="377" t="s">
        <v>220</v>
      </c>
      <c r="E39" s="377"/>
      <c r="F39" s="380" t="s">
        <v>278</v>
      </c>
      <c r="G39" s="381"/>
      <c r="H39" s="368"/>
      <c r="I39" s="368"/>
    </row>
    <row r="40" spans="2:9" ht="30" customHeight="1">
      <c r="B40" s="124"/>
      <c r="C40" s="150"/>
      <c r="D40" s="377" t="s">
        <v>162</v>
      </c>
      <c r="E40" s="377"/>
      <c r="F40" s="380" t="s">
        <v>278</v>
      </c>
      <c r="G40" s="381"/>
      <c r="H40" s="368"/>
      <c r="I40" s="368"/>
    </row>
    <row r="41" spans="2:9" ht="30" customHeight="1">
      <c r="B41" s="124"/>
      <c r="C41" s="150"/>
      <c r="D41" s="382" t="s">
        <v>223</v>
      </c>
      <c r="E41" s="383"/>
      <c r="F41" s="378" t="s">
        <v>279</v>
      </c>
      <c r="G41" s="379"/>
      <c r="H41" s="368"/>
      <c r="I41" s="368"/>
    </row>
    <row r="42" spans="2:9" ht="35.25" customHeight="1">
      <c r="B42" s="124"/>
      <c r="C42" s="150"/>
      <c r="D42" s="377" t="s">
        <v>170</v>
      </c>
      <c r="E42" s="377"/>
      <c r="F42" s="378" t="s">
        <v>239</v>
      </c>
      <c r="G42" s="379"/>
      <c r="H42" s="368"/>
      <c r="I42" s="368"/>
    </row>
    <row r="43" spans="2:9" ht="31.5" customHeight="1">
      <c r="B43" s="124"/>
      <c r="C43" s="150"/>
      <c r="D43" s="377" t="s">
        <v>160</v>
      </c>
      <c r="E43" s="377"/>
      <c r="F43" s="380" t="s">
        <v>278</v>
      </c>
      <c r="G43" s="381"/>
      <c r="H43" s="368"/>
      <c r="I43" s="368"/>
    </row>
    <row r="44" spans="2:9" ht="35.25" customHeight="1">
      <c r="B44" s="124"/>
      <c r="C44" s="150"/>
      <c r="D44" s="377" t="s">
        <v>225</v>
      </c>
      <c r="E44" s="377"/>
      <c r="F44" s="380" t="s">
        <v>278</v>
      </c>
      <c r="G44" s="381"/>
      <c r="H44" s="368"/>
      <c r="I44" s="368"/>
    </row>
    <row r="45" spans="2:9" ht="57" customHeight="1">
      <c r="B45" s="124"/>
      <c r="C45" s="150"/>
      <c r="D45" s="377" t="s">
        <v>162</v>
      </c>
      <c r="E45" s="377"/>
      <c r="F45" s="380" t="s">
        <v>278</v>
      </c>
      <c r="G45" s="381"/>
      <c r="H45" s="368"/>
      <c r="I45" s="368"/>
    </row>
    <row r="46" spans="2:9" ht="32.25" customHeight="1">
      <c r="B46" s="124"/>
      <c r="C46" s="150"/>
      <c r="D46" s="377" t="s">
        <v>161</v>
      </c>
      <c r="E46" s="377"/>
      <c r="F46" s="380" t="s">
        <v>278</v>
      </c>
      <c r="G46" s="381"/>
      <c r="H46" s="368"/>
      <c r="I46" s="368"/>
    </row>
    <row r="47" spans="2:9" ht="32.25" customHeight="1">
      <c r="B47" s="124"/>
      <c r="C47" s="150"/>
      <c r="D47" s="382" t="s">
        <v>221</v>
      </c>
      <c r="E47" s="383"/>
      <c r="F47" s="384" t="s">
        <v>227</v>
      </c>
      <c r="G47" s="385"/>
      <c r="H47" s="368"/>
      <c r="I47" s="368"/>
    </row>
    <row r="48" spans="2:9" ht="32.25" customHeight="1">
      <c r="B48" s="124"/>
      <c r="C48" s="150"/>
      <c r="D48" s="377" t="s">
        <v>171</v>
      </c>
      <c r="E48" s="377"/>
      <c r="F48" s="378" t="s">
        <v>229</v>
      </c>
      <c r="G48" s="379"/>
      <c r="H48" s="368"/>
      <c r="I48" s="368"/>
    </row>
    <row r="49" spans="2:9" ht="32.25" customHeight="1">
      <c r="B49" s="124"/>
      <c r="C49" s="150"/>
      <c r="D49" s="377" t="s">
        <v>172</v>
      </c>
      <c r="E49" s="377"/>
      <c r="F49" s="378" t="s">
        <v>230</v>
      </c>
      <c r="G49" s="379"/>
      <c r="H49" s="368"/>
      <c r="I49" s="368"/>
    </row>
    <row r="50" spans="2:9" ht="32.25" customHeight="1">
      <c r="B50" s="124"/>
      <c r="C50" s="150"/>
      <c r="D50" s="377" t="s">
        <v>228</v>
      </c>
      <c r="E50" s="377"/>
      <c r="F50" s="378" t="s">
        <v>231</v>
      </c>
      <c r="G50" s="379"/>
      <c r="H50" s="368"/>
      <c r="I50" s="368"/>
    </row>
    <row r="51" spans="2:9" ht="32.25" customHeight="1">
      <c r="B51" s="124"/>
      <c r="C51" s="150"/>
      <c r="D51" s="146"/>
      <c r="E51" s="146"/>
      <c r="F51" s="148"/>
      <c r="G51" s="148"/>
      <c r="H51" s="368"/>
      <c r="I51" s="368"/>
    </row>
    <row r="52" spans="2:9" ht="32.25" customHeight="1">
      <c r="B52" s="124"/>
      <c r="C52" s="150"/>
      <c r="D52" s="146"/>
      <c r="E52" s="146"/>
      <c r="F52" s="148"/>
      <c r="G52" s="148"/>
    </row>
    <row r="53" spans="2:9" ht="32.25" customHeight="1">
      <c r="B53" s="124"/>
      <c r="C53" s="150"/>
      <c r="D53" s="146"/>
      <c r="E53" s="146"/>
      <c r="F53" s="148"/>
      <c r="G53" s="148"/>
    </row>
    <row r="54" spans="2:9" ht="21.75" customHeight="1">
      <c r="B54" s="371" t="s">
        <v>233</v>
      </c>
      <c r="C54" s="372"/>
      <c r="D54" s="372"/>
      <c r="E54" s="372"/>
      <c r="F54" s="372"/>
      <c r="G54" s="373"/>
    </row>
    <row r="55" spans="2:9" ht="21.75" customHeight="1">
      <c r="B55" s="371" t="s">
        <v>234</v>
      </c>
      <c r="C55" s="372"/>
      <c r="D55" s="372"/>
      <c r="E55" s="372"/>
      <c r="F55" s="372"/>
      <c r="G55" s="373"/>
    </row>
    <row r="56" spans="2:9" ht="20.25" customHeight="1">
      <c r="B56" s="371" t="s">
        <v>247</v>
      </c>
      <c r="C56" s="372"/>
      <c r="D56" s="372"/>
      <c r="E56" s="372"/>
      <c r="F56" s="372"/>
      <c r="G56" s="373"/>
    </row>
    <row r="57" spans="2:9" ht="20.25" customHeight="1">
      <c r="B57" s="371" t="s">
        <v>248</v>
      </c>
      <c r="C57" s="372"/>
      <c r="D57" s="372"/>
      <c r="E57" s="372"/>
      <c r="F57" s="372"/>
      <c r="G57" s="373"/>
    </row>
    <row r="58" spans="2:9" ht="18" customHeight="1" thickBot="1">
      <c r="B58" s="374" t="s">
        <v>280</v>
      </c>
      <c r="C58" s="375"/>
      <c r="D58" s="375"/>
      <c r="E58" s="375"/>
      <c r="F58" s="375"/>
      <c r="G58" s="376"/>
    </row>
    <row r="59" spans="2:9">
      <c r="B59" s="151"/>
      <c r="C59" s="152"/>
      <c r="D59" s="151"/>
      <c r="E59" s="151"/>
      <c r="F59" s="151"/>
      <c r="G59" s="151"/>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6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R127"/>
  <sheetViews>
    <sheetView showGridLines="0" topLeftCell="A7" zoomScale="75" zoomScaleNormal="75" zoomScalePageLayoutView="50" workbookViewId="0">
      <pane xSplit="3" ySplit="9" topLeftCell="D19" activePane="bottomRight" state="frozen"/>
      <selection activeCell="A7" sqref="A7"/>
      <selection pane="topRight" activeCell="D7" sqref="D7"/>
      <selection pane="bottomLeft" activeCell="A10" sqref="A10"/>
      <selection pane="bottomRight" activeCell="D28" sqref="D28"/>
    </sheetView>
  </sheetViews>
  <sheetFormatPr baseColWidth="10" defaultColWidth="11.42578125" defaultRowHeight="15"/>
  <cols>
    <col min="1" max="1" width="5" bestFit="1" customWidth="1"/>
    <col min="2" max="2" width="32.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6" customWidth="1"/>
    <col min="10" max="10" width="33.28515625" customWidth="1"/>
    <col min="11" max="11" width="25.5703125" customWidth="1"/>
    <col min="12" max="12" width="19.140625" style="186" customWidth="1"/>
    <col min="13" max="13" width="25.5703125" customWidth="1"/>
    <col min="14" max="14" width="26.28515625" customWidth="1"/>
    <col min="15" max="15" width="15.140625" customWidth="1"/>
    <col min="16" max="257" width="11.42578125" style="16"/>
    <col min="258" max="16384" width="11.42578125" style="21"/>
  </cols>
  <sheetData>
    <row r="1" spans="1:278" s="18" customFormat="1" ht="27">
      <c r="A1" s="472"/>
      <c r="B1" s="473"/>
      <c r="C1" s="473"/>
      <c r="D1" s="41"/>
      <c r="E1" s="42"/>
      <c r="F1" s="42"/>
      <c r="G1" s="42"/>
      <c r="H1" s="42"/>
      <c r="I1" s="42"/>
      <c r="J1" s="42"/>
      <c r="K1" s="42"/>
      <c r="L1" s="185"/>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78" s="18" customFormat="1" ht="27">
      <c r="A2" s="474"/>
      <c r="B2" s="429"/>
      <c r="C2" s="429"/>
      <c r="D2" s="36"/>
      <c r="E2" s="35"/>
      <c r="F2" s="35"/>
      <c r="G2" s="35"/>
      <c r="H2" s="35"/>
      <c r="I2" s="35"/>
      <c r="J2" s="35"/>
      <c r="K2" s="35"/>
      <c r="L2" s="177"/>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78" s="18" customFormat="1" ht="27">
      <c r="A3" s="45"/>
      <c r="B3" s="1"/>
      <c r="C3" s="1"/>
      <c r="D3" s="36"/>
      <c r="E3" s="35"/>
      <c r="F3" s="35"/>
      <c r="G3" s="35"/>
      <c r="H3" s="35"/>
      <c r="I3" s="35"/>
      <c r="J3" s="35"/>
      <c r="K3" s="35"/>
      <c r="L3" s="177"/>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78" s="18" customFormat="1" ht="36.75" customHeight="1">
      <c r="A4" s="435" t="s">
        <v>0</v>
      </c>
      <c r="B4" s="435"/>
      <c r="C4" s="435"/>
      <c r="D4" s="483" t="s">
        <v>441</v>
      </c>
      <c r="E4" s="481"/>
      <c r="F4" s="481"/>
      <c r="G4" s="481"/>
      <c r="H4" s="481"/>
      <c r="I4" s="481"/>
      <c r="J4" s="481"/>
      <c r="K4" s="481"/>
      <c r="L4" s="481"/>
      <c r="M4" s="481"/>
      <c r="N4" s="482"/>
      <c r="O4" s="171"/>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78" s="18" customFormat="1" ht="56.45" customHeight="1">
      <c r="A5" s="435" t="s">
        <v>1</v>
      </c>
      <c r="B5" s="435"/>
      <c r="C5" s="435"/>
      <c r="D5" s="483" t="s">
        <v>291</v>
      </c>
      <c r="E5" s="481"/>
      <c r="F5" s="481"/>
      <c r="G5" s="481"/>
      <c r="H5" s="481"/>
      <c r="I5" s="481"/>
      <c r="J5" s="481"/>
      <c r="K5" s="481"/>
      <c r="L5" s="481"/>
      <c r="M5" s="481"/>
      <c r="N5" s="482"/>
      <c r="O5" s="17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78" s="18" customFormat="1" ht="63.75" customHeight="1" thickBot="1">
      <c r="A6" s="435" t="s">
        <v>2</v>
      </c>
      <c r="B6" s="435"/>
      <c r="C6" s="435"/>
      <c r="D6" s="480" t="s">
        <v>442</v>
      </c>
      <c r="E6" s="481"/>
      <c r="F6" s="481"/>
      <c r="G6" s="481"/>
      <c r="H6" s="481"/>
      <c r="I6" s="481"/>
      <c r="J6" s="481"/>
      <c r="K6" s="481"/>
      <c r="L6" s="481"/>
      <c r="M6" s="481"/>
      <c r="N6" s="482"/>
      <c r="O6" s="153"/>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78" s="18" customFormat="1" ht="27.75" thickTop="1">
      <c r="A7" s="425"/>
      <c r="B7" s="426"/>
      <c r="C7" s="427"/>
      <c r="D7" s="46"/>
      <c r="E7" s="431" t="s">
        <v>238</v>
      </c>
      <c r="F7" s="432"/>
      <c r="G7" s="432"/>
      <c r="H7" s="432"/>
      <c r="I7" s="432"/>
      <c r="J7" s="432"/>
      <c r="K7" s="432"/>
      <c r="L7" s="432"/>
      <c r="M7" s="432"/>
      <c r="N7" s="432"/>
      <c r="O7" s="432"/>
      <c r="P7" s="432"/>
      <c r="Q7" s="432"/>
      <c r="R7" s="432"/>
      <c r="S7" s="432"/>
      <c r="T7" s="432"/>
      <c r="U7" s="432"/>
      <c r="V7" s="432"/>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263"/>
      <c r="IS7" s="263"/>
      <c r="IT7" s="263"/>
      <c r="IU7" s="263"/>
      <c r="IV7" s="263"/>
      <c r="IW7" s="263"/>
      <c r="IX7" s="263"/>
      <c r="IY7" s="263"/>
      <c r="IZ7" s="263"/>
      <c r="JA7" s="263"/>
      <c r="JB7" s="263"/>
      <c r="JC7" s="263"/>
      <c r="JD7" s="263"/>
      <c r="JE7" s="263"/>
      <c r="JF7" s="263"/>
      <c r="JG7" s="263"/>
      <c r="JH7" s="263"/>
      <c r="JI7" s="263"/>
      <c r="JJ7" s="263"/>
      <c r="JK7" s="263"/>
      <c r="JL7" s="263"/>
      <c r="JM7" s="263"/>
      <c r="JN7" s="263"/>
      <c r="JO7" s="263"/>
      <c r="JP7" s="263"/>
      <c r="JQ7" s="263"/>
      <c r="JR7" s="263"/>
    </row>
    <row r="8" spans="1:278" s="18" customFormat="1" ht="27">
      <c r="A8" s="428"/>
      <c r="B8" s="429"/>
      <c r="C8" s="430"/>
      <c r="D8" s="46"/>
      <c r="E8" s="433"/>
      <c r="F8" s="434"/>
      <c r="G8" s="434"/>
      <c r="H8" s="434"/>
      <c r="I8" s="434"/>
      <c r="J8" s="434"/>
      <c r="K8" s="434"/>
      <c r="L8" s="434"/>
      <c r="M8" s="434"/>
      <c r="N8" s="434"/>
      <c r="O8" s="434"/>
      <c r="P8" s="434"/>
      <c r="Q8" s="434"/>
      <c r="R8" s="434"/>
      <c r="S8" s="434"/>
      <c r="T8" s="434"/>
      <c r="U8" s="434"/>
      <c r="V8" s="434"/>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c r="IV8" s="263"/>
      <c r="IW8" s="263"/>
      <c r="IX8" s="263"/>
      <c r="IY8" s="263"/>
      <c r="IZ8" s="263"/>
      <c r="JA8" s="263"/>
      <c r="JB8" s="263"/>
      <c r="JC8" s="263"/>
      <c r="JD8" s="263"/>
      <c r="JE8" s="263"/>
      <c r="JF8" s="263"/>
      <c r="JG8" s="263"/>
      <c r="JH8" s="263"/>
      <c r="JI8" s="263"/>
      <c r="JJ8" s="263"/>
      <c r="JK8" s="263"/>
      <c r="JL8" s="263"/>
      <c r="JM8" s="263"/>
      <c r="JN8" s="263"/>
      <c r="JO8" s="263"/>
      <c r="JP8" s="263"/>
      <c r="JQ8" s="263"/>
      <c r="JR8" s="263"/>
    </row>
    <row r="9" spans="1:278" s="18" customFormat="1" ht="27">
      <c r="A9" s="428"/>
      <c r="B9" s="429"/>
      <c r="C9" s="430"/>
      <c r="D9" s="156"/>
      <c r="E9" s="433"/>
      <c r="F9" s="434"/>
      <c r="G9" s="434"/>
      <c r="H9" s="434"/>
      <c r="I9" s="434"/>
      <c r="J9" s="434"/>
      <c r="K9" s="434"/>
      <c r="L9" s="434"/>
      <c r="M9" s="434"/>
      <c r="N9" s="434"/>
      <c r="O9" s="434"/>
      <c r="P9" s="434"/>
      <c r="Q9" s="434"/>
      <c r="R9" s="434"/>
      <c r="S9" s="434"/>
      <c r="T9" s="434"/>
      <c r="U9" s="434"/>
      <c r="V9" s="434"/>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263"/>
      <c r="IU9" s="263"/>
      <c r="IV9" s="263"/>
      <c r="IW9" s="263"/>
      <c r="IX9" s="263"/>
      <c r="IY9" s="263"/>
      <c r="IZ9" s="263"/>
      <c r="JA9" s="263"/>
      <c r="JB9" s="263"/>
      <c r="JC9" s="263"/>
      <c r="JD9" s="263"/>
      <c r="JE9" s="263"/>
      <c r="JF9" s="263"/>
      <c r="JG9" s="263"/>
      <c r="JH9" s="263"/>
      <c r="JI9" s="263"/>
      <c r="JJ9" s="263"/>
      <c r="JK9" s="263"/>
      <c r="JL9" s="263"/>
      <c r="JM9" s="263"/>
      <c r="JN9" s="263"/>
      <c r="JO9" s="263"/>
      <c r="JP9" s="263"/>
      <c r="JQ9" s="263"/>
      <c r="JR9" s="263"/>
    </row>
    <row r="10" spans="1:278" s="18" customFormat="1" ht="30.75" customHeight="1">
      <c r="A10" s="435" t="s">
        <v>0</v>
      </c>
      <c r="B10" s="435"/>
      <c r="C10" s="436" t="s">
        <v>540</v>
      </c>
      <c r="D10" s="436"/>
      <c r="E10" s="436"/>
      <c r="F10" s="436"/>
      <c r="G10" s="436"/>
      <c r="H10" s="436"/>
      <c r="I10" s="436"/>
      <c r="J10" s="436"/>
      <c r="K10" s="436"/>
      <c r="L10" s="436"/>
      <c r="M10" s="436"/>
      <c r="N10" s="436"/>
      <c r="O10" s="436"/>
      <c r="P10" s="436"/>
      <c r="Q10" s="436"/>
      <c r="R10" s="436"/>
      <c r="S10" s="436"/>
      <c r="T10" s="436"/>
      <c r="U10" s="436"/>
      <c r="V10" s="436"/>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row>
    <row r="11" spans="1:278" s="18" customFormat="1" ht="56.45" customHeight="1">
      <c r="A11" s="435" t="s">
        <v>1</v>
      </c>
      <c r="B11" s="435"/>
      <c r="C11" s="436" t="s">
        <v>291</v>
      </c>
      <c r="D11" s="436"/>
      <c r="E11" s="436"/>
      <c r="F11" s="436"/>
      <c r="G11" s="436"/>
      <c r="H11" s="436"/>
      <c r="I11" s="436"/>
      <c r="J11" s="436"/>
      <c r="K11" s="436"/>
      <c r="L11" s="436"/>
      <c r="M11" s="436"/>
      <c r="N11" s="436"/>
      <c r="O11" s="436"/>
      <c r="P11" s="436"/>
      <c r="Q11" s="436"/>
      <c r="R11" s="436"/>
      <c r="S11" s="436"/>
      <c r="T11" s="436"/>
      <c r="U11" s="436"/>
      <c r="V11" s="436"/>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c r="JJ11" s="263"/>
      <c r="JK11" s="263"/>
      <c r="JL11" s="263"/>
      <c r="JM11" s="263"/>
      <c r="JN11" s="263"/>
      <c r="JO11" s="263"/>
      <c r="JP11" s="263"/>
      <c r="JQ11" s="263"/>
      <c r="JR11" s="263"/>
    </row>
    <row r="12" spans="1:278" s="18" customFormat="1" ht="46.5" customHeight="1">
      <c r="A12" s="435" t="s">
        <v>2</v>
      </c>
      <c r="B12" s="435"/>
      <c r="C12" s="436" t="s">
        <v>442</v>
      </c>
      <c r="D12" s="436"/>
      <c r="E12" s="436"/>
      <c r="F12" s="436"/>
      <c r="G12" s="436"/>
      <c r="H12" s="436"/>
      <c r="I12" s="436"/>
      <c r="J12" s="436"/>
      <c r="K12" s="436"/>
      <c r="L12" s="436"/>
      <c r="M12" s="436"/>
      <c r="N12" s="436"/>
      <c r="O12" s="436"/>
      <c r="P12" s="436"/>
      <c r="Q12" s="436"/>
      <c r="R12" s="436"/>
      <c r="S12" s="436"/>
      <c r="T12" s="436"/>
      <c r="U12" s="436"/>
      <c r="V12" s="436"/>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c r="HG12" s="263"/>
      <c r="HH12" s="263"/>
      <c r="HI12" s="263"/>
      <c r="HJ12" s="263"/>
      <c r="HK12" s="263"/>
      <c r="HL12" s="263"/>
      <c r="HM12" s="263"/>
      <c r="HN12" s="263"/>
      <c r="HO12" s="263"/>
      <c r="HP12" s="263"/>
      <c r="HQ12" s="263"/>
      <c r="HR12" s="263"/>
      <c r="HS12" s="263"/>
      <c r="HT12" s="263"/>
      <c r="HU12" s="263"/>
      <c r="HV12" s="263"/>
      <c r="HW12" s="263"/>
      <c r="HX12" s="263"/>
      <c r="HY12" s="263"/>
      <c r="HZ12" s="263"/>
      <c r="IA12" s="263"/>
      <c r="IB12" s="263"/>
      <c r="IC12" s="263"/>
      <c r="ID12" s="263"/>
      <c r="IE12" s="263"/>
      <c r="IF12" s="263"/>
      <c r="IG12" s="263"/>
      <c r="IH12" s="263"/>
      <c r="II12" s="263"/>
      <c r="IJ12" s="263"/>
      <c r="IK12" s="263"/>
      <c r="IL12" s="263"/>
      <c r="IM12" s="263"/>
      <c r="IN12" s="263"/>
      <c r="IO12" s="263"/>
      <c r="IP12" s="263"/>
      <c r="IQ12" s="263"/>
      <c r="IR12" s="263"/>
      <c r="IS12" s="263"/>
      <c r="IT12" s="263"/>
      <c r="IU12" s="263"/>
      <c r="IV12" s="263"/>
      <c r="IW12" s="263"/>
      <c r="IX12" s="263"/>
      <c r="IY12" s="263"/>
      <c r="IZ12" s="263"/>
      <c r="JA12" s="263"/>
      <c r="JB12" s="263"/>
      <c r="JC12" s="263"/>
      <c r="JD12" s="263"/>
      <c r="JE12" s="263"/>
      <c r="JF12" s="263"/>
      <c r="JG12" s="263"/>
      <c r="JH12" s="263"/>
      <c r="JI12" s="263"/>
      <c r="JJ12" s="263"/>
      <c r="JK12" s="263"/>
      <c r="JL12" s="263"/>
      <c r="JM12" s="263"/>
      <c r="JN12" s="263"/>
      <c r="JO12" s="263"/>
      <c r="JP12" s="263"/>
      <c r="JQ12" s="263"/>
      <c r="JR12" s="263"/>
    </row>
    <row r="13" spans="1:278" s="18" customFormat="1" ht="32.25" customHeight="1" thickBot="1">
      <c r="A13" s="154" t="s">
        <v>115</v>
      </c>
      <c r="B13" s="155"/>
      <c r="C13" s="155"/>
      <c r="D13" s="478" t="s">
        <v>114</v>
      </c>
      <c r="E13" s="488" t="s">
        <v>140</v>
      </c>
      <c r="F13" s="489"/>
      <c r="G13" s="489"/>
      <c r="H13" s="490"/>
      <c r="I13" s="492" t="s">
        <v>141</v>
      </c>
      <c r="J13" s="493"/>
      <c r="K13" s="493"/>
      <c r="L13" s="493"/>
      <c r="M13" s="494"/>
      <c r="N13" s="484" t="s">
        <v>147</v>
      </c>
      <c r="O13" s="485"/>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row>
    <row r="14" spans="1:278" s="18" customFormat="1" ht="17.25" customHeight="1" thickTop="1">
      <c r="A14" s="475" t="s">
        <v>12</v>
      </c>
      <c r="B14" s="477" t="s">
        <v>195</v>
      </c>
      <c r="C14" s="132" t="s">
        <v>113</v>
      </c>
      <c r="D14" s="478"/>
      <c r="E14" s="486" t="s">
        <v>132</v>
      </c>
      <c r="F14" s="486" t="s">
        <v>236</v>
      </c>
      <c r="G14" s="486" t="s">
        <v>237</v>
      </c>
      <c r="H14" s="486" t="s">
        <v>98</v>
      </c>
      <c r="I14" s="491" t="s">
        <v>263</v>
      </c>
      <c r="J14" s="126" t="s">
        <v>167</v>
      </c>
      <c r="K14" s="491" t="s">
        <v>141</v>
      </c>
      <c r="L14" s="491" t="s">
        <v>186</v>
      </c>
      <c r="M14" s="491" t="s">
        <v>166</v>
      </c>
      <c r="N14" s="447" t="s">
        <v>148</v>
      </c>
      <c r="O14" s="447" t="s">
        <v>149</v>
      </c>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row>
    <row r="15" spans="1:278" s="20" customFormat="1" ht="66" customHeight="1" thickBot="1">
      <c r="A15" s="476"/>
      <c r="B15" s="478"/>
      <c r="C15" s="97" t="s">
        <v>258</v>
      </c>
      <c r="D15" s="478"/>
      <c r="E15" s="487"/>
      <c r="F15" s="487"/>
      <c r="G15" s="487"/>
      <c r="H15" s="487"/>
      <c r="I15" s="487"/>
      <c r="J15" s="133" t="s">
        <v>13</v>
      </c>
      <c r="K15" s="487" t="s">
        <v>131</v>
      </c>
      <c r="L15" s="487"/>
      <c r="M15" s="487" t="s">
        <v>131</v>
      </c>
      <c r="N15" s="448"/>
      <c r="O15" s="448"/>
      <c r="P15" s="17"/>
      <c r="Q15" s="19" t="s">
        <v>262</v>
      </c>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row>
    <row r="16" spans="1:278" s="264" customFormat="1" ht="52.5" customHeight="1">
      <c r="A16" s="468">
        <v>1</v>
      </c>
      <c r="B16" s="479" t="s">
        <v>422</v>
      </c>
      <c r="C16" s="479" t="s">
        <v>423</v>
      </c>
      <c r="D16" s="197" t="s">
        <v>259</v>
      </c>
      <c r="E16" s="471">
        <v>12</v>
      </c>
      <c r="F16" s="471">
        <v>1</v>
      </c>
      <c r="G16" s="469">
        <f t="shared" ref="G16" si="0">+F16/E16</f>
        <v>8.3333333333333329E-2</v>
      </c>
      <c r="H16" s="470"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Baja - 2</v>
      </c>
      <c r="I16" s="266" t="s">
        <v>501</v>
      </c>
      <c r="J16" s="270" t="s">
        <v>205</v>
      </c>
      <c r="K16" s="266" t="str">
        <f>IFERROR(CONCATENATE(INDEX('8- Políticas de Administración '!$B$16:$F$53,MATCH('5- Identificación de Riesgos'!J16,'8- Políticas de Administración '!$C$16:$C$54,0),1)," - ",L16),"")</f>
        <v>Menor - 2</v>
      </c>
      <c r="L16" s="272">
        <f>IFERROR(VLOOKUP(INDEX('8- Políticas de Administración '!$B$16:$F$63,MATCH('5- Identificación de Riesgos'!J16,'8- Políticas de Administración '!$C$16:$C$64,0),1),'8- Políticas de Administración '!$B$16:$F$64,5,FALSE),"")</f>
        <v>2</v>
      </c>
      <c r="M16" s="471" t="str">
        <f>IFERROR(CONCATENATE(INDEX('8- Políticas de Administración '!$B$16:$F$53,MATCH(ROUND(AVERAGE(L16:L25),0),'8- Políticas de Administración '!$F$16:$F$53,0),1)," - ",ROUND(AVERAGE(L16:L25),0)),"")</f>
        <v>Menor - 2</v>
      </c>
      <c r="N16" s="471" t="str">
        <f>IFERROR(CONCATENATE(VLOOKUP((LEFT(H16,LEN(H16)-4)&amp;LEFT(M16,LEN(M16)-4)),'9- Matriz de Calor '!$D$18:$E$42,2,0)," - ",RIGHT(H16,1)*RIGHT(M16,1)),"")</f>
        <v>Moderado - 4</v>
      </c>
      <c r="O16" s="450">
        <f>RIGHT(H16,1)*RIGHT(M16,1)</f>
        <v>4</v>
      </c>
      <c r="P16" s="263"/>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62"/>
      <c r="DY16" s="262"/>
      <c r="DZ16" s="262"/>
      <c r="EA16" s="262"/>
      <c r="EB16" s="262"/>
      <c r="EC16" s="262"/>
      <c r="ED16" s="262"/>
      <c r="EE16" s="262"/>
      <c r="EF16" s="262"/>
      <c r="EG16" s="262"/>
      <c r="EH16" s="262"/>
      <c r="EI16" s="262"/>
      <c r="EJ16" s="262"/>
      <c r="EK16" s="262"/>
      <c r="EL16" s="262"/>
      <c r="EM16" s="262"/>
      <c r="EN16" s="262"/>
      <c r="EO16" s="262"/>
      <c r="EP16" s="262"/>
      <c r="EQ16" s="262"/>
      <c r="ER16" s="262"/>
      <c r="ES16" s="262"/>
      <c r="ET16" s="262"/>
      <c r="EU16" s="262"/>
      <c r="EV16" s="262"/>
      <c r="EW16" s="262"/>
      <c r="EX16" s="262"/>
      <c r="EY16" s="262"/>
      <c r="EZ16" s="262"/>
      <c r="FA16" s="262"/>
      <c r="FB16" s="262"/>
      <c r="FC16" s="262"/>
      <c r="FD16" s="262"/>
      <c r="FE16" s="262"/>
      <c r="FF16" s="262"/>
      <c r="FG16" s="262"/>
      <c r="FH16" s="262"/>
      <c r="FI16" s="262"/>
      <c r="FJ16" s="262"/>
      <c r="FK16" s="262"/>
      <c r="FL16" s="262"/>
      <c r="FM16" s="262"/>
      <c r="FN16" s="262"/>
      <c r="FO16" s="262"/>
      <c r="FP16" s="262"/>
      <c r="FQ16" s="262"/>
      <c r="FR16" s="262"/>
      <c r="FS16" s="262"/>
      <c r="FT16" s="262"/>
      <c r="FU16" s="262"/>
      <c r="FV16" s="262"/>
      <c r="FW16" s="262"/>
      <c r="FX16" s="262"/>
      <c r="FY16" s="262"/>
      <c r="FZ16" s="262"/>
      <c r="GA16" s="262"/>
      <c r="GB16" s="262"/>
      <c r="GC16" s="262"/>
      <c r="GD16" s="262"/>
      <c r="GE16" s="262"/>
      <c r="GF16" s="262"/>
      <c r="GG16" s="262"/>
      <c r="GH16" s="262"/>
      <c r="GI16" s="262"/>
      <c r="GJ16" s="262"/>
      <c r="GK16" s="262"/>
      <c r="GL16" s="262"/>
      <c r="GM16" s="262"/>
      <c r="GN16" s="262"/>
      <c r="GO16" s="262"/>
      <c r="GP16" s="262"/>
      <c r="GQ16" s="262"/>
      <c r="GR16" s="262"/>
      <c r="GS16" s="262"/>
      <c r="GT16" s="262"/>
      <c r="GU16" s="262"/>
      <c r="GV16" s="262"/>
      <c r="GW16" s="262"/>
      <c r="GX16" s="262"/>
      <c r="GY16" s="262"/>
      <c r="GZ16" s="262"/>
      <c r="HA16" s="262"/>
      <c r="HB16" s="262"/>
      <c r="HC16" s="262"/>
      <c r="HD16" s="262"/>
      <c r="HE16" s="262"/>
      <c r="HF16" s="262"/>
      <c r="HG16" s="262"/>
      <c r="HH16" s="262"/>
      <c r="HI16" s="262"/>
      <c r="HJ16" s="262"/>
      <c r="HK16" s="262"/>
      <c r="HL16" s="262"/>
      <c r="HM16" s="262"/>
      <c r="HN16" s="262"/>
      <c r="HO16" s="262"/>
      <c r="HP16" s="262"/>
      <c r="HQ16" s="262"/>
      <c r="HR16" s="262"/>
      <c r="HS16" s="262"/>
      <c r="HT16" s="262"/>
      <c r="HU16" s="262"/>
      <c r="HV16" s="262"/>
      <c r="HW16" s="262"/>
      <c r="HX16" s="262"/>
      <c r="HY16" s="262"/>
      <c r="HZ16" s="262"/>
      <c r="IA16" s="262"/>
      <c r="IB16" s="262"/>
      <c r="IC16" s="262"/>
      <c r="ID16" s="262"/>
      <c r="IE16" s="262"/>
      <c r="IF16" s="262"/>
      <c r="IG16" s="262"/>
      <c r="IH16" s="262"/>
      <c r="II16" s="262"/>
      <c r="IJ16" s="262"/>
      <c r="IK16" s="262"/>
      <c r="IL16" s="262"/>
      <c r="IM16" s="262"/>
      <c r="IN16" s="262"/>
      <c r="IO16" s="262"/>
      <c r="IP16" s="262"/>
      <c r="IQ16" s="262"/>
      <c r="IR16" s="262"/>
      <c r="IS16" s="262"/>
      <c r="IT16" s="262"/>
      <c r="IU16" s="262"/>
      <c r="IV16" s="262"/>
      <c r="IW16" s="262"/>
    </row>
    <row r="17" spans="1:257" s="264" customFormat="1" ht="45">
      <c r="A17" s="437"/>
      <c r="B17" s="459"/>
      <c r="C17" s="459"/>
      <c r="D17" s="260" t="s">
        <v>260</v>
      </c>
      <c r="E17" s="445"/>
      <c r="F17" s="445"/>
      <c r="G17" s="458"/>
      <c r="H17" s="444"/>
      <c r="I17" s="267" t="s">
        <v>88</v>
      </c>
      <c r="J17" s="265" t="s">
        <v>202</v>
      </c>
      <c r="K17" s="267" t="str">
        <f>IFERROR(CONCATENATE(INDEX('8- Políticas de Administración '!$B$16:$F$53,MATCH('5- Identificación de Riesgos'!J17,'8- Políticas de Administración '!$C$16:$C$54,0),1)," - ",L17),"")</f>
        <v>Moderado - 3</v>
      </c>
      <c r="L17" s="273">
        <f>IFERROR(VLOOKUP(INDEX('8- Políticas de Administración '!$B$16:$F$63,MATCH('5- Identificación de Riesgos'!J17,'8- Políticas de Administración '!$C$16:$C$64,0),1),'8- Políticas de Administración '!$B$16:$F$64,5,FALSE),"")</f>
        <v>3</v>
      </c>
      <c r="M17" s="445"/>
      <c r="N17" s="445"/>
      <c r="O17" s="449"/>
      <c r="P17" s="263"/>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c r="DM17" s="262"/>
      <c r="DN17" s="262"/>
      <c r="DO17" s="262"/>
      <c r="DP17" s="262"/>
      <c r="DQ17" s="262"/>
      <c r="DR17" s="262"/>
      <c r="DS17" s="262"/>
      <c r="DT17" s="262"/>
      <c r="DU17" s="262"/>
      <c r="DV17" s="262"/>
      <c r="DW17" s="262"/>
      <c r="DX17" s="262"/>
      <c r="DY17" s="262"/>
      <c r="DZ17" s="262"/>
      <c r="EA17" s="262"/>
      <c r="EB17" s="262"/>
      <c r="EC17" s="262"/>
      <c r="ED17" s="262"/>
      <c r="EE17" s="262"/>
      <c r="EF17" s="262"/>
      <c r="EG17" s="262"/>
      <c r="EH17" s="262"/>
      <c r="EI17" s="262"/>
      <c r="EJ17" s="262"/>
      <c r="EK17" s="262"/>
      <c r="EL17" s="262"/>
      <c r="EM17" s="262"/>
      <c r="EN17" s="262"/>
      <c r="EO17" s="262"/>
      <c r="EP17" s="262"/>
      <c r="EQ17" s="262"/>
      <c r="ER17" s="262"/>
      <c r="ES17" s="262"/>
      <c r="ET17" s="262"/>
      <c r="EU17" s="262"/>
      <c r="EV17" s="262"/>
      <c r="EW17" s="262"/>
      <c r="EX17" s="262"/>
      <c r="EY17" s="262"/>
      <c r="EZ17" s="262"/>
      <c r="FA17" s="262"/>
      <c r="FB17" s="262"/>
      <c r="FC17" s="262"/>
      <c r="FD17" s="262"/>
      <c r="FE17" s="262"/>
      <c r="FF17" s="262"/>
      <c r="FG17" s="262"/>
      <c r="FH17" s="262"/>
      <c r="FI17" s="262"/>
      <c r="FJ17" s="262"/>
      <c r="FK17" s="262"/>
      <c r="FL17" s="262"/>
      <c r="FM17" s="262"/>
      <c r="FN17" s="262"/>
      <c r="FO17" s="262"/>
      <c r="FP17" s="262"/>
      <c r="FQ17" s="262"/>
      <c r="FR17" s="262"/>
      <c r="FS17" s="262"/>
      <c r="FT17" s="262"/>
      <c r="FU17" s="262"/>
      <c r="FV17" s="262"/>
      <c r="FW17" s="262"/>
      <c r="FX17" s="262"/>
      <c r="FY17" s="262"/>
      <c r="FZ17" s="262"/>
      <c r="GA17" s="262"/>
      <c r="GB17" s="262"/>
      <c r="GC17" s="262"/>
      <c r="GD17" s="262"/>
      <c r="GE17" s="262"/>
      <c r="GF17" s="262"/>
      <c r="GG17" s="262"/>
      <c r="GH17" s="262"/>
      <c r="GI17" s="262"/>
      <c r="GJ17" s="262"/>
      <c r="GK17" s="262"/>
      <c r="GL17" s="262"/>
      <c r="GM17" s="262"/>
      <c r="GN17" s="262"/>
      <c r="GO17" s="262"/>
      <c r="GP17" s="262"/>
      <c r="GQ17" s="262"/>
      <c r="GR17" s="262"/>
      <c r="GS17" s="262"/>
      <c r="GT17" s="262"/>
      <c r="GU17" s="262"/>
      <c r="GV17" s="262"/>
      <c r="GW17" s="262"/>
      <c r="GX17" s="262"/>
      <c r="GY17" s="262"/>
      <c r="GZ17" s="262"/>
      <c r="HA17" s="262"/>
      <c r="HB17" s="262"/>
      <c r="HC17" s="262"/>
      <c r="HD17" s="262"/>
      <c r="HE17" s="262"/>
      <c r="HF17" s="262"/>
      <c r="HG17" s="262"/>
      <c r="HH17" s="262"/>
      <c r="HI17" s="262"/>
      <c r="HJ17" s="262"/>
      <c r="HK17" s="262"/>
      <c r="HL17" s="262"/>
      <c r="HM17" s="262"/>
      <c r="HN17" s="262"/>
      <c r="HO17" s="262"/>
      <c r="HP17" s="262"/>
      <c r="HQ17" s="262"/>
      <c r="HR17" s="262"/>
      <c r="HS17" s="262"/>
      <c r="HT17" s="262"/>
      <c r="HU17" s="262"/>
      <c r="HV17" s="262"/>
      <c r="HW17" s="262"/>
      <c r="HX17" s="262"/>
      <c r="HY17" s="262"/>
      <c r="HZ17" s="262"/>
      <c r="IA17" s="262"/>
      <c r="IB17" s="262"/>
      <c r="IC17" s="262"/>
      <c r="ID17" s="262"/>
      <c r="IE17" s="262"/>
      <c r="IF17" s="262"/>
      <c r="IG17" s="262"/>
      <c r="IH17" s="262"/>
      <c r="II17" s="262"/>
      <c r="IJ17" s="262"/>
      <c r="IK17" s="262"/>
      <c r="IL17" s="262"/>
      <c r="IM17" s="262"/>
      <c r="IN17" s="262"/>
      <c r="IO17" s="262"/>
      <c r="IP17" s="262"/>
      <c r="IQ17" s="262"/>
      <c r="IR17" s="262"/>
      <c r="IS17" s="262"/>
      <c r="IT17" s="262"/>
      <c r="IU17" s="262"/>
      <c r="IV17" s="262"/>
      <c r="IW17" s="262"/>
    </row>
    <row r="18" spans="1:257" s="264" customFormat="1" ht="49.5" customHeight="1">
      <c r="A18" s="437"/>
      <c r="B18" s="459"/>
      <c r="C18" s="459"/>
      <c r="D18" s="260" t="s">
        <v>261</v>
      </c>
      <c r="E18" s="445"/>
      <c r="F18" s="445"/>
      <c r="G18" s="458"/>
      <c r="H18" s="444"/>
      <c r="I18" s="304" t="s">
        <v>206</v>
      </c>
      <c r="J18" s="265" t="s">
        <v>250</v>
      </c>
      <c r="K18" s="304" t="str">
        <f>IFERROR(CONCATENATE(INDEX('8- Políticas de Administración '!$B$16:$F$53,MATCH('5- Identificación de Riesgos'!J18,'8- Políticas de Administración '!$C$16:$C$54,0),1)," - ",L18),"")</f>
        <v>Leve - 1</v>
      </c>
      <c r="L18" s="273">
        <f>IFERROR(VLOOKUP(INDEX('8- Políticas de Administración '!$B$16:$F$63,MATCH('5- Identificación de Riesgos'!J18,'8- Políticas de Administración '!$C$16:$C$64,0),1),'8- Políticas de Administración '!$B$16:$F$64,5,FALSE),"")</f>
        <v>1</v>
      </c>
      <c r="M18" s="445"/>
      <c r="N18" s="445"/>
      <c r="O18" s="449"/>
      <c r="P18" s="263"/>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62"/>
      <c r="GT18" s="262"/>
      <c r="GU18" s="262"/>
      <c r="GV18" s="262"/>
      <c r="GW18" s="262"/>
      <c r="GX18" s="262"/>
      <c r="GY18" s="262"/>
      <c r="GZ18" s="262"/>
      <c r="HA18" s="262"/>
      <c r="HB18" s="262"/>
      <c r="HC18" s="262"/>
      <c r="HD18" s="262"/>
      <c r="HE18" s="262"/>
      <c r="HF18" s="262"/>
      <c r="HG18" s="262"/>
      <c r="HH18" s="262"/>
      <c r="HI18" s="262"/>
      <c r="HJ18" s="262"/>
      <c r="HK18" s="262"/>
      <c r="HL18" s="262"/>
      <c r="HM18" s="262"/>
      <c r="HN18" s="262"/>
      <c r="HO18" s="262"/>
      <c r="HP18" s="262"/>
      <c r="HQ18" s="262"/>
      <c r="HR18" s="262"/>
      <c r="HS18" s="262"/>
      <c r="HT18" s="262"/>
      <c r="HU18" s="262"/>
      <c r="HV18" s="262"/>
      <c r="HW18" s="262"/>
      <c r="HX18" s="262"/>
      <c r="HY18" s="262"/>
      <c r="HZ18" s="262"/>
      <c r="IA18" s="262"/>
      <c r="IB18" s="262"/>
      <c r="IC18" s="262"/>
      <c r="ID18" s="262"/>
      <c r="IE18" s="262"/>
      <c r="IF18" s="262"/>
      <c r="IG18" s="262"/>
      <c r="IH18" s="262"/>
      <c r="II18" s="262"/>
      <c r="IJ18" s="262"/>
      <c r="IK18" s="262"/>
      <c r="IL18" s="262"/>
      <c r="IM18" s="262"/>
      <c r="IN18" s="262"/>
      <c r="IO18" s="262"/>
      <c r="IP18" s="262"/>
      <c r="IQ18" s="262"/>
      <c r="IR18" s="262"/>
      <c r="IS18" s="262"/>
      <c r="IT18" s="262"/>
      <c r="IU18" s="262"/>
      <c r="IV18" s="262"/>
      <c r="IW18" s="262"/>
    </row>
    <row r="19" spans="1:257" s="264" customFormat="1" ht="41.25" customHeight="1">
      <c r="A19" s="437"/>
      <c r="B19" s="459"/>
      <c r="C19" s="459"/>
      <c r="D19" s="260"/>
      <c r="E19" s="445"/>
      <c r="F19" s="445"/>
      <c r="G19" s="458"/>
      <c r="H19" s="444"/>
      <c r="I19" s="267"/>
      <c r="J19" s="265"/>
      <c r="K19" s="267" t="str">
        <f>IFERROR(CONCATENATE(INDEX('8- Políticas de Administración '!$B$16:$F$53,MATCH('5- Identificación de Riesgos'!J19,'8- Políticas de Administración '!$C$16:$C$54,0),1)," - ",L19),"")</f>
        <v/>
      </c>
      <c r="L19" s="273" t="str">
        <f>IFERROR(VLOOKUP(INDEX('8- Políticas de Administración '!$B$16:$F$63,MATCH('5- Identificación de Riesgos'!J19,'8- Políticas de Administración '!$C$16:$C$64,0),1),'8- Políticas de Administración '!$B$16:$F$64,5,FALSE),"")</f>
        <v/>
      </c>
      <c r="M19" s="445"/>
      <c r="N19" s="445"/>
      <c r="O19" s="449"/>
      <c r="P19" s="263"/>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262"/>
      <c r="EB19" s="262"/>
      <c r="EC19" s="262"/>
      <c r="ED19" s="262"/>
      <c r="EE19" s="262"/>
      <c r="EF19" s="262"/>
      <c r="EG19" s="262"/>
      <c r="EH19" s="262"/>
      <c r="EI19" s="262"/>
      <c r="EJ19" s="262"/>
      <c r="EK19" s="262"/>
      <c r="EL19" s="262"/>
      <c r="EM19" s="262"/>
      <c r="EN19" s="262"/>
      <c r="EO19" s="262"/>
      <c r="EP19" s="262"/>
      <c r="EQ19" s="262"/>
      <c r="ER19" s="262"/>
      <c r="ES19" s="262"/>
      <c r="ET19" s="262"/>
      <c r="EU19" s="262"/>
      <c r="EV19" s="262"/>
      <c r="EW19" s="262"/>
      <c r="EX19" s="262"/>
      <c r="EY19" s="262"/>
      <c r="EZ19" s="262"/>
      <c r="FA19" s="262"/>
      <c r="FB19" s="262"/>
      <c r="FC19" s="262"/>
      <c r="FD19" s="262"/>
      <c r="FE19" s="262"/>
      <c r="FF19" s="262"/>
      <c r="FG19" s="262"/>
      <c r="FH19" s="262"/>
      <c r="FI19" s="262"/>
      <c r="FJ19" s="262"/>
      <c r="FK19" s="262"/>
      <c r="FL19" s="262"/>
      <c r="FM19" s="262"/>
      <c r="FN19" s="262"/>
      <c r="FO19" s="262"/>
      <c r="FP19" s="262"/>
      <c r="FQ19" s="262"/>
      <c r="FR19" s="262"/>
      <c r="FS19" s="262"/>
      <c r="FT19" s="262"/>
      <c r="FU19" s="262"/>
      <c r="FV19" s="262"/>
      <c r="FW19" s="262"/>
      <c r="FX19" s="262"/>
      <c r="FY19" s="262"/>
      <c r="FZ19" s="262"/>
      <c r="GA19" s="262"/>
      <c r="GB19" s="262"/>
      <c r="GC19" s="262"/>
      <c r="GD19" s="262"/>
      <c r="GE19" s="262"/>
      <c r="GF19" s="262"/>
      <c r="GG19" s="262"/>
      <c r="GH19" s="262"/>
      <c r="GI19" s="262"/>
      <c r="GJ19" s="262"/>
      <c r="GK19" s="262"/>
      <c r="GL19" s="262"/>
      <c r="GM19" s="262"/>
      <c r="GN19" s="262"/>
      <c r="GO19" s="262"/>
      <c r="GP19" s="262"/>
      <c r="GQ19" s="262"/>
      <c r="GR19" s="262"/>
      <c r="GS19" s="262"/>
      <c r="GT19" s="262"/>
      <c r="GU19" s="262"/>
      <c r="GV19" s="262"/>
      <c r="GW19" s="262"/>
      <c r="GX19" s="262"/>
      <c r="GY19" s="262"/>
      <c r="GZ19" s="262"/>
      <c r="HA19" s="262"/>
      <c r="HB19" s="262"/>
      <c r="HC19" s="262"/>
      <c r="HD19" s="262"/>
      <c r="HE19" s="262"/>
      <c r="HF19" s="262"/>
      <c r="HG19" s="262"/>
      <c r="HH19" s="262"/>
      <c r="HI19" s="262"/>
      <c r="HJ19" s="262"/>
      <c r="HK19" s="262"/>
      <c r="HL19" s="262"/>
      <c r="HM19" s="262"/>
      <c r="HN19" s="262"/>
      <c r="HO19" s="262"/>
      <c r="HP19" s="262"/>
      <c r="HQ19" s="262"/>
      <c r="HR19" s="262"/>
      <c r="HS19" s="262"/>
      <c r="HT19" s="262"/>
      <c r="HU19" s="262"/>
      <c r="HV19" s="262"/>
      <c r="HW19" s="262"/>
      <c r="HX19" s="262"/>
      <c r="HY19" s="262"/>
      <c r="HZ19" s="262"/>
      <c r="IA19" s="262"/>
      <c r="IB19" s="262"/>
      <c r="IC19" s="262"/>
      <c r="ID19" s="262"/>
      <c r="IE19" s="262"/>
      <c r="IF19" s="262"/>
      <c r="IG19" s="262"/>
      <c r="IH19" s="262"/>
      <c r="II19" s="262"/>
      <c r="IJ19" s="262"/>
      <c r="IK19" s="262"/>
      <c r="IL19" s="262"/>
      <c r="IM19" s="262"/>
      <c r="IN19" s="262"/>
      <c r="IO19" s="262"/>
      <c r="IP19" s="262"/>
      <c r="IQ19" s="262"/>
      <c r="IR19" s="262"/>
      <c r="IS19" s="262"/>
      <c r="IT19" s="262"/>
      <c r="IU19" s="262"/>
      <c r="IV19" s="262"/>
      <c r="IW19" s="262"/>
    </row>
    <row r="20" spans="1:257" s="264" customFormat="1" ht="29.25" customHeight="1">
      <c r="A20" s="437"/>
      <c r="B20" s="459"/>
      <c r="C20" s="459"/>
      <c r="D20" s="199"/>
      <c r="E20" s="445"/>
      <c r="F20" s="445"/>
      <c r="G20" s="458"/>
      <c r="H20" s="444"/>
      <c r="I20" s="267"/>
      <c r="J20" s="265"/>
      <c r="K20" s="267" t="str">
        <f>IFERROR(CONCATENATE(INDEX('8- Políticas de Administración '!$B$16:$F$53,MATCH('5- Identificación de Riesgos'!J20,'8- Políticas de Administración '!$C$16:$C$54,0),1)," - ",L20),"")</f>
        <v/>
      </c>
      <c r="L20" s="273" t="str">
        <f>IFERROR(VLOOKUP(INDEX('8- Políticas de Administración '!$B$16:$F$63,MATCH('5- Identificación de Riesgos'!J20,'8- Políticas de Administración '!$C$16:$C$64,0),1),'8- Políticas de Administración '!$B$16:$F$64,5,FALSE),"")</f>
        <v/>
      </c>
      <c r="M20" s="445"/>
      <c r="N20" s="445"/>
      <c r="O20" s="449"/>
      <c r="P20" s="263"/>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62"/>
      <c r="GT20" s="262"/>
      <c r="GU20" s="262"/>
      <c r="GV20" s="262"/>
      <c r="GW20" s="262"/>
      <c r="GX20" s="262"/>
      <c r="GY20" s="262"/>
      <c r="GZ20" s="262"/>
      <c r="HA20" s="262"/>
      <c r="HB20" s="262"/>
      <c r="HC20" s="262"/>
      <c r="HD20" s="262"/>
      <c r="HE20" s="262"/>
      <c r="HF20" s="262"/>
      <c r="HG20" s="262"/>
      <c r="HH20" s="262"/>
      <c r="HI20" s="262"/>
      <c r="HJ20" s="262"/>
      <c r="HK20" s="262"/>
      <c r="HL20" s="262"/>
      <c r="HM20" s="262"/>
      <c r="HN20" s="262"/>
      <c r="HO20" s="262"/>
      <c r="HP20" s="262"/>
      <c r="HQ20" s="262"/>
      <c r="HR20" s="262"/>
      <c r="HS20" s="262"/>
      <c r="HT20" s="262"/>
      <c r="HU20" s="262"/>
      <c r="HV20" s="262"/>
      <c r="HW20" s="262"/>
      <c r="HX20" s="262"/>
      <c r="HY20" s="262"/>
      <c r="HZ20" s="262"/>
      <c r="IA20" s="262"/>
      <c r="IB20" s="262"/>
      <c r="IC20" s="262"/>
      <c r="ID20" s="262"/>
      <c r="IE20" s="262"/>
      <c r="IF20" s="262"/>
      <c r="IG20" s="262"/>
      <c r="IH20" s="262"/>
      <c r="II20" s="262"/>
      <c r="IJ20" s="262"/>
      <c r="IK20" s="262"/>
      <c r="IL20" s="262"/>
      <c r="IM20" s="262"/>
      <c r="IN20" s="262"/>
      <c r="IO20" s="262"/>
      <c r="IP20" s="262"/>
      <c r="IQ20" s="262"/>
      <c r="IR20" s="262"/>
      <c r="IS20" s="262"/>
      <c r="IT20" s="262"/>
      <c r="IU20" s="262"/>
      <c r="IV20" s="262"/>
      <c r="IW20" s="262"/>
    </row>
    <row r="21" spans="1:257" s="264" customFormat="1" ht="5.25" customHeight="1">
      <c r="A21" s="437"/>
      <c r="B21" s="459"/>
      <c r="C21" s="459"/>
      <c r="D21" s="260"/>
      <c r="E21" s="445"/>
      <c r="F21" s="445"/>
      <c r="G21" s="458"/>
      <c r="H21" s="444"/>
      <c r="I21" s="267"/>
      <c r="J21" s="265"/>
      <c r="K21" s="267" t="str">
        <f>IFERROR(CONCATENATE(INDEX('8- Políticas de Administración '!$B$16:$F$53,MATCH('5- Identificación de Riesgos'!J21,'8- Políticas de Administración '!$C$16:$C$54,0),1)," - ",L21),"")</f>
        <v/>
      </c>
      <c r="L21" s="273" t="str">
        <f>IFERROR(VLOOKUP(INDEX('8- Políticas de Administración '!$B$16:$F$63,MATCH('5- Identificación de Riesgos'!J21,'8- Políticas de Administración '!$C$16:$C$64,0),1),'8- Políticas de Administración '!$B$16:$F$64,5,FALSE),"")</f>
        <v/>
      </c>
      <c r="M21" s="445"/>
      <c r="N21" s="445"/>
      <c r="O21" s="449"/>
      <c r="P21" s="263"/>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2"/>
      <c r="DM21" s="262"/>
      <c r="DN21" s="262"/>
      <c r="DO21" s="262"/>
      <c r="DP21" s="262"/>
      <c r="DQ21" s="262"/>
      <c r="DR21" s="262"/>
      <c r="DS21" s="262"/>
      <c r="DT21" s="262"/>
      <c r="DU21" s="262"/>
      <c r="DV21" s="262"/>
      <c r="DW21" s="262"/>
      <c r="DX21" s="262"/>
      <c r="DY21" s="262"/>
      <c r="DZ21" s="262"/>
      <c r="EA21" s="262"/>
      <c r="EB21" s="262"/>
      <c r="EC21" s="262"/>
      <c r="ED21" s="262"/>
      <c r="EE21" s="262"/>
      <c r="EF21" s="262"/>
      <c r="EG21" s="262"/>
      <c r="EH21" s="262"/>
      <c r="EI21" s="262"/>
      <c r="EJ21" s="262"/>
      <c r="EK21" s="262"/>
      <c r="EL21" s="262"/>
      <c r="EM21" s="262"/>
      <c r="EN21" s="262"/>
      <c r="EO21" s="262"/>
      <c r="EP21" s="262"/>
      <c r="EQ21" s="262"/>
      <c r="ER21" s="262"/>
      <c r="ES21" s="262"/>
      <c r="ET21" s="262"/>
      <c r="EU21" s="262"/>
      <c r="EV21" s="262"/>
      <c r="EW21" s="262"/>
      <c r="EX21" s="262"/>
      <c r="EY21" s="262"/>
      <c r="EZ21" s="262"/>
      <c r="FA21" s="262"/>
      <c r="FB21" s="262"/>
      <c r="FC21" s="262"/>
      <c r="FD21" s="262"/>
      <c r="FE21" s="262"/>
      <c r="FF21" s="262"/>
      <c r="FG21" s="262"/>
      <c r="FH21" s="262"/>
      <c r="FI21" s="262"/>
      <c r="FJ21" s="262"/>
      <c r="FK21" s="262"/>
      <c r="FL21" s="262"/>
      <c r="FM21" s="262"/>
      <c r="FN21" s="262"/>
      <c r="FO21" s="262"/>
      <c r="FP21" s="262"/>
      <c r="FQ21" s="262"/>
      <c r="FR21" s="262"/>
      <c r="FS21" s="262"/>
      <c r="FT21" s="262"/>
      <c r="FU21" s="262"/>
      <c r="FV21" s="262"/>
      <c r="FW21" s="262"/>
      <c r="FX21" s="262"/>
      <c r="FY21" s="262"/>
      <c r="FZ21" s="262"/>
      <c r="GA21" s="262"/>
      <c r="GB21" s="262"/>
      <c r="GC21" s="262"/>
      <c r="GD21" s="262"/>
      <c r="GE21" s="262"/>
      <c r="GF21" s="262"/>
      <c r="GG21" s="262"/>
      <c r="GH21" s="262"/>
      <c r="GI21" s="262"/>
      <c r="GJ21" s="262"/>
      <c r="GK21" s="262"/>
      <c r="GL21" s="262"/>
      <c r="GM21" s="262"/>
      <c r="GN21" s="262"/>
      <c r="GO21" s="262"/>
      <c r="GP21" s="262"/>
      <c r="GQ21" s="262"/>
      <c r="GR21" s="262"/>
      <c r="GS21" s="262"/>
      <c r="GT21" s="262"/>
      <c r="GU21" s="262"/>
      <c r="GV21" s="262"/>
      <c r="GW21" s="262"/>
      <c r="GX21" s="262"/>
      <c r="GY21" s="262"/>
      <c r="GZ21" s="262"/>
      <c r="HA21" s="262"/>
      <c r="HB21" s="262"/>
      <c r="HC21" s="262"/>
      <c r="HD21" s="262"/>
      <c r="HE21" s="262"/>
      <c r="HF21" s="262"/>
      <c r="HG21" s="262"/>
      <c r="HH21" s="262"/>
      <c r="HI21" s="262"/>
      <c r="HJ21" s="262"/>
      <c r="HK21" s="262"/>
      <c r="HL21" s="262"/>
      <c r="HM21" s="262"/>
      <c r="HN21" s="262"/>
      <c r="HO21" s="262"/>
      <c r="HP21" s="262"/>
      <c r="HQ21" s="262"/>
      <c r="HR21" s="262"/>
      <c r="HS21" s="262"/>
      <c r="HT21" s="262"/>
      <c r="HU21" s="262"/>
      <c r="HV21" s="262"/>
      <c r="HW21" s="262"/>
      <c r="HX21" s="262"/>
      <c r="HY21" s="262"/>
      <c r="HZ21" s="262"/>
      <c r="IA21" s="262"/>
      <c r="IB21" s="262"/>
      <c r="IC21" s="262"/>
      <c r="ID21" s="262"/>
      <c r="IE21" s="262"/>
      <c r="IF21" s="262"/>
      <c r="IG21" s="262"/>
      <c r="IH21" s="262"/>
      <c r="II21" s="262"/>
      <c r="IJ21" s="262"/>
      <c r="IK21" s="262"/>
      <c r="IL21" s="262"/>
      <c r="IM21" s="262"/>
      <c r="IN21" s="262"/>
      <c r="IO21" s="262"/>
      <c r="IP21" s="262"/>
      <c r="IQ21" s="262"/>
      <c r="IR21" s="262"/>
      <c r="IS21" s="262"/>
      <c r="IT21" s="262"/>
      <c r="IU21" s="262"/>
      <c r="IV21" s="262"/>
      <c r="IW21" s="262"/>
    </row>
    <row r="22" spans="1:257" s="264" customFormat="1" ht="5.25" customHeight="1">
      <c r="A22" s="437"/>
      <c r="B22" s="459"/>
      <c r="C22" s="459"/>
      <c r="D22" s="259"/>
      <c r="E22" s="445"/>
      <c r="F22" s="445"/>
      <c r="G22" s="458"/>
      <c r="H22" s="444"/>
      <c r="I22" s="267"/>
      <c r="J22" s="265"/>
      <c r="K22" s="267" t="str">
        <f>IFERROR(CONCATENATE(INDEX('8- Políticas de Administración '!$B$16:$F$53,MATCH('5- Identificación de Riesgos'!J22,'8- Políticas de Administración '!$C$16:$C$54,0),1)," - ",L22),"")</f>
        <v/>
      </c>
      <c r="L22" s="273" t="str">
        <f>IFERROR(VLOOKUP(INDEX('8- Políticas de Administración '!$B$16:$F$63,MATCH('5- Identificación de Riesgos'!J22,'8- Políticas de Administración '!$C$16:$C$64,0),1),'8- Políticas de Administración '!$B$16:$F$64,5,FALSE),"")</f>
        <v/>
      </c>
      <c r="M22" s="445"/>
      <c r="N22" s="445"/>
      <c r="O22" s="449"/>
      <c r="P22" s="263"/>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62"/>
      <c r="DY22" s="262"/>
      <c r="DZ22" s="262"/>
      <c r="EA22" s="262"/>
      <c r="EB22" s="262"/>
      <c r="EC22" s="262"/>
      <c r="ED22" s="262"/>
      <c r="EE22" s="262"/>
      <c r="EF22" s="262"/>
      <c r="EG22" s="262"/>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c r="FI22" s="262"/>
      <c r="FJ22" s="262"/>
      <c r="FK22" s="262"/>
      <c r="FL22" s="262"/>
      <c r="FM22" s="262"/>
      <c r="FN22" s="262"/>
      <c r="FO22" s="262"/>
      <c r="FP22" s="262"/>
      <c r="FQ22" s="262"/>
      <c r="FR22" s="262"/>
      <c r="FS22" s="262"/>
      <c r="FT22" s="262"/>
      <c r="FU22" s="262"/>
      <c r="FV22" s="262"/>
      <c r="FW22" s="262"/>
      <c r="FX22" s="262"/>
      <c r="FY22" s="262"/>
      <c r="FZ22" s="262"/>
      <c r="GA22" s="262"/>
      <c r="GB22" s="262"/>
      <c r="GC22" s="262"/>
      <c r="GD22" s="262"/>
      <c r="GE22" s="262"/>
      <c r="GF22" s="262"/>
      <c r="GG22" s="262"/>
      <c r="GH22" s="262"/>
      <c r="GI22" s="262"/>
      <c r="GJ22" s="262"/>
      <c r="GK22" s="262"/>
      <c r="GL22" s="262"/>
      <c r="GM22" s="262"/>
      <c r="GN22" s="262"/>
      <c r="GO22" s="262"/>
      <c r="GP22" s="262"/>
      <c r="GQ22" s="262"/>
      <c r="GR22" s="262"/>
      <c r="GS22" s="262"/>
      <c r="GT22" s="262"/>
      <c r="GU22" s="262"/>
      <c r="GV22" s="262"/>
      <c r="GW22" s="262"/>
      <c r="GX22" s="262"/>
      <c r="GY22" s="262"/>
      <c r="GZ22" s="262"/>
      <c r="HA22" s="262"/>
      <c r="HB22" s="262"/>
      <c r="HC22" s="262"/>
      <c r="HD22" s="262"/>
      <c r="HE22" s="262"/>
      <c r="HF22" s="262"/>
      <c r="HG22" s="262"/>
      <c r="HH22" s="262"/>
      <c r="HI22" s="262"/>
      <c r="HJ22" s="262"/>
      <c r="HK22" s="262"/>
      <c r="HL22" s="262"/>
      <c r="HM22" s="262"/>
      <c r="HN22" s="262"/>
      <c r="HO22" s="262"/>
      <c r="HP22" s="262"/>
      <c r="HQ22" s="262"/>
      <c r="HR22" s="262"/>
      <c r="HS22" s="262"/>
      <c r="HT22" s="262"/>
      <c r="HU22" s="262"/>
      <c r="HV22" s="262"/>
      <c r="HW22" s="262"/>
      <c r="HX22" s="262"/>
      <c r="HY22" s="262"/>
      <c r="HZ22" s="262"/>
      <c r="IA22" s="262"/>
      <c r="IB22" s="262"/>
      <c r="IC22" s="262"/>
      <c r="ID22" s="262"/>
      <c r="IE22" s="262"/>
      <c r="IF22" s="262"/>
      <c r="IG22" s="262"/>
      <c r="IH22" s="262"/>
      <c r="II22" s="262"/>
      <c r="IJ22" s="262"/>
      <c r="IK22" s="262"/>
      <c r="IL22" s="262"/>
      <c r="IM22" s="262"/>
      <c r="IN22" s="262"/>
      <c r="IO22" s="262"/>
      <c r="IP22" s="262"/>
      <c r="IQ22" s="262"/>
      <c r="IR22" s="262"/>
      <c r="IS22" s="262"/>
      <c r="IT22" s="262"/>
      <c r="IU22" s="262"/>
      <c r="IV22" s="262"/>
      <c r="IW22" s="262"/>
    </row>
    <row r="23" spans="1:257" s="264" customFormat="1" ht="5.25" customHeight="1">
      <c r="A23" s="437"/>
      <c r="B23" s="459"/>
      <c r="C23" s="459"/>
      <c r="D23" s="259"/>
      <c r="E23" s="445"/>
      <c r="F23" s="445"/>
      <c r="G23" s="458"/>
      <c r="H23" s="444"/>
      <c r="I23" s="267"/>
      <c r="J23" s="265"/>
      <c r="K23" s="267" t="str">
        <f>IFERROR(CONCATENATE(INDEX('8- Políticas de Administración '!$B$16:$F$53,MATCH('5- Identificación de Riesgos'!J23,'8- Políticas de Administración '!$C$16:$C$54,0),1)," - ",L23),"")</f>
        <v/>
      </c>
      <c r="L23" s="273" t="str">
        <f>IFERROR(VLOOKUP(INDEX('8- Políticas de Administración '!$B$16:$F$63,MATCH('5- Identificación de Riesgos'!J23,'8- Políticas de Administración '!$C$16:$C$64,0),1),'8- Políticas de Administración '!$B$16:$F$64,5,FALSE),"")</f>
        <v/>
      </c>
      <c r="M23" s="445"/>
      <c r="N23" s="445"/>
      <c r="O23" s="449"/>
      <c r="P23" s="263"/>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c r="DT23" s="262"/>
      <c r="DU23" s="262"/>
      <c r="DV23" s="262"/>
      <c r="DW23" s="262"/>
      <c r="DX23" s="262"/>
      <c r="DY23" s="262"/>
      <c r="DZ23" s="262"/>
      <c r="EA23" s="262"/>
      <c r="EB23" s="262"/>
      <c r="EC23" s="262"/>
      <c r="ED23" s="262"/>
      <c r="EE23" s="262"/>
      <c r="EF23" s="262"/>
      <c r="EG23" s="262"/>
      <c r="EH23" s="262"/>
      <c r="EI23" s="262"/>
      <c r="EJ23" s="262"/>
      <c r="EK23" s="262"/>
      <c r="EL23" s="262"/>
      <c r="EM23" s="262"/>
      <c r="EN23" s="262"/>
      <c r="EO23" s="262"/>
      <c r="EP23" s="262"/>
      <c r="EQ23" s="262"/>
      <c r="ER23" s="262"/>
      <c r="ES23" s="262"/>
      <c r="ET23" s="262"/>
      <c r="EU23" s="262"/>
      <c r="EV23" s="262"/>
      <c r="EW23" s="262"/>
      <c r="EX23" s="262"/>
      <c r="EY23" s="262"/>
      <c r="EZ23" s="262"/>
      <c r="FA23" s="262"/>
      <c r="FB23" s="262"/>
      <c r="FC23" s="262"/>
      <c r="FD23" s="262"/>
      <c r="FE23" s="262"/>
      <c r="FF23" s="262"/>
      <c r="FG23" s="262"/>
      <c r="FH23" s="262"/>
      <c r="FI23" s="262"/>
      <c r="FJ23" s="262"/>
      <c r="FK23" s="262"/>
      <c r="FL23" s="262"/>
      <c r="FM23" s="262"/>
      <c r="FN23" s="262"/>
      <c r="FO23" s="262"/>
      <c r="FP23" s="262"/>
      <c r="FQ23" s="262"/>
      <c r="FR23" s="262"/>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2"/>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62"/>
    </row>
    <row r="24" spans="1:257" s="264" customFormat="1" ht="5.25" customHeight="1">
      <c r="A24" s="437"/>
      <c r="B24" s="459"/>
      <c r="C24" s="459"/>
      <c r="D24" s="259"/>
      <c r="E24" s="445"/>
      <c r="F24" s="445"/>
      <c r="G24" s="458"/>
      <c r="H24" s="444"/>
      <c r="I24" s="267"/>
      <c r="J24" s="265"/>
      <c r="K24" s="267" t="str">
        <f>IFERROR(CONCATENATE(INDEX('8- Políticas de Administración '!$B$16:$F$53,MATCH('5- Identificación de Riesgos'!J24,'8- Políticas de Administración '!$C$16:$C$54,0),1)," - ",L24),"")</f>
        <v/>
      </c>
      <c r="L24" s="273" t="str">
        <f>IFERROR(VLOOKUP(INDEX('8- Políticas de Administración '!$B$16:$F$63,MATCH('5- Identificación de Riesgos'!J24,'8- Políticas de Administración '!$C$16:$C$64,0),1),'8- Políticas de Administración '!$B$16:$F$64,5,FALSE),"")</f>
        <v/>
      </c>
      <c r="M24" s="445"/>
      <c r="N24" s="445"/>
      <c r="O24" s="449"/>
      <c r="P24" s="263"/>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2"/>
      <c r="DO24" s="262"/>
      <c r="DP24" s="262"/>
      <c r="DQ24" s="262"/>
      <c r="DR24" s="262"/>
      <c r="DS24" s="262"/>
      <c r="DT24" s="262"/>
      <c r="DU24" s="262"/>
      <c r="DV24" s="262"/>
      <c r="DW24" s="262"/>
      <c r="DX24" s="262"/>
      <c r="DY24" s="262"/>
      <c r="DZ24" s="262"/>
      <c r="EA24" s="262"/>
      <c r="EB24" s="262"/>
      <c r="EC24" s="262"/>
      <c r="ED24" s="262"/>
      <c r="EE24" s="262"/>
      <c r="EF24" s="262"/>
      <c r="EG24" s="262"/>
      <c r="EH24" s="262"/>
      <c r="EI24" s="262"/>
      <c r="EJ24" s="262"/>
      <c r="EK24" s="262"/>
      <c r="EL24" s="262"/>
      <c r="EM24" s="262"/>
      <c r="EN24" s="262"/>
      <c r="EO24" s="262"/>
      <c r="EP24" s="262"/>
      <c r="EQ24" s="262"/>
      <c r="ER24" s="262"/>
      <c r="ES24" s="262"/>
      <c r="ET24" s="262"/>
      <c r="EU24" s="262"/>
      <c r="EV24" s="262"/>
      <c r="EW24" s="262"/>
      <c r="EX24" s="262"/>
      <c r="EY24" s="262"/>
      <c r="EZ24" s="262"/>
      <c r="FA24" s="262"/>
      <c r="FB24" s="262"/>
      <c r="FC24" s="262"/>
      <c r="FD24" s="262"/>
      <c r="FE24" s="262"/>
      <c r="FF24" s="262"/>
      <c r="FG24" s="262"/>
      <c r="FH24" s="262"/>
      <c r="FI24" s="262"/>
      <c r="FJ24" s="262"/>
      <c r="FK24" s="262"/>
      <c r="FL24" s="262"/>
      <c r="FM24" s="262"/>
      <c r="FN24" s="262"/>
      <c r="FO24" s="262"/>
      <c r="FP24" s="262"/>
      <c r="FQ24" s="262"/>
      <c r="FR24" s="262"/>
      <c r="FS24" s="262"/>
      <c r="FT24" s="262"/>
      <c r="FU24" s="262"/>
      <c r="FV24" s="262"/>
      <c r="FW24" s="262"/>
      <c r="FX24" s="262"/>
      <c r="FY24" s="262"/>
      <c r="FZ24" s="262"/>
      <c r="GA24" s="262"/>
      <c r="GB24" s="262"/>
      <c r="GC24" s="262"/>
      <c r="GD24" s="262"/>
      <c r="GE24" s="262"/>
      <c r="GF24" s="262"/>
      <c r="GG24" s="262"/>
      <c r="GH24" s="262"/>
      <c r="GI24" s="262"/>
      <c r="GJ24" s="262"/>
      <c r="GK24" s="262"/>
      <c r="GL24" s="262"/>
      <c r="GM24" s="262"/>
      <c r="GN24" s="262"/>
      <c r="GO24" s="262"/>
      <c r="GP24" s="262"/>
      <c r="GQ24" s="262"/>
      <c r="GR24" s="262"/>
      <c r="GS24" s="262"/>
      <c r="GT24" s="262"/>
      <c r="GU24" s="262"/>
      <c r="GV24" s="262"/>
      <c r="GW24" s="262"/>
      <c r="GX24" s="262"/>
      <c r="GY24" s="262"/>
      <c r="GZ24" s="262"/>
      <c r="HA24" s="262"/>
      <c r="HB24" s="262"/>
      <c r="HC24" s="262"/>
      <c r="HD24" s="262"/>
      <c r="HE24" s="262"/>
      <c r="HF24" s="262"/>
      <c r="HG24" s="262"/>
      <c r="HH24" s="262"/>
      <c r="HI24" s="262"/>
      <c r="HJ24" s="262"/>
      <c r="HK24" s="262"/>
      <c r="HL24" s="262"/>
      <c r="HM24" s="262"/>
      <c r="HN24" s="262"/>
      <c r="HO24" s="262"/>
      <c r="HP24" s="262"/>
      <c r="HQ24" s="262"/>
      <c r="HR24" s="262"/>
      <c r="HS24" s="262"/>
      <c r="HT24" s="262"/>
      <c r="HU24" s="262"/>
      <c r="HV24" s="262"/>
      <c r="HW24" s="262"/>
      <c r="HX24" s="262"/>
      <c r="HY24" s="262"/>
      <c r="HZ24" s="262"/>
      <c r="IA24" s="262"/>
      <c r="IB24" s="262"/>
      <c r="IC24" s="262"/>
      <c r="ID24" s="262"/>
      <c r="IE24" s="262"/>
      <c r="IF24" s="262"/>
      <c r="IG24" s="262"/>
      <c r="IH24" s="262"/>
      <c r="II24" s="262"/>
      <c r="IJ24" s="262"/>
      <c r="IK24" s="262"/>
      <c r="IL24" s="262"/>
      <c r="IM24" s="262"/>
      <c r="IN24" s="262"/>
      <c r="IO24" s="262"/>
      <c r="IP24" s="262"/>
      <c r="IQ24" s="262"/>
      <c r="IR24" s="262"/>
      <c r="IS24" s="262"/>
      <c r="IT24" s="262"/>
      <c r="IU24" s="262"/>
      <c r="IV24" s="262"/>
      <c r="IW24" s="262"/>
    </row>
    <row r="25" spans="1:257" s="264" customFormat="1" ht="5.25" customHeight="1">
      <c r="A25" s="437"/>
      <c r="B25" s="459"/>
      <c r="C25" s="459"/>
      <c r="D25" s="259"/>
      <c r="E25" s="445"/>
      <c r="F25" s="445"/>
      <c r="G25" s="458"/>
      <c r="H25" s="444"/>
      <c r="I25" s="267"/>
      <c r="J25" s="265"/>
      <c r="K25" s="267" t="str">
        <f>IFERROR(CONCATENATE(INDEX('8- Políticas de Administración '!$B$16:$F$53,MATCH('5- Identificación de Riesgos'!J25,'8- Políticas de Administración '!$C$16:$C$54,0),1)," - ",L25),"")</f>
        <v/>
      </c>
      <c r="L25" s="273" t="str">
        <f>IFERROR(VLOOKUP(INDEX('8- Políticas de Administración '!$B$16:$F$63,MATCH('5- Identificación de Riesgos'!J25,'8- Políticas de Administración '!$C$16:$C$64,0),1),'8- Políticas de Administración '!$B$16:$F$64,5,FALSE),"")</f>
        <v/>
      </c>
      <c r="M25" s="445"/>
      <c r="N25" s="445"/>
      <c r="O25" s="449"/>
      <c r="P25" s="263"/>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2"/>
      <c r="DV25" s="262"/>
      <c r="DW25" s="262"/>
      <c r="DX25" s="262"/>
      <c r="DY25" s="262"/>
      <c r="DZ25" s="262"/>
      <c r="EA25" s="262"/>
      <c r="EB25" s="262"/>
      <c r="EC25" s="262"/>
      <c r="ED25" s="262"/>
      <c r="EE25" s="262"/>
      <c r="EF25" s="262"/>
      <c r="EG25" s="262"/>
      <c r="EH25" s="262"/>
      <c r="EI25" s="262"/>
      <c r="EJ25" s="262"/>
      <c r="EK25" s="262"/>
      <c r="EL25" s="262"/>
      <c r="EM25" s="262"/>
      <c r="EN25" s="262"/>
      <c r="EO25" s="262"/>
      <c r="EP25" s="262"/>
      <c r="EQ25" s="262"/>
      <c r="ER25" s="262"/>
      <c r="ES25" s="262"/>
      <c r="ET25" s="262"/>
      <c r="EU25" s="262"/>
      <c r="EV25" s="262"/>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c r="GW25" s="262"/>
      <c r="GX25" s="262"/>
      <c r="GY25" s="262"/>
      <c r="GZ25" s="262"/>
      <c r="HA25" s="262"/>
      <c r="HB25" s="262"/>
      <c r="HC25" s="262"/>
      <c r="HD25" s="262"/>
      <c r="HE25" s="262"/>
      <c r="HF25" s="262"/>
      <c r="HG25" s="262"/>
      <c r="HH25" s="262"/>
      <c r="HI25" s="262"/>
      <c r="HJ25" s="262"/>
      <c r="HK25" s="262"/>
      <c r="HL25" s="262"/>
      <c r="HM25" s="262"/>
      <c r="HN25" s="262"/>
      <c r="HO25" s="262"/>
      <c r="HP25" s="262"/>
      <c r="HQ25" s="262"/>
      <c r="HR25" s="262"/>
      <c r="HS25" s="262"/>
      <c r="HT25" s="262"/>
      <c r="HU25" s="262"/>
      <c r="HV25" s="262"/>
      <c r="HW25" s="262"/>
      <c r="HX25" s="262"/>
      <c r="HY25" s="262"/>
      <c r="HZ25" s="262"/>
      <c r="IA25" s="262"/>
      <c r="IB25" s="262"/>
      <c r="IC25" s="262"/>
      <c r="ID25" s="262"/>
      <c r="IE25" s="262"/>
      <c r="IF25" s="262"/>
      <c r="IG25" s="262"/>
      <c r="IH25" s="262"/>
      <c r="II25" s="262"/>
      <c r="IJ25" s="262"/>
      <c r="IK25" s="262"/>
      <c r="IL25" s="262"/>
      <c r="IM25" s="262"/>
      <c r="IN25" s="262"/>
      <c r="IO25" s="262"/>
      <c r="IP25" s="262"/>
      <c r="IQ25" s="262"/>
      <c r="IR25" s="262"/>
      <c r="IS25" s="262"/>
      <c r="IT25" s="262"/>
      <c r="IU25" s="262"/>
      <c r="IV25" s="262"/>
      <c r="IW25" s="262"/>
    </row>
    <row r="26" spans="1:257" s="264" customFormat="1" ht="45" customHeight="1">
      <c r="A26" s="437">
        <v>2</v>
      </c>
      <c r="B26" s="459" t="s">
        <v>424</v>
      </c>
      <c r="C26" s="459" t="s">
        <v>444</v>
      </c>
      <c r="D26" s="260" t="s">
        <v>425</v>
      </c>
      <c r="E26" s="457">
        <v>26189</v>
      </c>
      <c r="F26" s="457">
        <v>1</v>
      </c>
      <c r="G26" s="458">
        <f t="shared" ref="G26" si="1">+F26/E26</f>
        <v>3.8183970369238992E-5</v>
      </c>
      <c r="H26" s="444"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67" t="s">
        <v>501</v>
      </c>
      <c r="J26" s="265" t="s">
        <v>197</v>
      </c>
      <c r="K26" s="267" t="str">
        <f>IFERROR(CONCATENATE(INDEX('8- Políticas de Administración '!$B$16:$F$53,MATCH('5- Identificación de Riesgos'!J26,'8- Políticas de Administración '!$C$16:$C$54,0),1)," - ",L26),"")</f>
        <v>Mayor - 4</v>
      </c>
      <c r="L26" s="273">
        <f>IFERROR(VLOOKUP(INDEX('8- Políticas de Administración '!$B$16:$F$63,MATCH('5- Identificación de Riesgos'!J26,'8- Políticas de Administración '!$C$16:$C$64,0),1),'8- Políticas de Administración '!$B$16:$F$64,5,FALSE),"")</f>
        <v>4</v>
      </c>
      <c r="M26" s="445" t="str">
        <f>IFERROR(CONCATENATE(INDEX('8- Políticas de Administración '!$B$16:$F$53,MATCH(ROUND(AVERAGE(L26:L35),0),'8- Políticas de Administración '!$F$16:$F$53,0),1)," - ",ROUND(AVERAGE(L26:L35),0)),"")</f>
        <v>Moderado - 3</v>
      </c>
      <c r="N26" s="445" t="str">
        <f>IFERROR(CONCATENATE(VLOOKUP((LEFT(H26,LEN(H26)-4)&amp;LEFT(M26,LEN(M26)-4)),'9- Matriz de Calor '!$D$18:$E$42,2,0)," - ",RIGHT(H26,1)*RIGHT(M26,1)),"")</f>
        <v>Moderado - 3</v>
      </c>
      <c r="O26" s="449">
        <f>RIGHT(H26,1)*RIGHT(M26,1)</f>
        <v>3</v>
      </c>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c r="DM26" s="262"/>
      <c r="DN26" s="262"/>
      <c r="DO26" s="262"/>
      <c r="DP26" s="262"/>
      <c r="DQ26" s="262"/>
      <c r="DR26" s="262"/>
      <c r="DS26" s="262"/>
      <c r="DT26" s="262"/>
      <c r="DU26" s="262"/>
      <c r="DV26" s="262"/>
      <c r="DW26" s="262"/>
      <c r="DX26" s="262"/>
      <c r="DY26" s="262"/>
      <c r="DZ26" s="262"/>
      <c r="EA26" s="262"/>
      <c r="EB26" s="262"/>
      <c r="EC26" s="262"/>
      <c r="ED26" s="262"/>
      <c r="EE26" s="262"/>
      <c r="EF26" s="262"/>
      <c r="EG26" s="262"/>
      <c r="EH26" s="262"/>
      <c r="EI26" s="262"/>
      <c r="EJ26" s="262"/>
      <c r="EK26" s="262"/>
      <c r="EL26" s="262"/>
      <c r="EM26" s="262"/>
      <c r="EN26" s="262"/>
      <c r="EO26" s="262"/>
      <c r="EP26" s="262"/>
      <c r="EQ26" s="262"/>
      <c r="ER26" s="262"/>
      <c r="ES26" s="262"/>
      <c r="ET26" s="262"/>
      <c r="EU26" s="262"/>
      <c r="EV26" s="262"/>
      <c r="EW26" s="262"/>
      <c r="EX26" s="262"/>
      <c r="EY26" s="262"/>
      <c r="EZ26" s="262"/>
      <c r="FA26" s="262"/>
      <c r="FB26" s="262"/>
      <c r="FC26" s="262"/>
      <c r="FD26" s="262"/>
      <c r="FE26" s="262"/>
      <c r="FF26" s="262"/>
      <c r="FG26" s="262"/>
      <c r="FH26" s="262"/>
      <c r="FI26" s="262"/>
      <c r="FJ26" s="262"/>
      <c r="FK26" s="262"/>
      <c r="FL26" s="262"/>
      <c r="FM26" s="262"/>
      <c r="FN26" s="262"/>
      <c r="FO26" s="262"/>
      <c r="FP26" s="262"/>
      <c r="FQ26" s="262"/>
      <c r="FR26" s="262"/>
      <c r="FS26" s="262"/>
      <c r="FT26" s="262"/>
      <c r="FU26" s="262"/>
      <c r="FV26" s="262"/>
      <c r="FW26" s="262"/>
      <c r="FX26" s="262"/>
      <c r="FY26" s="262"/>
      <c r="FZ26" s="262"/>
      <c r="GA26" s="262"/>
      <c r="GB26" s="262"/>
      <c r="GC26" s="262"/>
      <c r="GD26" s="262"/>
      <c r="GE26" s="262"/>
      <c r="GF26" s="262"/>
      <c r="GG26" s="262"/>
      <c r="GH26" s="262"/>
      <c r="GI26" s="262"/>
      <c r="GJ26" s="262"/>
      <c r="GK26" s="262"/>
      <c r="GL26" s="262"/>
      <c r="GM26" s="262"/>
      <c r="GN26" s="262"/>
      <c r="GO26" s="262"/>
      <c r="GP26" s="262"/>
      <c r="GQ26" s="262"/>
      <c r="GR26" s="262"/>
      <c r="GS26" s="262"/>
      <c r="GT26" s="262"/>
      <c r="GU26" s="262"/>
      <c r="GV26" s="262"/>
      <c r="GW26" s="262"/>
      <c r="GX26" s="262"/>
      <c r="GY26" s="262"/>
      <c r="GZ26" s="262"/>
      <c r="HA26" s="262"/>
      <c r="HB26" s="262"/>
      <c r="HC26" s="262"/>
      <c r="HD26" s="262"/>
      <c r="HE26" s="262"/>
      <c r="HF26" s="262"/>
      <c r="HG26" s="262"/>
      <c r="HH26" s="262"/>
      <c r="HI26" s="262"/>
      <c r="HJ26" s="262"/>
      <c r="HK26" s="262"/>
      <c r="HL26" s="262"/>
      <c r="HM26" s="262"/>
      <c r="HN26" s="262"/>
      <c r="HO26" s="262"/>
      <c r="HP26" s="262"/>
      <c r="HQ26" s="262"/>
      <c r="HR26" s="262"/>
      <c r="HS26" s="262"/>
      <c r="HT26" s="262"/>
      <c r="HU26" s="262"/>
      <c r="HV26" s="262"/>
      <c r="HW26" s="262"/>
      <c r="HX26" s="262"/>
      <c r="HY26" s="262"/>
      <c r="HZ26" s="262"/>
      <c r="IA26" s="262"/>
      <c r="IB26" s="262"/>
      <c r="IC26" s="262"/>
      <c r="ID26" s="262"/>
      <c r="IE26" s="262"/>
      <c r="IF26" s="262"/>
      <c r="IG26" s="262"/>
      <c r="IH26" s="262"/>
      <c r="II26" s="262"/>
      <c r="IJ26" s="262"/>
      <c r="IK26" s="262"/>
      <c r="IL26" s="262"/>
      <c r="IM26" s="262"/>
      <c r="IN26" s="262"/>
      <c r="IO26" s="262"/>
      <c r="IP26" s="262"/>
      <c r="IQ26" s="262"/>
      <c r="IR26" s="262"/>
      <c r="IS26" s="262"/>
      <c r="IT26" s="262"/>
      <c r="IU26" s="262"/>
      <c r="IV26" s="262"/>
      <c r="IW26" s="262"/>
    </row>
    <row r="27" spans="1:257" s="264" customFormat="1" ht="30">
      <c r="A27" s="437"/>
      <c r="B27" s="459"/>
      <c r="C27" s="459"/>
      <c r="D27" s="260" t="s">
        <v>486</v>
      </c>
      <c r="E27" s="457"/>
      <c r="F27" s="457"/>
      <c r="G27" s="458"/>
      <c r="H27" s="444"/>
      <c r="I27" s="267" t="s">
        <v>88</v>
      </c>
      <c r="J27" s="265" t="s">
        <v>203</v>
      </c>
      <c r="K27" s="267" t="str">
        <f>IFERROR(CONCATENATE(INDEX('8- Políticas de Administración '!$B$16:$F$53,MATCH('5- Identificación de Riesgos'!J27,'8- Políticas de Administración '!$C$16:$C$54,0),1)," - ",L27),"")</f>
        <v>Leve - 1</v>
      </c>
      <c r="L27" s="273">
        <f>IFERROR(VLOOKUP(INDEX('8- Políticas de Administración '!$B$16:$F$63,MATCH('5- Identificación de Riesgos'!J27,'8- Políticas de Administración '!$C$16:$C$64,0),1),'8- Políticas de Administración '!$B$16:$F$64,5,FALSE),"")</f>
        <v>1</v>
      </c>
      <c r="M27" s="445"/>
      <c r="N27" s="445"/>
      <c r="O27" s="449"/>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c r="DM27" s="262"/>
      <c r="DN27" s="262"/>
      <c r="DO27" s="262"/>
      <c r="DP27" s="262"/>
      <c r="DQ27" s="262"/>
      <c r="DR27" s="262"/>
      <c r="DS27" s="262"/>
      <c r="DT27" s="262"/>
      <c r="DU27" s="262"/>
      <c r="DV27" s="262"/>
      <c r="DW27" s="262"/>
      <c r="DX27" s="262"/>
      <c r="DY27" s="262"/>
      <c r="DZ27" s="262"/>
      <c r="EA27" s="262"/>
      <c r="EB27" s="262"/>
      <c r="EC27" s="262"/>
      <c r="ED27" s="262"/>
      <c r="EE27" s="262"/>
      <c r="EF27" s="262"/>
      <c r="EG27" s="262"/>
      <c r="EH27" s="262"/>
      <c r="EI27" s="262"/>
      <c r="EJ27" s="262"/>
      <c r="EK27" s="262"/>
      <c r="EL27" s="262"/>
      <c r="EM27" s="262"/>
      <c r="EN27" s="262"/>
      <c r="EO27" s="262"/>
      <c r="EP27" s="262"/>
      <c r="EQ27" s="262"/>
      <c r="ER27" s="262"/>
      <c r="ES27" s="262"/>
      <c r="ET27" s="262"/>
      <c r="EU27" s="262"/>
      <c r="EV27" s="262"/>
      <c r="EW27" s="262"/>
      <c r="EX27" s="262"/>
      <c r="EY27" s="262"/>
      <c r="EZ27" s="262"/>
      <c r="FA27" s="262"/>
      <c r="FB27" s="262"/>
      <c r="FC27" s="262"/>
      <c r="FD27" s="262"/>
      <c r="FE27" s="262"/>
      <c r="FF27" s="262"/>
      <c r="FG27" s="262"/>
      <c r="FH27" s="262"/>
      <c r="FI27" s="262"/>
      <c r="FJ27" s="262"/>
      <c r="FK27" s="262"/>
      <c r="FL27" s="262"/>
      <c r="FM27" s="262"/>
      <c r="FN27" s="262"/>
      <c r="FO27" s="262"/>
      <c r="FP27" s="262"/>
      <c r="FQ27" s="262"/>
      <c r="FR27" s="262"/>
      <c r="FS27" s="262"/>
      <c r="FT27" s="262"/>
      <c r="FU27" s="262"/>
      <c r="FV27" s="262"/>
      <c r="FW27" s="262"/>
      <c r="FX27" s="262"/>
      <c r="FY27" s="262"/>
      <c r="FZ27" s="262"/>
      <c r="GA27" s="262"/>
      <c r="GB27" s="262"/>
      <c r="GC27" s="262"/>
      <c r="GD27" s="262"/>
      <c r="GE27" s="262"/>
      <c r="GF27" s="262"/>
      <c r="GG27" s="262"/>
      <c r="GH27" s="262"/>
      <c r="GI27" s="262"/>
      <c r="GJ27" s="262"/>
      <c r="GK27" s="262"/>
      <c r="GL27" s="262"/>
      <c r="GM27" s="262"/>
      <c r="GN27" s="262"/>
      <c r="GO27" s="262"/>
      <c r="GP27" s="262"/>
      <c r="GQ27" s="262"/>
      <c r="GR27" s="262"/>
      <c r="GS27" s="262"/>
      <c r="GT27" s="262"/>
      <c r="GU27" s="262"/>
      <c r="GV27" s="262"/>
      <c r="GW27" s="262"/>
      <c r="GX27" s="262"/>
      <c r="GY27" s="262"/>
      <c r="GZ27" s="262"/>
      <c r="HA27" s="262"/>
      <c r="HB27" s="262"/>
      <c r="HC27" s="262"/>
      <c r="HD27" s="262"/>
      <c r="HE27" s="262"/>
      <c r="HF27" s="262"/>
      <c r="HG27" s="262"/>
      <c r="HH27" s="262"/>
      <c r="HI27" s="262"/>
      <c r="HJ27" s="262"/>
      <c r="HK27" s="262"/>
      <c r="HL27" s="262"/>
      <c r="HM27" s="262"/>
      <c r="HN27" s="262"/>
      <c r="HO27" s="262"/>
      <c r="HP27" s="262"/>
      <c r="HQ27" s="262"/>
      <c r="HR27" s="262"/>
      <c r="HS27" s="262"/>
      <c r="HT27" s="262"/>
      <c r="HU27" s="262"/>
      <c r="HV27" s="262"/>
      <c r="HW27" s="262"/>
      <c r="HX27" s="262"/>
      <c r="HY27" s="262"/>
      <c r="HZ27" s="262"/>
      <c r="IA27" s="262"/>
      <c r="IB27" s="262"/>
      <c r="IC27" s="262"/>
      <c r="ID27" s="262"/>
      <c r="IE27" s="262"/>
      <c r="IF27" s="262"/>
      <c r="IG27" s="262"/>
      <c r="IH27" s="262"/>
      <c r="II27" s="262"/>
      <c r="IJ27" s="262"/>
      <c r="IK27" s="262"/>
      <c r="IL27" s="262"/>
      <c r="IM27" s="262"/>
      <c r="IN27" s="262"/>
      <c r="IO27" s="262"/>
      <c r="IP27" s="262"/>
      <c r="IQ27" s="262"/>
      <c r="IR27" s="262"/>
      <c r="IS27" s="262"/>
      <c r="IT27" s="262"/>
      <c r="IU27" s="262"/>
      <c r="IV27" s="262"/>
      <c r="IW27" s="262"/>
    </row>
    <row r="28" spans="1:257" s="264" customFormat="1">
      <c r="A28" s="437"/>
      <c r="B28" s="459"/>
      <c r="C28" s="459"/>
      <c r="D28" s="295" t="s">
        <v>487</v>
      </c>
      <c r="E28" s="457"/>
      <c r="F28" s="457"/>
      <c r="G28" s="458"/>
      <c r="H28" s="444"/>
      <c r="I28" s="267"/>
      <c r="J28" s="265"/>
      <c r="K28" s="267" t="str">
        <f>IFERROR(CONCATENATE(INDEX('8- Políticas de Administración '!$B$16:$F$53,MATCH('5- Identificación de Riesgos'!J28,'8- Políticas de Administración '!$C$16:$C$54,0),1)," - ",L28),"")</f>
        <v/>
      </c>
      <c r="L28" s="273" t="str">
        <f>IFERROR(VLOOKUP(INDEX('8- Políticas de Administración '!$B$16:$F$63,MATCH('5- Identificación de Riesgos'!J28,'8- Políticas de Administración '!$C$16:$C$64,0),1),'8- Políticas de Administración '!$B$16:$F$64,5,FALSE),"")</f>
        <v/>
      </c>
      <c r="M28" s="445"/>
      <c r="N28" s="445"/>
      <c r="O28" s="449"/>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2"/>
      <c r="DS28" s="262"/>
      <c r="DT28" s="262"/>
      <c r="DU28" s="262"/>
      <c r="DV28" s="262"/>
      <c r="DW28" s="262"/>
      <c r="DX28" s="262"/>
      <c r="DY28" s="262"/>
      <c r="DZ28" s="262"/>
      <c r="EA28" s="262"/>
      <c r="EB28" s="262"/>
      <c r="EC28" s="262"/>
      <c r="ED28" s="262"/>
      <c r="EE28" s="262"/>
      <c r="EF28" s="262"/>
      <c r="EG28" s="262"/>
      <c r="EH28" s="262"/>
      <c r="EI28" s="262"/>
      <c r="EJ28" s="262"/>
      <c r="EK28" s="262"/>
      <c r="EL28" s="262"/>
      <c r="EM28" s="262"/>
      <c r="EN28" s="262"/>
      <c r="EO28" s="262"/>
      <c r="EP28" s="262"/>
      <c r="EQ28" s="262"/>
      <c r="ER28" s="262"/>
      <c r="ES28" s="262"/>
      <c r="ET28" s="262"/>
      <c r="EU28" s="262"/>
      <c r="EV28" s="262"/>
      <c r="EW28" s="262"/>
      <c r="EX28" s="262"/>
      <c r="EY28" s="262"/>
      <c r="EZ28" s="262"/>
      <c r="FA28" s="262"/>
      <c r="FB28" s="262"/>
      <c r="FC28" s="262"/>
      <c r="FD28" s="262"/>
      <c r="FE28" s="262"/>
      <c r="FF28" s="262"/>
      <c r="FG28" s="262"/>
      <c r="FH28" s="262"/>
      <c r="FI28" s="262"/>
      <c r="FJ28" s="262"/>
      <c r="FK28" s="262"/>
      <c r="FL28" s="262"/>
      <c r="FM28" s="262"/>
      <c r="FN28" s="262"/>
      <c r="FO28" s="262"/>
      <c r="FP28" s="262"/>
      <c r="FQ28" s="262"/>
      <c r="FR28" s="262"/>
      <c r="FS28" s="262"/>
      <c r="FT28" s="262"/>
      <c r="FU28" s="262"/>
      <c r="FV28" s="262"/>
      <c r="FW28" s="262"/>
      <c r="FX28" s="262"/>
      <c r="FY28" s="262"/>
      <c r="FZ28" s="262"/>
      <c r="GA28" s="262"/>
      <c r="GB28" s="262"/>
      <c r="GC28" s="262"/>
      <c r="GD28" s="262"/>
      <c r="GE28" s="262"/>
      <c r="GF28" s="262"/>
      <c r="GG28" s="262"/>
      <c r="GH28" s="262"/>
      <c r="GI28" s="262"/>
      <c r="GJ28" s="262"/>
      <c r="GK28" s="262"/>
      <c r="GL28" s="262"/>
      <c r="GM28" s="262"/>
      <c r="GN28" s="262"/>
      <c r="GO28" s="262"/>
      <c r="GP28" s="262"/>
      <c r="GQ28" s="262"/>
      <c r="GR28" s="262"/>
      <c r="GS28" s="262"/>
      <c r="GT28" s="262"/>
      <c r="GU28" s="262"/>
      <c r="GV28" s="262"/>
      <c r="GW28" s="262"/>
      <c r="GX28" s="262"/>
      <c r="GY28" s="262"/>
      <c r="GZ28" s="262"/>
      <c r="HA28" s="262"/>
      <c r="HB28" s="262"/>
      <c r="HC28" s="262"/>
      <c r="HD28" s="262"/>
      <c r="HE28" s="262"/>
      <c r="HF28" s="262"/>
      <c r="HG28" s="262"/>
      <c r="HH28" s="262"/>
      <c r="HI28" s="262"/>
      <c r="HJ28" s="262"/>
      <c r="HK28" s="262"/>
      <c r="HL28" s="262"/>
      <c r="HM28" s="262"/>
      <c r="HN28" s="262"/>
      <c r="HO28" s="262"/>
      <c r="HP28" s="262"/>
      <c r="HQ28" s="262"/>
      <c r="HR28" s="262"/>
      <c r="HS28" s="262"/>
      <c r="HT28" s="262"/>
      <c r="HU28" s="262"/>
      <c r="HV28" s="262"/>
      <c r="HW28" s="262"/>
      <c r="HX28" s="262"/>
      <c r="HY28" s="262"/>
      <c r="HZ28" s="262"/>
      <c r="IA28" s="262"/>
      <c r="IB28" s="262"/>
      <c r="IC28" s="262"/>
      <c r="ID28" s="262"/>
      <c r="IE28" s="262"/>
      <c r="IF28" s="262"/>
      <c r="IG28" s="262"/>
      <c r="IH28" s="262"/>
      <c r="II28" s="262"/>
      <c r="IJ28" s="262"/>
      <c r="IK28" s="262"/>
      <c r="IL28" s="262"/>
      <c r="IM28" s="262"/>
      <c r="IN28" s="262"/>
      <c r="IO28" s="262"/>
      <c r="IP28" s="262"/>
      <c r="IQ28" s="262"/>
      <c r="IR28" s="262"/>
      <c r="IS28" s="262"/>
      <c r="IT28" s="262"/>
      <c r="IU28" s="262"/>
      <c r="IV28" s="262"/>
      <c r="IW28" s="262"/>
    </row>
    <row r="29" spans="1:257" s="264" customFormat="1" ht="42.75" customHeight="1">
      <c r="A29" s="437"/>
      <c r="B29" s="459"/>
      <c r="C29" s="459"/>
      <c r="D29" s="295"/>
      <c r="E29" s="457"/>
      <c r="F29" s="457"/>
      <c r="G29" s="458"/>
      <c r="H29" s="444"/>
      <c r="I29" s="267"/>
      <c r="J29" s="265"/>
      <c r="K29" s="267" t="str">
        <f>IFERROR(CONCATENATE(INDEX('8- Políticas de Administración '!$B$16:$F$53,MATCH('5- Identificación de Riesgos'!J29,'8- Políticas de Administración '!$C$16:$C$54,0),1)," - ",L29),"")</f>
        <v/>
      </c>
      <c r="L29" s="273" t="str">
        <f>IFERROR(VLOOKUP(INDEX('8- Políticas de Administración '!$B$16:$F$63,MATCH('5- Identificación de Riesgos'!J29,'8- Políticas de Administración '!$C$16:$C$64,0),1),'8- Políticas de Administración '!$B$16:$F$64,5,FALSE),"")</f>
        <v/>
      </c>
      <c r="M29" s="445"/>
      <c r="N29" s="445"/>
      <c r="O29" s="449"/>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2"/>
      <c r="DS29" s="262"/>
      <c r="DT29" s="262"/>
      <c r="DU29" s="262"/>
      <c r="DV29" s="262"/>
      <c r="DW29" s="262"/>
      <c r="DX29" s="262"/>
      <c r="DY29" s="262"/>
      <c r="DZ29" s="262"/>
      <c r="EA29" s="262"/>
      <c r="EB29" s="262"/>
      <c r="EC29" s="262"/>
      <c r="ED29" s="262"/>
      <c r="EE29" s="262"/>
      <c r="EF29" s="262"/>
      <c r="EG29" s="262"/>
      <c r="EH29" s="262"/>
      <c r="EI29" s="262"/>
      <c r="EJ29" s="262"/>
      <c r="EK29" s="262"/>
      <c r="EL29" s="262"/>
      <c r="EM29" s="262"/>
      <c r="EN29" s="262"/>
      <c r="EO29" s="262"/>
      <c r="EP29" s="262"/>
      <c r="EQ29" s="262"/>
      <c r="ER29" s="262"/>
      <c r="ES29" s="262"/>
      <c r="ET29" s="262"/>
      <c r="EU29" s="262"/>
      <c r="EV29" s="262"/>
      <c r="EW29" s="262"/>
      <c r="EX29" s="262"/>
      <c r="EY29" s="262"/>
      <c r="EZ29" s="262"/>
      <c r="FA29" s="262"/>
      <c r="FB29" s="262"/>
      <c r="FC29" s="262"/>
      <c r="FD29" s="262"/>
      <c r="FE29" s="262"/>
      <c r="FF29" s="262"/>
      <c r="FG29" s="262"/>
      <c r="FH29" s="262"/>
      <c r="FI29" s="262"/>
      <c r="FJ29" s="262"/>
      <c r="FK29" s="262"/>
      <c r="FL29" s="262"/>
      <c r="FM29" s="262"/>
      <c r="FN29" s="262"/>
      <c r="FO29" s="262"/>
      <c r="FP29" s="262"/>
      <c r="FQ29" s="262"/>
      <c r="FR29" s="262"/>
      <c r="FS29" s="262"/>
      <c r="FT29" s="262"/>
      <c r="FU29" s="262"/>
      <c r="FV29" s="262"/>
      <c r="FW29" s="262"/>
      <c r="FX29" s="262"/>
      <c r="FY29" s="262"/>
      <c r="FZ29" s="262"/>
      <c r="GA29" s="262"/>
      <c r="GB29" s="262"/>
      <c r="GC29" s="262"/>
      <c r="GD29" s="262"/>
      <c r="GE29" s="262"/>
      <c r="GF29" s="262"/>
      <c r="GG29" s="262"/>
      <c r="GH29" s="262"/>
      <c r="GI29" s="262"/>
      <c r="GJ29" s="262"/>
      <c r="GK29" s="262"/>
      <c r="GL29" s="262"/>
      <c r="GM29" s="262"/>
      <c r="GN29" s="262"/>
      <c r="GO29" s="262"/>
      <c r="GP29" s="262"/>
      <c r="GQ29" s="262"/>
      <c r="GR29" s="262"/>
      <c r="GS29" s="262"/>
      <c r="GT29" s="262"/>
      <c r="GU29" s="262"/>
      <c r="GV29" s="262"/>
      <c r="GW29" s="262"/>
      <c r="GX29" s="262"/>
      <c r="GY29" s="262"/>
      <c r="GZ29" s="262"/>
      <c r="HA29" s="262"/>
      <c r="HB29" s="262"/>
      <c r="HC29" s="262"/>
      <c r="HD29" s="262"/>
      <c r="HE29" s="262"/>
      <c r="HF29" s="262"/>
      <c r="HG29" s="262"/>
      <c r="HH29" s="262"/>
      <c r="HI29" s="262"/>
      <c r="HJ29" s="262"/>
      <c r="HK29" s="262"/>
      <c r="HL29" s="262"/>
      <c r="HM29" s="262"/>
      <c r="HN29" s="262"/>
      <c r="HO29" s="262"/>
      <c r="HP29" s="262"/>
      <c r="HQ29" s="262"/>
      <c r="HR29" s="262"/>
      <c r="HS29" s="262"/>
      <c r="HT29" s="262"/>
      <c r="HU29" s="262"/>
      <c r="HV29" s="262"/>
      <c r="HW29" s="262"/>
      <c r="HX29" s="262"/>
      <c r="HY29" s="262"/>
      <c r="HZ29" s="262"/>
      <c r="IA29" s="262"/>
      <c r="IB29" s="262"/>
      <c r="IC29" s="262"/>
      <c r="ID29" s="262"/>
      <c r="IE29" s="262"/>
      <c r="IF29" s="262"/>
      <c r="IG29" s="262"/>
      <c r="IH29" s="262"/>
      <c r="II29" s="262"/>
      <c r="IJ29" s="262"/>
      <c r="IK29" s="262"/>
      <c r="IL29" s="262"/>
      <c r="IM29" s="262"/>
      <c r="IN29" s="262"/>
      <c r="IO29" s="262"/>
      <c r="IP29" s="262"/>
      <c r="IQ29" s="262"/>
      <c r="IR29" s="262"/>
      <c r="IS29" s="262"/>
      <c r="IT29" s="262"/>
      <c r="IU29" s="262"/>
      <c r="IV29" s="262"/>
      <c r="IW29" s="262"/>
    </row>
    <row r="30" spans="1:257" s="264" customFormat="1" ht="45" customHeight="1">
      <c r="A30" s="437"/>
      <c r="B30" s="459"/>
      <c r="C30" s="459"/>
      <c r="D30" s="259"/>
      <c r="E30" s="457"/>
      <c r="F30" s="457"/>
      <c r="G30" s="458"/>
      <c r="H30" s="444"/>
      <c r="I30" s="267"/>
      <c r="J30" s="265"/>
      <c r="K30" s="267" t="str">
        <f>IFERROR(CONCATENATE(INDEX('8- Políticas de Administración '!$B$16:$F$53,MATCH('5- Identificación de Riesgos'!J30,'8- Políticas de Administración '!$C$16:$C$54,0),1)," - ",L30),"")</f>
        <v/>
      </c>
      <c r="L30" s="273" t="str">
        <f>IFERROR(VLOOKUP(INDEX('8- Políticas de Administración '!$B$16:$F$63,MATCH('5- Identificación de Riesgos'!J30,'8- Políticas de Administración '!$C$16:$C$64,0),1),'8- Políticas de Administración '!$B$16:$F$64,5,FALSE),"")</f>
        <v/>
      </c>
      <c r="M30" s="445"/>
      <c r="N30" s="445"/>
      <c r="O30" s="449"/>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c r="DM30" s="262"/>
      <c r="DN30" s="262"/>
      <c r="DO30" s="262"/>
      <c r="DP30" s="262"/>
      <c r="DQ30" s="262"/>
      <c r="DR30" s="262"/>
      <c r="DS30" s="262"/>
      <c r="DT30" s="262"/>
      <c r="DU30" s="262"/>
      <c r="DV30" s="262"/>
      <c r="DW30" s="262"/>
      <c r="DX30" s="262"/>
      <c r="DY30" s="262"/>
      <c r="DZ30" s="262"/>
      <c r="EA30" s="262"/>
      <c r="EB30" s="262"/>
      <c r="EC30" s="262"/>
      <c r="ED30" s="262"/>
      <c r="EE30" s="262"/>
      <c r="EF30" s="262"/>
      <c r="EG30" s="262"/>
      <c r="EH30" s="262"/>
      <c r="EI30" s="262"/>
      <c r="EJ30" s="262"/>
      <c r="EK30" s="262"/>
      <c r="EL30" s="262"/>
      <c r="EM30" s="262"/>
      <c r="EN30" s="262"/>
      <c r="EO30" s="262"/>
      <c r="EP30" s="262"/>
      <c r="EQ30" s="262"/>
      <c r="ER30" s="262"/>
      <c r="ES30" s="262"/>
      <c r="ET30" s="262"/>
      <c r="EU30" s="262"/>
      <c r="EV30" s="262"/>
      <c r="EW30" s="262"/>
      <c r="EX30" s="262"/>
      <c r="EY30" s="262"/>
      <c r="EZ30" s="262"/>
      <c r="FA30" s="262"/>
      <c r="FB30" s="262"/>
      <c r="FC30" s="262"/>
      <c r="FD30" s="262"/>
      <c r="FE30" s="262"/>
      <c r="FF30" s="262"/>
      <c r="FG30" s="262"/>
      <c r="FH30" s="262"/>
      <c r="FI30" s="262"/>
      <c r="FJ30" s="262"/>
      <c r="FK30" s="262"/>
      <c r="FL30" s="262"/>
      <c r="FM30" s="262"/>
      <c r="FN30" s="262"/>
      <c r="FO30" s="262"/>
      <c r="FP30" s="262"/>
      <c r="FQ30" s="262"/>
      <c r="FR30" s="262"/>
      <c r="FS30" s="262"/>
      <c r="FT30" s="262"/>
      <c r="FU30" s="262"/>
      <c r="FV30" s="262"/>
      <c r="FW30" s="262"/>
      <c r="FX30" s="262"/>
      <c r="FY30" s="262"/>
      <c r="FZ30" s="262"/>
      <c r="GA30" s="262"/>
      <c r="GB30" s="262"/>
      <c r="GC30" s="262"/>
      <c r="GD30" s="262"/>
      <c r="GE30" s="262"/>
      <c r="GF30" s="262"/>
      <c r="GG30" s="262"/>
      <c r="GH30" s="262"/>
      <c r="GI30" s="262"/>
      <c r="GJ30" s="262"/>
      <c r="GK30" s="262"/>
      <c r="GL30" s="262"/>
      <c r="GM30" s="262"/>
      <c r="GN30" s="262"/>
      <c r="GO30" s="262"/>
      <c r="GP30" s="262"/>
      <c r="GQ30" s="262"/>
      <c r="GR30" s="262"/>
      <c r="GS30" s="262"/>
      <c r="GT30" s="262"/>
      <c r="GU30" s="262"/>
      <c r="GV30" s="262"/>
      <c r="GW30" s="262"/>
      <c r="GX30" s="262"/>
      <c r="GY30" s="262"/>
      <c r="GZ30" s="262"/>
      <c r="HA30" s="262"/>
      <c r="HB30" s="262"/>
      <c r="HC30" s="262"/>
      <c r="HD30" s="262"/>
      <c r="HE30" s="262"/>
      <c r="HF30" s="262"/>
      <c r="HG30" s="262"/>
      <c r="HH30" s="262"/>
      <c r="HI30" s="262"/>
      <c r="HJ30" s="262"/>
      <c r="HK30" s="262"/>
      <c r="HL30" s="262"/>
      <c r="HM30" s="262"/>
      <c r="HN30" s="262"/>
      <c r="HO30" s="262"/>
      <c r="HP30" s="262"/>
      <c r="HQ30" s="262"/>
      <c r="HR30" s="262"/>
      <c r="HS30" s="262"/>
      <c r="HT30" s="262"/>
      <c r="HU30" s="262"/>
      <c r="HV30" s="262"/>
      <c r="HW30" s="262"/>
      <c r="HX30" s="262"/>
      <c r="HY30" s="262"/>
      <c r="HZ30" s="262"/>
      <c r="IA30" s="262"/>
      <c r="IB30" s="262"/>
      <c r="IC30" s="262"/>
      <c r="ID30" s="262"/>
      <c r="IE30" s="262"/>
      <c r="IF30" s="262"/>
      <c r="IG30" s="262"/>
      <c r="IH30" s="262"/>
      <c r="II30" s="262"/>
      <c r="IJ30" s="262"/>
      <c r="IK30" s="262"/>
      <c r="IL30" s="262"/>
      <c r="IM30" s="262"/>
      <c r="IN30" s="262"/>
      <c r="IO30" s="262"/>
      <c r="IP30" s="262"/>
      <c r="IQ30" s="262"/>
      <c r="IR30" s="262"/>
      <c r="IS30" s="262"/>
      <c r="IT30" s="262"/>
      <c r="IU30" s="262"/>
      <c r="IV30" s="262"/>
      <c r="IW30" s="262"/>
    </row>
    <row r="31" spans="1:257" s="264" customFormat="1" ht="5.25" customHeight="1">
      <c r="A31" s="437"/>
      <c r="B31" s="459"/>
      <c r="C31" s="459"/>
      <c r="D31" s="259"/>
      <c r="E31" s="457"/>
      <c r="F31" s="457"/>
      <c r="G31" s="458"/>
      <c r="H31" s="444"/>
      <c r="I31" s="267"/>
      <c r="J31" s="265"/>
      <c r="K31" s="267" t="str">
        <f>IFERROR(CONCATENATE(INDEX('8- Políticas de Administración '!$B$16:$F$53,MATCH('5- Identificación de Riesgos'!J31,'8- Políticas de Administración '!$C$16:$C$54,0),1)," - ",L31),"")</f>
        <v/>
      </c>
      <c r="L31" s="273" t="str">
        <f>IFERROR(VLOOKUP(INDEX('8- Políticas de Administración '!$B$16:$F$63,MATCH('5- Identificación de Riesgos'!J31,'8- Políticas de Administración '!$C$16:$C$64,0),1),'8- Políticas de Administración '!$B$16:$F$64,5,FALSE),"")</f>
        <v/>
      </c>
      <c r="M31" s="445"/>
      <c r="N31" s="445"/>
      <c r="O31" s="449"/>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row>
    <row r="32" spans="1:257" s="264" customFormat="1" ht="5.25" customHeight="1">
      <c r="A32" s="437"/>
      <c r="B32" s="459"/>
      <c r="C32" s="459"/>
      <c r="D32" s="259"/>
      <c r="E32" s="457"/>
      <c r="F32" s="457"/>
      <c r="G32" s="458"/>
      <c r="H32" s="444"/>
      <c r="I32" s="267"/>
      <c r="J32" s="265"/>
      <c r="K32" s="267" t="str">
        <f>IFERROR(CONCATENATE(INDEX('8- Políticas de Administración '!$B$16:$F$53,MATCH('5- Identificación de Riesgos'!J32,'8- Políticas de Administración '!$C$16:$C$54,0),1)," - ",L32),"")</f>
        <v/>
      </c>
      <c r="L32" s="273" t="str">
        <f>IFERROR(VLOOKUP(INDEX('8- Políticas de Administración '!$B$16:$F$63,MATCH('5- Identificación de Riesgos'!J32,'8- Políticas de Administración '!$C$16:$C$64,0),1),'8- Políticas de Administración '!$B$16:$F$64,5,FALSE),"")</f>
        <v/>
      </c>
      <c r="M32" s="445"/>
      <c r="N32" s="445"/>
      <c r="O32" s="449"/>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2"/>
      <c r="DS32" s="262"/>
      <c r="DT32" s="262"/>
      <c r="DU32" s="262"/>
      <c r="DV32" s="262"/>
      <c r="DW32" s="262"/>
      <c r="DX32" s="262"/>
      <c r="DY32" s="262"/>
      <c r="DZ32" s="262"/>
      <c r="EA32" s="262"/>
      <c r="EB32" s="262"/>
      <c r="EC32" s="262"/>
      <c r="ED32" s="262"/>
      <c r="EE32" s="262"/>
      <c r="EF32" s="262"/>
      <c r="EG32" s="262"/>
      <c r="EH32" s="262"/>
      <c r="EI32" s="262"/>
      <c r="EJ32" s="262"/>
      <c r="EK32" s="262"/>
      <c r="EL32" s="262"/>
      <c r="EM32" s="262"/>
      <c r="EN32" s="262"/>
      <c r="EO32" s="262"/>
      <c r="EP32" s="262"/>
      <c r="EQ32" s="262"/>
      <c r="ER32" s="262"/>
      <c r="ES32" s="262"/>
      <c r="ET32" s="262"/>
      <c r="EU32" s="262"/>
      <c r="EV32" s="262"/>
      <c r="EW32" s="262"/>
      <c r="EX32" s="262"/>
      <c r="EY32" s="262"/>
      <c r="EZ32" s="262"/>
      <c r="FA32" s="262"/>
      <c r="FB32" s="262"/>
      <c r="FC32" s="262"/>
      <c r="FD32" s="262"/>
      <c r="FE32" s="262"/>
      <c r="FF32" s="262"/>
      <c r="FG32" s="262"/>
      <c r="FH32" s="262"/>
      <c r="FI32" s="262"/>
      <c r="FJ32" s="262"/>
      <c r="FK32" s="262"/>
      <c r="FL32" s="262"/>
      <c r="FM32" s="262"/>
      <c r="FN32" s="262"/>
      <c r="FO32" s="262"/>
      <c r="FP32" s="262"/>
      <c r="FQ32" s="262"/>
      <c r="FR32" s="262"/>
      <c r="FS32" s="262"/>
      <c r="FT32" s="262"/>
      <c r="FU32" s="262"/>
      <c r="FV32" s="262"/>
      <c r="FW32" s="262"/>
      <c r="FX32" s="262"/>
      <c r="FY32" s="262"/>
      <c r="FZ32" s="262"/>
      <c r="GA32" s="262"/>
      <c r="GB32" s="262"/>
      <c r="GC32" s="262"/>
      <c r="GD32" s="262"/>
      <c r="GE32" s="262"/>
      <c r="GF32" s="262"/>
      <c r="GG32" s="262"/>
      <c r="GH32" s="262"/>
      <c r="GI32" s="262"/>
      <c r="GJ32" s="262"/>
      <c r="GK32" s="262"/>
      <c r="GL32" s="262"/>
      <c r="GM32" s="262"/>
      <c r="GN32" s="262"/>
      <c r="GO32" s="262"/>
      <c r="GP32" s="262"/>
      <c r="GQ32" s="262"/>
      <c r="GR32" s="262"/>
      <c r="GS32" s="262"/>
      <c r="GT32" s="262"/>
      <c r="GU32" s="262"/>
      <c r="GV32" s="262"/>
      <c r="GW32" s="262"/>
      <c r="GX32" s="262"/>
      <c r="GY32" s="262"/>
      <c r="GZ32" s="262"/>
      <c r="HA32" s="262"/>
      <c r="HB32" s="262"/>
      <c r="HC32" s="262"/>
      <c r="HD32" s="262"/>
      <c r="HE32" s="262"/>
      <c r="HF32" s="262"/>
      <c r="HG32" s="262"/>
      <c r="HH32" s="262"/>
      <c r="HI32" s="262"/>
      <c r="HJ32" s="262"/>
      <c r="HK32" s="262"/>
      <c r="HL32" s="262"/>
      <c r="HM32" s="262"/>
      <c r="HN32" s="262"/>
      <c r="HO32" s="262"/>
      <c r="HP32" s="262"/>
      <c r="HQ32" s="262"/>
      <c r="HR32" s="262"/>
      <c r="HS32" s="262"/>
      <c r="HT32" s="262"/>
      <c r="HU32" s="262"/>
      <c r="HV32" s="262"/>
      <c r="HW32" s="262"/>
      <c r="HX32" s="262"/>
      <c r="HY32" s="262"/>
      <c r="HZ32" s="262"/>
      <c r="IA32" s="262"/>
      <c r="IB32" s="262"/>
      <c r="IC32" s="262"/>
      <c r="ID32" s="262"/>
      <c r="IE32" s="262"/>
      <c r="IF32" s="262"/>
      <c r="IG32" s="262"/>
      <c r="IH32" s="262"/>
      <c r="II32" s="262"/>
      <c r="IJ32" s="262"/>
      <c r="IK32" s="262"/>
      <c r="IL32" s="262"/>
      <c r="IM32" s="262"/>
      <c r="IN32" s="262"/>
      <c r="IO32" s="262"/>
      <c r="IP32" s="262"/>
      <c r="IQ32" s="262"/>
      <c r="IR32" s="262"/>
      <c r="IS32" s="262"/>
      <c r="IT32" s="262"/>
      <c r="IU32" s="262"/>
      <c r="IV32" s="262"/>
      <c r="IW32" s="262"/>
    </row>
    <row r="33" spans="1:257" s="264" customFormat="1" ht="5.25" customHeight="1">
      <c r="A33" s="437"/>
      <c r="B33" s="459"/>
      <c r="C33" s="459"/>
      <c r="D33" s="259"/>
      <c r="E33" s="457"/>
      <c r="F33" s="457"/>
      <c r="G33" s="458"/>
      <c r="H33" s="444"/>
      <c r="I33" s="267"/>
      <c r="J33" s="265"/>
      <c r="K33" s="267" t="str">
        <f>IFERROR(CONCATENATE(INDEX('8- Políticas de Administración '!$B$16:$F$53,MATCH('5- Identificación de Riesgos'!J33,'8- Políticas de Administración '!$C$16:$C$54,0),1)," - ",L33),"")</f>
        <v/>
      </c>
      <c r="L33" s="273" t="str">
        <f>IFERROR(VLOOKUP(INDEX('8- Políticas de Administración '!$B$16:$F$63,MATCH('5- Identificación de Riesgos'!J33,'8- Políticas de Administración '!$C$16:$C$64,0),1),'8- Políticas de Administración '!$B$16:$F$64,5,FALSE),"")</f>
        <v/>
      </c>
      <c r="M33" s="445"/>
      <c r="N33" s="445"/>
      <c r="O33" s="449"/>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c r="DM33" s="262"/>
      <c r="DN33" s="262"/>
      <c r="DO33" s="262"/>
      <c r="DP33" s="262"/>
      <c r="DQ33" s="262"/>
      <c r="DR33" s="262"/>
      <c r="DS33" s="262"/>
      <c r="DT33" s="262"/>
      <c r="DU33" s="262"/>
      <c r="DV33" s="262"/>
      <c r="DW33" s="262"/>
      <c r="DX33" s="262"/>
      <c r="DY33" s="262"/>
      <c r="DZ33" s="262"/>
      <c r="EA33" s="262"/>
      <c r="EB33" s="262"/>
      <c r="EC33" s="262"/>
      <c r="ED33" s="262"/>
      <c r="EE33" s="262"/>
      <c r="EF33" s="262"/>
      <c r="EG33" s="262"/>
      <c r="EH33" s="262"/>
      <c r="EI33" s="262"/>
      <c r="EJ33" s="262"/>
      <c r="EK33" s="262"/>
      <c r="EL33" s="262"/>
      <c r="EM33" s="262"/>
      <c r="EN33" s="262"/>
      <c r="EO33" s="262"/>
      <c r="EP33" s="262"/>
      <c r="EQ33" s="262"/>
      <c r="ER33" s="262"/>
      <c r="ES33" s="262"/>
      <c r="ET33" s="262"/>
      <c r="EU33" s="262"/>
      <c r="EV33" s="262"/>
      <c r="EW33" s="262"/>
      <c r="EX33" s="262"/>
      <c r="EY33" s="262"/>
      <c r="EZ33" s="262"/>
      <c r="FA33" s="262"/>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62"/>
      <c r="HA33" s="262"/>
      <c r="HB33" s="262"/>
      <c r="HC33" s="262"/>
      <c r="HD33" s="262"/>
      <c r="HE33" s="262"/>
      <c r="HF33" s="262"/>
      <c r="HG33" s="262"/>
      <c r="HH33" s="262"/>
      <c r="HI33" s="262"/>
      <c r="HJ33" s="262"/>
      <c r="HK33" s="262"/>
      <c r="HL33" s="262"/>
      <c r="HM33" s="262"/>
      <c r="HN33" s="262"/>
      <c r="HO33" s="262"/>
      <c r="HP33" s="262"/>
      <c r="HQ33" s="262"/>
      <c r="HR33" s="262"/>
      <c r="HS33" s="262"/>
      <c r="HT33" s="262"/>
      <c r="HU33" s="262"/>
      <c r="HV33" s="262"/>
      <c r="HW33" s="262"/>
      <c r="HX33" s="262"/>
      <c r="HY33" s="262"/>
      <c r="HZ33" s="262"/>
      <c r="IA33" s="262"/>
      <c r="IB33" s="262"/>
      <c r="IC33" s="262"/>
      <c r="ID33" s="262"/>
      <c r="IE33" s="262"/>
      <c r="IF33" s="262"/>
      <c r="IG33" s="262"/>
      <c r="IH33" s="262"/>
      <c r="II33" s="262"/>
      <c r="IJ33" s="262"/>
      <c r="IK33" s="262"/>
      <c r="IL33" s="262"/>
      <c r="IM33" s="262"/>
      <c r="IN33" s="262"/>
      <c r="IO33" s="262"/>
      <c r="IP33" s="262"/>
      <c r="IQ33" s="262"/>
      <c r="IR33" s="262"/>
      <c r="IS33" s="262"/>
      <c r="IT33" s="262"/>
      <c r="IU33" s="262"/>
      <c r="IV33" s="262"/>
      <c r="IW33" s="262"/>
    </row>
    <row r="34" spans="1:257" s="264" customFormat="1" ht="5.25" customHeight="1">
      <c r="A34" s="437"/>
      <c r="B34" s="459"/>
      <c r="C34" s="459"/>
      <c r="D34" s="259"/>
      <c r="E34" s="457"/>
      <c r="F34" s="457"/>
      <c r="G34" s="458"/>
      <c r="H34" s="444"/>
      <c r="I34" s="267"/>
      <c r="J34" s="265"/>
      <c r="K34" s="267" t="str">
        <f>IFERROR(CONCATENATE(INDEX('8- Políticas de Administración '!$B$16:$F$53,MATCH('5- Identificación de Riesgos'!J34,'8- Políticas de Administración '!$C$16:$C$54,0),1)," - ",L34),"")</f>
        <v/>
      </c>
      <c r="L34" s="273" t="str">
        <f>IFERROR(VLOOKUP(INDEX('8- Políticas de Administración '!$B$16:$F$63,MATCH('5- Identificación de Riesgos'!J34,'8- Políticas de Administración '!$C$16:$C$64,0),1),'8- Políticas de Administración '!$B$16:$F$64,5,FALSE),"")</f>
        <v/>
      </c>
      <c r="M34" s="445"/>
      <c r="N34" s="445"/>
      <c r="O34" s="449"/>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c r="HO34" s="262"/>
      <c r="HP34" s="262"/>
      <c r="HQ34" s="262"/>
      <c r="HR34" s="262"/>
      <c r="HS34" s="262"/>
      <c r="HT34" s="262"/>
      <c r="HU34" s="262"/>
      <c r="HV34" s="262"/>
      <c r="HW34" s="262"/>
      <c r="HX34" s="262"/>
      <c r="HY34" s="262"/>
      <c r="HZ34" s="262"/>
      <c r="IA34" s="262"/>
      <c r="IB34" s="262"/>
      <c r="IC34" s="262"/>
      <c r="ID34" s="262"/>
      <c r="IE34" s="262"/>
      <c r="IF34" s="262"/>
      <c r="IG34" s="262"/>
      <c r="IH34" s="262"/>
      <c r="II34" s="262"/>
      <c r="IJ34" s="262"/>
      <c r="IK34" s="262"/>
      <c r="IL34" s="262"/>
      <c r="IM34" s="262"/>
      <c r="IN34" s="262"/>
      <c r="IO34" s="262"/>
      <c r="IP34" s="262"/>
      <c r="IQ34" s="262"/>
      <c r="IR34" s="262"/>
      <c r="IS34" s="262"/>
      <c r="IT34" s="262"/>
      <c r="IU34" s="262"/>
      <c r="IV34" s="262"/>
      <c r="IW34" s="262"/>
    </row>
    <row r="35" spans="1:257" s="264" customFormat="1" ht="5.25" customHeight="1">
      <c r="A35" s="437"/>
      <c r="B35" s="459"/>
      <c r="C35" s="459"/>
      <c r="D35" s="259"/>
      <c r="E35" s="457"/>
      <c r="F35" s="457"/>
      <c r="G35" s="458"/>
      <c r="H35" s="444"/>
      <c r="I35" s="267"/>
      <c r="J35" s="265"/>
      <c r="K35" s="267" t="str">
        <f>IFERROR(CONCATENATE(INDEX('8- Políticas de Administración '!$B$16:$F$53,MATCH('5- Identificación de Riesgos'!J35,'8- Políticas de Administración '!$C$16:$C$54,0),1)," - ",L35),"")</f>
        <v/>
      </c>
      <c r="L35" s="273" t="str">
        <f>IFERROR(VLOOKUP(INDEX('8- Políticas de Administración '!$B$16:$F$63,MATCH('5- Identificación de Riesgos'!J35,'8- Políticas de Administración '!$C$16:$C$64,0),1),'8- Políticas de Administración '!$B$16:$F$64,5,FALSE),"")</f>
        <v/>
      </c>
      <c r="M35" s="445"/>
      <c r="N35" s="445"/>
      <c r="O35" s="449"/>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2"/>
      <c r="GM35" s="262"/>
      <c r="GN35" s="262"/>
      <c r="GO35" s="262"/>
      <c r="GP35" s="262"/>
      <c r="GQ35" s="262"/>
      <c r="GR35" s="262"/>
      <c r="GS35" s="262"/>
      <c r="GT35" s="262"/>
      <c r="GU35" s="262"/>
      <c r="GV35" s="262"/>
      <c r="GW35" s="262"/>
      <c r="GX35" s="262"/>
      <c r="GY35" s="262"/>
      <c r="GZ35" s="262"/>
      <c r="HA35" s="262"/>
      <c r="HB35" s="262"/>
      <c r="HC35" s="262"/>
      <c r="HD35" s="262"/>
      <c r="HE35" s="262"/>
      <c r="HF35" s="262"/>
      <c r="HG35" s="262"/>
      <c r="HH35" s="262"/>
      <c r="HI35" s="262"/>
      <c r="HJ35" s="262"/>
      <c r="HK35" s="262"/>
      <c r="HL35" s="262"/>
      <c r="HM35" s="262"/>
      <c r="HN35" s="262"/>
      <c r="HO35" s="262"/>
      <c r="HP35" s="262"/>
      <c r="HQ35" s="262"/>
      <c r="HR35" s="262"/>
      <c r="HS35" s="262"/>
      <c r="HT35" s="262"/>
      <c r="HU35" s="262"/>
      <c r="HV35" s="262"/>
      <c r="HW35" s="262"/>
      <c r="HX35" s="262"/>
      <c r="HY35" s="262"/>
      <c r="HZ35" s="262"/>
      <c r="IA35" s="262"/>
      <c r="IB35" s="262"/>
      <c r="IC35" s="262"/>
      <c r="ID35" s="262"/>
      <c r="IE35" s="262"/>
      <c r="IF35" s="262"/>
      <c r="IG35" s="262"/>
      <c r="IH35" s="262"/>
      <c r="II35" s="262"/>
      <c r="IJ35" s="262"/>
      <c r="IK35" s="262"/>
      <c r="IL35" s="262"/>
      <c r="IM35" s="262"/>
      <c r="IN35" s="262"/>
      <c r="IO35" s="262"/>
      <c r="IP35" s="262"/>
      <c r="IQ35" s="262"/>
      <c r="IR35" s="262"/>
      <c r="IS35" s="262"/>
      <c r="IT35" s="262"/>
      <c r="IU35" s="262"/>
      <c r="IV35" s="262"/>
      <c r="IW35" s="262"/>
    </row>
    <row r="36" spans="1:257" ht="45" customHeight="1">
      <c r="A36" s="437">
        <v>3</v>
      </c>
      <c r="B36" s="453" t="s">
        <v>426</v>
      </c>
      <c r="C36" s="459" t="s">
        <v>443</v>
      </c>
      <c r="D36" s="195" t="s">
        <v>488</v>
      </c>
      <c r="E36" s="457">
        <v>13632</v>
      </c>
      <c r="F36" s="457">
        <v>1</v>
      </c>
      <c r="G36" s="458">
        <f t="shared" ref="G36" si="2">+F36/E36</f>
        <v>7.3356807511737091E-5</v>
      </c>
      <c r="H36" s="444" t="str">
        <f>CONCATENATE(IF(G36&lt;='8-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 - ",VLOOKUP(IF(G36&lt;='8-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valida"))))),'8- Políticas de Administración '!$B$6:$F$10,5,FALSE))</f>
        <v>Muy Baja - 1</v>
      </c>
      <c r="I36" s="267" t="s">
        <v>501</v>
      </c>
      <c r="J36" s="265" t="s">
        <v>204</v>
      </c>
      <c r="K36" s="267" t="str">
        <f>IFERROR(CONCATENATE(INDEX('8- Políticas de Administración '!$B$16:$F$53,MATCH('5- Identificación de Riesgos'!J36,'8- Políticas de Administración '!$C$16:$C$54,0),1)," - ",L36),"")</f>
        <v>Leve - 1</v>
      </c>
      <c r="L36" s="273">
        <f>IFERROR(VLOOKUP(INDEX('8- Políticas de Administración '!$B$16:$F$63,MATCH('5- Identificación de Riesgos'!J36,'8- Políticas de Administración '!$C$16:$C$64,0),1),'8- Políticas de Administración '!$B$16:$F$64,5,FALSE),"")</f>
        <v>1</v>
      </c>
      <c r="M36" s="445" t="str">
        <f>IFERROR(CONCATENATE(INDEX('8- Políticas de Administración '!$B$16:$F$53,MATCH(ROUND(AVERAGE(L36:L45),0),'8- Políticas de Administración '!$F$16:$F$53,0),1)," - ",ROUND(AVERAGE(L36:L45),0)),"")</f>
        <v>Leve - 1</v>
      </c>
      <c r="N36" s="445" t="str">
        <f>IFERROR(CONCATENATE(VLOOKUP((LEFT(H36,LEN(H36)-4)&amp;LEFT(M36,LEN(M36)-4)),'9- Matriz de Calor '!$D$18:$E$42,2,0)," - ",RIGHT(H36,1)*RIGHT(M36,1)),"")</f>
        <v>Bajo - 1</v>
      </c>
      <c r="O36" s="449">
        <f>RIGHT(H36,1)*RIGHT(M36,1)</f>
        <v>1</v>
      </c>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62"/>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62"/>
      <c r="GT36" s="262"/>
      <c r="GU36" s="262"/>
      <c r="GV36" s="262"/>
      <c r="GW36" s="262"/>
      <c r="GX36" s="262"/>
      <c r="GY36" s="262"/>
      <c r="GZ36" s="262"/>
      <c r="HA36" s="262"/>
      <c r="HB36" s="262"/>
      <c r="HC36" s="262"/>
      <c r="HD36" s="262"/>
      <c r="HE36" s="262"/>
      <c r="HF36" s="262"/>
      <c r="HG36" s="262"/>
      <c r="HH36" s="262"/>
      <c r="HI36" s="262"/>
      <c r="HJ36" s="262"/>
      <c r="HK36" s="262"/>
      <c r="HL36" s="262"/>
      <c r="HM36" s="262"/>
      <c r="HN36" s="262"/>
      <c r="HO36" s="262"/>
      <c r="HP36" s="262"/>
      <c r="HQ36" s="262"/>
      <c r="HR36" s="262"/>
      <c r="HS36" s="262"/>
      <c r="HT36" s="262"/>
      <c r="HU36" s="262"/>
      <c r="HV36" s="262"/>
      <c r="HW36" s="262"/>
      <c r="HX36" s="262"/>
      <c r="HY36" s="262"/>
      <c r="HZ36" s="262"/>
      <c r="IA36" s="262"/>
      <c r="IB36" s="262"/>
      <c r="IC36" s="262"/>
      <c r="ID36" s="262"/>
      <c r="IE36" s="262"/>
      <c r="IF36" s="262"/>
      <c r="IG36" s="262"/>
      <c r="IH36" s="262"/>
      <c r="II36" s="262"/>
      <c r="IJ36" s="262"/>
      <c r="IK36" s="262"/>
      <c r="IL36" s="262"/>
      <c r="IM36" s="262"/>
      <c r="IN36" s="262"/>
      <c r="IO36" s="262"/>
      <c r="IP36" s="262"/>
      <c r="IQ36" s="262"/>
      <c r="IR36" s="262"/>
      <c r="IS36" s="262"/>
      <c r="IT36" s="262"/>
      <c r="IU36" s="262"/>
      <c r="IV36" s="262"/>
      <c r="IW36" s="262"/>
    </row>
    <row r="37" spans="1:257" ht="30">
      <c r="A37" s="437"/>
      <c r="B37" s="453"/>
      <c r="C37" s="459"/>
      <c r="D37" s="195" t="s">
        <v>489</v>
      </c>
      <c r="E37" s="457"/>
      <c r="F37" s="457"/>
      <c r="G37" s="458"/>
      <c r="H37" s="444"/>
      <c r="I37" s="267" t="s">
        <v>88</v>
      </c>
      <c r="J37" s="265" t="s">
        <v>203</v>
      </c>
      <c r="K37" s="267" t="str">
        <f>IFERROR(CONCATENATE(INDEX('8- Políticas de Administración '!$B$16:$F$53,MATCH('5- Identificación de Riesgos'!J37,'8- Políticas de Administración '!$C$16:$C$54,0),1)," - ",L37),"")</f>
        <v>Leve - 1</v>
      </c>
      <c r="L37" s="273">
        <f>IFERROR(VLOOKUP(INDEX('8- Políticas de Administración '!$B$16:$F$63,MATCH('5- Identificación de Riesgos'!J37,'8- Políticas de Administración '!$C$16:$C$64,0),1),'8- Políticas de Administración '!$B$16:$F$64,5,FALSE),"")</f>
        <v>1</v>
      </c>
      <c r="M37" s="445"/>
      <c r="N37" s="445"/>
      <c r="O37" s="449"/>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2"/>
      <c r="DM37" s="262"/>
      <c r="DN37" s="262"/>
      <c r="DO37" s="262"/>
      <c r="DP37" s="262"/>
      <c r="DQ37" s="262"/>
      <c r="DR37" s="262"/>
      <c r="DS37" s="262"/>
      <c r="DT37" s="262"/>
      <c r="DU37" s="262"/>
      <c r="DV37" s="262"/>
      <c r="DW37" s="262"/>
      <c r="DX37" s="262"/>
      <c r="DY37" s="262"/>
      <c r="DZ37" s="262"/>
      <c r="EA37" s="262"/>
      <c r="EB37" s="262"/>
      <c r="EC37" s="262"/>
      <c r="ED37" s="262"/>
      <c r="EE37" s="262"/>
      <c r="EF37" s="262"/>
      <c r="EG37" s="262"/>
      <c r="EH37" s="262"/>
      <c r="EI37" s="262"/>
      <c r="EJ37" s="262"/>
      <c r="EK37" s="262"/>
      <c r="EL37" s="262"/>
      <c r="EM37" s="262"/>
      <c r="EN37" s="262"/>
      <c r="EO37" s="262"/>
      <c r="EP37" s="262"/>
      <c r="EQ37" s="262"/>
      <c r="ER37" s="262"/>
      <c r="ES37" s="262"/>
      <c r="ET37" s="262"/>
      <c r="EU37" s="262"/>
      <c r="EV37" s="262"/>
      <c r="EW37" s="262"/>
      <c r="EX37" s="262"/>
      <c r="EY37" s="262"/>
      <c r="EZ37" s="262"/>
      <c r="FA37" s="262"/>
      <c r="FB37" s="262"/>
      <c r="FC37" s="262"/>
      <c r="FD37" s="262"/>
      <c r="FE37" s="262"/>
      <c r="FF37" s="262"/>
      <c r="FG37" s="262"/>
      <c r="FH37" s="262"/>
      <c r="FI37" s="262"/>
      <c r="FJ37" s="262"/>
      <c r="FK37" s="262"/>
      <c r="FL37" s="262"/>
      <c r="FM37" s="262"/>
      <c r="FN37" s="262"/>
      <c r="FO37" s="262"/>
      <c r="FP37" s="262"/>
      <c r="FQ37" s="262"/>
      <c r="FR37" s="262"/>
      <c r="FS37" s="262"/>
      <c r="FT37" s="262"/>
      <c r="FU37" s="262"/>
      <c r="FV37" s="262"/>
      <c r="FW37" s="262"/>
      <c r="FX37" s="262"/>
      <c r="FY37" s="262"/>
      <c r="FZ37" s="262"/>
      <c r="GA37" s="262"/>
      <c r="GB37" s="262"/>
      <c r="GC37" s="262"/>
      <c r="GD37" s="262"/>
      <c r="GE37" s="262"/>
      <c r="GF37" s="262"/>
      <c r="GG37" s="262"/>
      <c r="GH37" s="262"/>
      <c r="GI37" s="262"/>
      <c r="GJ37" s="262"/>
      <c r="GK37" s="262"/>
      <c r="GL37" s="262"/>
      <c r="GM37" s="262"/>
      <c r="GN37" s="262"/>
      <c r="GO37" s="262"/>
      <c r="GP37" s="262"/>
      <c r="GQ37" s="262"/>
      <c r="GR37" s="262"/>
      <c r="GS37" s="262"/>
      <c r="GT37" s="262"/>
      <c r="GU37" s="262"/>
      <c r="GV37" s="262"/>
      <c r="GW37" s="262"/>
      <c r="GX37" s="262"/>
      <c r="GY37" s="262"/>
      <c r="GZ37" s="262"/>
      <c r="HA37" s="262"/>
      <c r="HB37" s="262"/>
      <c r="HC37" s="262"/>
      <c r="HD37" s="262"/>
      <c r="HE37" s="262"/>
      <c r="HF37" s="262"/>
      <c r="HG37" s="262"/>
      <c r="HH37" s="262"/>
      <c r="HI37" s="262"/>
      <c r="HJ37" s="262"/>
      <c r="HK37" s="262"/>
      <c r="HL37" s="262"/>
      <c r="HM37" s="262"/>
      <c r="HN37" s="262"/>
      <c r="HO37" s="262"/>
      <c r="HP37" s="262"/>
      <c r="HQ37" s="262"/>
      <c r="HR37" s="262"/>
      <c r="HS37" s="262"/>
      <c r="HT37" s="262"/>
      <c r="HU37" s="262"/>
      <c r="HV37" s="262"/>
      <c r="HW37" s="262"/>
      <c r="HX37" s="262"/>
      <c r="HY37" s="262"/>
      <c r="HZ37" s="262"/>
      <c r="IA37" s="262"/>
      <c r="IB37" s="262"/>
      <c r="IC37" s="262"/>
      <c r="ID37" s="262"/>
      <c r="IE37" s="262"/>
      <c r="IF37" s="262"/>
      <c r="IG37" s="262"/>
      <c r="IH37" s="262"/>
      <c r="II37" s="262"/>
      <c r="IJ37" s="262"/>
      <c r="IK37" s="262"/>
      <c r="IL37" s="262"/>
      <c r="IM37" s="262"/>
      <c r="IN37" s="262"/>
      <c r="IO37" s="262"/>
      <c r="IP37" s="262"/>
      <c r="IQ37" s="262"/>
      <c r="IR37" s="262"/>
      <c r="IS37" s="262"/>
      <c r="IT37" s="262"/>
      <c r="IU37" s="262"/>
      <c r="IV37" s="262"/>
      <c r="IW37" s="262"/>
    </row>
    <row r="38" spans="1:257">
      <c r="A38" s="437"/>
      <c r="B38" s="453"/>
      <c r="C38" s="459"/>
      <c r="D38" s="196" t="s">
        <v>487</v>
      </c>
      <c r="E38" s="457"/>
      <c r="F38" s="457"/>
      <c r="G38" s="458"/>
      <c r="H38" s="444"/>
      <c r="I38" s="267"/>
      <c r="J38" s="265"/>
      <c r="K38" s="267" t="str">
        <f>IFERROR(CONCATENATE(INDEX('8- Políticas de Administración '!$B$16:$F$53,MATCH('5- Identificación de Riesgos'!J38,'8- Políticas de Administración '!$C$16:$C$54,0),1)," - ",L38),"")</f>
        <v/>
      </c>
      <c r="L38" s="273" t="str">
        <f>IFERROR(VLOOKUP(INDEX('8- Políticas de Administración '!$B$16:$F$63,MATCH('5- Identificación de Riesgos'!J38,'8- Políticas de Administración '!$C$16:$C$64,0),1),'8- Políticas de Administración '!$B$16:$F$64,5,FALSE),"")</f>
        <v/>
      </c>
      <c r="M38" s="445"/>
      <c r="N38" s="445"/>
      <c r="O38" s="449"/>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L38" s="262"/>
      <c r="DM38" s="262"/>
      <c r="DN38" s="262"/>
      <c r="DO38" s="262"/>
      <c r="DP38" s="262"/>
      <c r="DQ38" s="262"/>
      <c r="DR38" s="262"/>
      <c r="DS38" s="262"/>
      <c r="DT38" s="262"/>
      <c r="DU38" s="262"/>
      <c r="DV38" s="262"/>
      <c r="DW38" s="262"/>
      <c r="DX38" s="262"/>
      <c r="DY38" s="262"/>
      <c r="DZ38" s="262"/>
      <c r="EA38" s="262"/>
      <c r="EB38" s="262"/>
      <c r="EC38" s="262"/>
      <c r="ED38" s="262"/>
      <c r="EE38" s="262"/>
      <c r="EF38" s="262"/>
      <c r="EG38" s="262"/>
      <c r="EH38" s="262"/>
      <c r="EI38" s="262"/>
      <c r="EJ38" s="262"/>
      <c r="EK38" s="262"/>
      <c r="EL38" s="262"/>
      <c r="EM38" s="262"/>
      <c r="EN38" s="262"/>
      <c r="EO38" s="262"/>
      <c r="EP38" s="262"/>
      <c r="EQ38" s="262"/>
      <c r="ER38" s="262"/>
      <c r="ES38" s="262"/>
      <c r="ET38" s="262"/>
      <c r="EU38" s="262"/>
      <c r="EV38" s="262"/>
      <c r="EW38" s="262"/>
      <c r="EX38" s="262"/>
      <c r="EY38" s="262"/>
      <c r="EZ38" s="262"/>
      <c r="FA38" s="262"/>
      <c r="FB38" s="262"/>
      <c r="FC38" s="262"/>
      <c r="FD38" s="262"/>
      <c r="FE38" s="262"/>
      <c r="FF38" s="262"/>
      <c r="FG38" s="262"/>
      <c r="FH38" s="262"/>
      <c r="FI38" s="262"/>
      <c r="FJ38" s="262"/>
      <c r="FK38" s="262"/>
      <c r="FL38" s="262"/>
      <c r="FM38" s="262"/>
      <c r="FN38" s="262"/>
      <c r="FO38" s="262"/>
      <c r="FP38" s="262"/>
      <c r="FQ38" s="262"/>
      <c r="FR38" s="262"/>
      <c r="FS38" s="262"/>
      <c r="FT38" s="262"/>
      <c r="FU38" s="262"/>
      <c r="FV38" s="262"/>
      <c r="FW38" s="262"/>
      <c r="FX38" s="262"/>
      <c r="FY38" s="262"/>
      <c r="FZ38" s="262"/>
      <c r="GA38" s="262"/>
      <c r="GB38" s="262"/>
      <c r="GC38" s="262"/>
      <c r="GD38" s="262"/>
      <c r="GE38" s="262"/>
      <c r="GF38" s="262"/>
      <c r="GG38" s="262"/>
      <c r="GH38" s="262"/>
      <c r="GI38" s="262"/>
      <c r="GJ38" s="262"/>
      <c r="GK38" s="262"/>
      <c r="GL38" s="262"/>
      <c r="GM38" s="262"/>
      <c r="GN38" s="262"/>
      <c r="GO38" s="262"/>
      <c r="GP38" s="262"/>
      <c r="GQ38" s="262"/>
      <c r="GR38" s="262"/>
      <c r="GS38" s="262"/>
      <c r="GT38" s="262"/>
      <c r="GU38" s="262"/>
      <c r="GV38" s="262"/>
      <c r="GW38" s="262"/>
      <c r="GX38" s="262"/>
      <c r="GY38" s="262"/>
      <c r="GZ38" s="262"/>
      <c r="HA38" s="262"/>
      <c r="HB38" s="262"/>
      <c r="HC38" s="262"/>
      <c r="HD38" s="262"/>
      <c r="HE38" s="262"/>
      <c r="HF38" s="262"/>
      <c r="HG38" s="262"/>
      <c r="HH38" s="262"/>
      <c r="HI38" s="262"/>
      <c r="HJ38" s="262"/>
      <c r="HK38" s="262"/>
      <c r="HL38" s="262"/>
      <c r="HM38" s="262"/>
      <c r="HN38" s="262"/>
      <c r="HO38" s="262"/>
      <c r="HP38" s="262"/>
      <c r="HQ38" s="262"/>
      <c r="HR38" s="262"/>
      <c r="HS38" s="262"/>
      <c r="HT38" s="262"/>
      <c r="HU38" s="262"/>
      <c r="HV38" s="262"/>
      <c r="HW38" s="262"/>
      <c r="HX38" s="262"/>
      <c r="HY38" s="262"/>
      <c r="HZ38" s="262"/>
      <c r="IA38" s="262"/>
      <c r="IB38" s="262"/>
      <c r="IC38" s="262"/>
      <c r="ID38" s="262"/>
      <c r="IE38" s="262"/>
      <c r="IF38" s="262"/>
      <c r="IG38" s="262"/>
      <c r="IH38" s="262"/>
      <c r="II38" s="262"/>
      <c r="IJ38" s="262"/>
      <c r="IK38" s="262"/>
      <c r="IL38" s="262"/>
      <c r="IM38" s="262"/>
      <c r="IN38" s="262"/>
      <c r="IO38" s="262"/>
      <c r="IP38" s="262"/>
      <c r="IQ38" s="262"/>
      <c r="IR38" s="262"/>
      <c r="IS38" s="262"/>
      <c r="IT38" s="262"/>
      <c r="IU38" s="262"/>
      <c r="IV38" s="262"/>
      <c r="IW38" s="262"/>
    </row>
    <row r="39" spans="1:257" ht="28.5" customHeight="1">
      <c r="A39" s="437"/>
      <c r="B39" s="453"/>
      <c r="C39" s="459"/>
      <c r="D39" s="195" t="s">
        <v>490</v>
      </c>
      <c r="E39" s="457"/>
      <c r="F39" s="457"/>
      <c r="G39" s="458"/>
      <c r="H39" s="444"/>
      <c r="I39" s="267"/>
      <c r="J39" s="265"/>
      <c r="K39" s="267" t="str">
        <f>IFERROR(CONCATENATE(INDEX('8- Políticas de Administración '!$B$16:$F$53,MATCH('5- Identificación de Riesgos'!J39,'8- Políticas de Administración '!$C$16:$C$54,0),1)," - ",L39),"")</f>
        <v/>
      </c>
      <c r="L39" s="273" t="str">
        <f>IFERROR(VLOOKUP(INDEX('8- Políticas de Administración '!$B$16:$F$63,MATCH('5- Identificación de Riesgos'!J39,'8- Políticas de Administración '!$C$16:$C$64,0),1),'8- Políticas de Administración '!$B$16:$F$64,5,FALSE),"")</f>
        <v/>
      </c>
      <c r="M39" s="445"/>
      <c r="N39" s="445"/>
      <c r="O39" s="449"/>
    </row>
    <row r="40" spans="1:257" ht="15" customHeight="1">
      <c r="A40" s="437"/>
      <c r="B40" s="453"/>
      <c r="C40" s="459"/>
      <c r="D40" s="195" t="s">
        <v>491</v>
      </c>
      <c r="E40" s="457"/>
      <c r="F40" s="457"/>
      <c r="G40" s="458"/>
      <c r="H40" s="444"/>
      <c r="I40" s="267"/>
      <c r="J40" s="265"/>
      <c r="K40" s="267" t="str">
        <f>IFERROR(CONCATENATE(INDEX('8- Políticas de Administración '!$B$16:$F$53,MATCH('5- Identificación de Riesgos'!J40,'8- Políticas de Administración '!$C$16:$C$54,0),1)," - ",L40),"")</f>
        <v/>
      </c>
      <c r="L40" s="273" t="str">
        <f>IFERROR(VLOOKUP(INDEX('8- Políticas de Administración '!$B$16:$F$63,MATCH('5- Identificación de Riesgos'!J40,'8- Políticas de Administración '!$C$16:$C$64,0),1),'8- Políticas de Administración '!$B$16:$F$64,5,FALSE),"")</f>
        <v/>
      </c>
      <c r="M40" s="445"/>
      <c r="N40" s="445"/>
      <c r="O40" s="449"/>
    </row>
    <row r="41" spans="1:257" ht="15" customHeight="1">
      <c r="A41" s="437"/>
      <c r="B41" s="453"/>
      <c r="C41" s="459"/>
      <c r="D41" s="195"/>
      <c r="E41" s="457"/>
      <c r="F41" s="457"/>
      <c r="G41" s="458"/>
      <c r="H41" s="444"/>
      <c r="I41" s="267"/>
      <c r="J41" s="265"/>
      <c r="K41" s="267" t="str">
        <f>IFERROR(CONCATENATE(INDEX('8- Políticas de Administración '!$B$16:$F$53,MATCH('5- Identificación de Riesgos'!J41,'8- Políticas de Administración '!$C$16:$C$54,0),1)," - ",L41),"")</f>
        <v/>
      </c>
      <c r="L41" s="273" t="str">
        <f>IFERROR(VLOOKUP(INDEX('8- Políticas de Administración '!$B$16:$F$63,MATCH('5- Identificación de Riesgos'!J41,'8- Políticas de Administración '!$C$16:$C$64,0),1),'8- Políticas de Administración '!$B$16:$F$64,5,FALSE),"")</f>
        <v/>
      </c>
      <c r="M41" s="445"/>
      <c r="N41" s="445"/>
      <c r="O41" s="449"/>
    </row>
    <row r="42" spans="1:257" ht="15" customHeight="1">
      <c r="A42" s="437"/>
      <c r="B42" s="453"/>
      <c r="C42" s="459"/>
      <c r="D42" s="195"/>
      <c r="E42" s="457"/>
      <c r="F42" s="457"/>
      <c r="G42" s="458"/>
      <c r="H42" s="444"/>
      <c r="I42" s="267"/>
      <c r="J42" s="265"/>
      <c r="K42" s="267" t="str">
        <f>IFERROR(CONCATENATE(INDEX('8- Políticas de Administración '!$B$16:$F$53,MATCH('5- Identificación de Riesgos'!J42,'8- Políticas de Administración '!$C$16:$C$54,0),1)," - ",L42),"")</f>
        <v/>
      </c>
      <c r="L42" s="273" t="str">
        <f>IFERROR(VLOOKUP(INDEX('8- Políticas de Administración '!$B$16:$F$63,MATCH('5- Identificación de Riesgos'!J42,'8- Políticas de Administración '!$C$16:$C$64,0),1),'8- Políticas de Administración '!$B$16:$F$64,5,FALSE),"")</f>
        <v/>
      </c>
      <c r="M42" s="445"/>
      <c r="N42" s="445"/>
      <c r="O42" s="449"/>
    </row>
    <row r="43" spans="1:257" ht="15" customHeight="1">
      <c r="A43" s="437"/>
      <c r="B43" s="453"/>
      <c r="C43" s="459"/>
      <c r="D43" s="195"/>
      <c r="E43" s="457"/>
      <c r="F43" s="457"/>
      <c r="G43" s="458"/>
      <c r="H43" s="444"/>
      <c r="I43" s="267"/>
      <c r="J43" s="265"/>
      <c r="K43" s="267" t="str">
        <f>IFERROR(CONCATENATE(INDEX('8- Políticas de Administración '!$B$16:$F$53,MATCH('5- Identificación de Riesgos'!J43,'8- Políticas de Administración '!$C$16:$C$54,0),1)," - ",L43),"")</f>
        <v/>
      </c>
      <c r="L43" s="273" t="str">
        <f>IFERROR(VLOOKUP(INDEX('8- Políticas de Administración '!$B$16:$F$63,MATCH('5- Identificación de Riesgos'!J43,'8- Políticas de Administración '!$C$16:$C$64,0),1),'8- Políticas de Administración '!$B$16:$F$64,5,FALSE),"")</f>
        <v/>
      </c>
      <c r="M43" s="445"/>
      <c r="N43" s="445"/>
      <c r="O43" s="449"/>
    </row>
    <row r="44" spans="1:257" ht="15" customHeight="1">
      <c r="A44" s="437"/>
      <c r="B44" s="453"/>
      <c r="C44" s="459"/>
      <c r="D44" s="195"/>
      <c r="E44" s="457"/>
      <c r="F44" s="457"/>
      <c r="G44" s="458"/>
      <c r="H44" s="444"/>
      <c r="I44" s="267"/>
      <c r="J44" s="265"/>
      <c r="K44" s="267" t="str">
        <f>IFERROR(CONCATENATE(INDEX('8- Políticas de Administración '!$B$16:$F$53,MATCH('5- Identificación de Riesgos'!J44,'8- Políticas de Administración '!$C$16:$C$54,0),1)," - ",L44),"")</f>
        <v/>
      </c>
      <c r="L44" s="273" t="str">
        <f>IFERROR(VLOOKUP(INDEX('8- Políticas de Administración '!$B$16:$F$63,MATCH('5- Identificación de Riesgos'!J44,'8- Políticas de Administración '!$C$16:$C$64,0),1),'8- Políticas de Administración '!$B$16:$F$64,5,FALSE),"")</f>
        <v/>
      </c>
      <c r="M44" s="445"/>
      <c r="N44" s="445"/>
      <c r="O44" s="449"/>
    </row>
    <row r="45" spans="1:257" ht="15.75" customHeight="1">
      <c r="A45" s="437"/>
      <c r="B45" s="453"/>
      <c r="C45" s="459"/>
      <c r="D45" s="195"/>
      <c r="E45" s="457"/>
      <c r="F45" s="457"/>
      <c r="G45" s="458"/>
      <c r="H45" s="444"/>
      <c r="I45" s="267"/>
      <c r="J45" s="265"/>
      <c r="K45" s="267" t="str">
        <f>IFERROR(CONCATENATE(INDEX('8- Políticas de Administración '!$B$16:$F$53,MATCH('5- Identificación de Riesgos'!J45,'8- Políticas de Administración '!$C$16:$C$54,0),1)," - ",L45),"")</f>
        <v/>
      </c>
      <c r="L45" s="273" t="str">
        <f>IFERROR(VLOOKUP(INDEX('8- Políticas de Administración '!$B$16:$F$63,MATCH('5- Identificación de Riesgos'!J45,'8- Políticas de Administración '!$C$16:$C$64,0),1),'8- Políticas de Administración '!$B$16:$F$64,5,FALSE),"")</f>
        <v/>
      </c>
      <c r="M45" s="445"/>
      <c r="N45" s="445"/>
      <c r="O45" s="449"/>
    </row>
    <row r="46" spans="1:257" ht="45" customHeight="1">
      <c r="A46" s="437">
        <v>4</v>
      </c>
      <c r="B46" s="453" t="s">
        <v>480</v>
      </c>
      <c r="C46" s="459" t="s">
        <v>427</v>
      </c>
      <c r="D46" s="195" t="s">
        <v>428</v>
      </c>
      <c r="E46" s="457">
        <v>12</v>
      </c>
      <c r="F46" s="457">
        <v>1</v>
      </c>
      <c r="G46" s="458">
        <f t="shared" ref="G46" si="3">+F46/E46</f>
        <v>8.3333333333333329E-2</v>
      </c>
      <c r="H46" s="444"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Baja - 2</v>
      </c>
      <c r="I46" s="267" t="s">
        <v>501</v>
      </c>
      <c r="J46" s="265" t="s">
        <v>205</v>
      </c>
      <c r="K46" s="267" t="str">
        <f>IFERROR(CONCATENATE(INDEX('8- Políticas de Administración '!$B$16:$F$53,MATCH('5- Identificación de Riesgos'!J46,'8- Políticas de Administración '!$C$16:$C$54,0),1)," - ",L46),"")</f>
        <v>Menor - 2</v>
      </c>
      <c r="L46" s="273">
        <f>IFERROR(VLOOKUP(INDEX('8- Políticas de Administración '!$B$16:$F$63,MATCH('5- Identificación de Riesgos'!J46,'8- Políticas de Administración '!$C$16:$C$64,0),1),'8- Políticas de Administración '!$B$16:$F$64,5,FALSE),"")</f>
        <v>2</v>
      </c>
      <c r="M46" s="445" t="str">
        <f>IFERROR(CONCATENATE(INDEX('8- Políticas de Administración '!$B$16:$F$53,MATCH(ROUND(AVERAGE(L46:L55),0),'8- Políticas de Administración '!$F$16:$F$53,0),1)," - ",ROUND(AVERAGE(L46:L55),0)),"")</f>
        <v>Menor - 2</v>
      </c>
      <c r="N46" s="445" t="str">
        <f>IFERROR(CONCATENATE(VLOOKUP((LEFT(H46,LEN(H46)-4)&amp;LEFT(M46,LEN(M46)-4)),'9- Matriz de Calor '!$D$18:$E$42,2,0)," - ",RIGHT(H46,1)*RIGHT(M46,1)),"")</f>
        <v>Moderado - 4</v>
      </c>
      <c r="O46" s="449">
        <f>RIGHT(H46,1)*RIGHT(M46,1)</f>
        <v>4</v>
      </c>
    </row>
    <row r="47" spans="1:257" ht="15" customHeight="1">
      <c r="A47" s="437"/>
      <c r="B47" s="453"/>
      <c r="C47" s="459"/>
      <c r="D47" s="195" t="s">
        <v>429</v>
      </c>
      <c r="E47" s="457"/>
      <c r="F47" s="457"/>
      <c r="G47" s="458"/>
      <c r="H47" s="444"/>
      <c r="I47" s="267" t="s">
        <v>206</v>
      </c>
      <c r="J47" s="265" t="s">
        <v>506</v>
      </c>
      <c r="K47" s="267" t="str">
        <f>IFERROR(CONCATENATE(INDEX('8- Políticas de Administración '!$B$16:$F$53,MATCH('5- Identificación de Riesgos'!J47,'8- Políticas de Administración '!$C$16:$C$54,0),1)," - ",L47),"")</f>
        <v/>
      </c>
      <c r="L47" s="273" t="str">
        <f>IFERROR(VLOOKUP(INDEX('8- Políticas de Administración '!$B$16:$F$63,MATCH('5- Identificación de Riesgos'!J47,'8- Políticas de Administración '!$C$16:$C$64,0),1),'8- Políticas de Administración '!$B$16:$F$64,5,FALSE),"")</f>
        <v/>
      </c>
      <c r="M47" s="445"/>
      <c r="N47" s="445"/>
      <c r="O47" s="449"/>
    </row>
    <row r="48" spans="1:257" ht="15" customHeight="1">
      <c r="A48" s="437"/>
      <c r="B48" s="453"/>
      <c r="C48" s="459"/>
      <c r="D48" s="195" t="s">
        <v>430</v>
      </c>
      <c r="E48" s="457"/>
      <c r="F48" s="457"/>
      <c r="G48" s="458"/>
      <c r="H48" s="444"/>
      <c r="I48" s="267" t="s">
        <v>89</v>
      </c>
      <c r="J48" s="265" t="s">
        <v>142</v>
      </c>
      <c r="K48" s="267" t="str">
        <f>IFERROR(CONCATENATE(INDEX('8- Políticas de Administración '!$B$16:$F$53,MATCH('5- Identificación de Riesgos'!J48,'8- Políticas de Administración '!$C$16:$C$54,0),1)," - ",L48),"")</f>
        <v>Leve - 1</v>
      </c>
      <c r="L48" s="273">
        <f>IFERROR(VLOOKUP(INDEX('8- Políticas de Administración '!$B$16:$F$63,MATCH('5- Identificación de Riesgos'!J48,'8- Políticas de Administración '!$C$16:$C$64,0),1),'8- Políticas de Administración '!$B$16:$F$64,5,FALSE),"")</f>
        <v>1</v>
      </c>
      <c r="M48" s="445"/>
      <c r="N48" s="445"/>
      <c r="O48" s="449"/>
    </row>
    <row r="49" spans="1:15" ht="15" customHeight="1">
      <c r="A49" s="437"/>
      <c r="B49" s="453"/>
      <c r="C49" s="459"/>
      <c r="D49" s="196" t="s">
        <v>492</v>
      </c>
      <c r="E49" s="457"/>
      <c r="F49" s="457"/>
      <c r="G49" s="458"/>
      <c r="H49" s="444"/>
      <c r="I49" s="267"/>
      <c r="J49" s="265"/>
      <c r="K49" s="267" t="str">
        <f>IFERROR(CONCATENATE(INDEX('8- Políticas de Administración '!$B$16:$F$53,MATCH('5- Identificación de Riesgos'!J49,'8- Políticas de Administración '!$C$16:$C$54,0),1)," - ",L49),"")</f>
        <v/>
      </c>
      <c r="L49" s="273" t="str">
        <f>IFERROR(VLOOKUP(INDEX('8- Políticas de Administración '!$B$16:$F$63,MATCH('5- Identificación de Riesgos'!J49,'8- Políticas de Administración '!$C$16:$C$64,0),1),'8- Políticas de Administración '!$B$16:$F$64,5,FALSE),"")</f>
        <v/>
      </c>
      <c r="M49" s="445"/>
      <c r="N49" s="445"/>
      <c r="O49" s="449"/>
    </row>
    <row r="50" spans="1:15" ht="15" customHeight="1">
      <c r="A50" s="437"/>
      <c r="B50" s="453"/>
      <c r="C50" s="459"/>
      <c r="D50" s="195" t="s">
        <v>494</v>
      </c>
      <c r="E50" s="457"/>
      <c r="F50" s="457"/>
      <c r="G50" s="458"/>
      <c r="H50" s="444"/>
      <c r="I50" s="267"/>
      <c r="J50" s="265"/>
      <c r="K50" s="267" t="str">
        <f>IFERROR(CONCATENATE(INDEX('8- Políticas de Administración '!$B$16:$F$53,MATCH('5- Identificación de Riesgos'!J50,'8- Políticas de Administración '!$C$16:$C$54,0),1)," - ",L50),"")</f>
        <v/>
      </c>
      <c r="L50" s="273" t="str">
        <f>IFERROR(VLOOKUP(INDEX('8- Políticas de Administración '!$B$16:$F$63,MATCH('5- Identificación de Riesgos'!J50,'8- Políticas de Administración '!$C$16:$C$64,0),1),'8- Políticas de Administración '!$B$16:$F$64,5,FALSE),"")</f>
        <v/>
      </c>
      <c r="M50" s="445"/>
      <c r="N50" s="445"/>
      <c r="O50" s="449"/>
    </row>
    <row r="51" spans="1:15" ht="15" customHeight="1">
      <c r="A51" s="437"/>
      <c r="B51" s="453"/>
      <c r="C51" s="459"/>
      <c r="D51" s="293" t="s">
        <v>493</v>
      </c>
      <c r="E51" s="457"/>
      <c r="F51" s="457"/>
      <c r="G51" s="458"/>
      <c r="H51" s="444"/>
      <c r="I51" s="267"/>
      <c r="J51" s="265"/>
      <c r="K51" s="267" t="str">
        <f>IFERROR(CONCATENATE(INDEX('8- Políticas de Administración '!$B$16:$F$53,MATCH('5- Identificación de Riesgos'!J51,'8- Políticas de Administración '!$C$16:$C$54,0),1)," - ",L51),"")</f>
        <v/>
      </c>
      <c r="L51" s="273" t="str">
        <f>IFERROR(VLOOKUP(INDEX('8- Políticas de Administración '!$B$16:$F$63,MATCH('5- Identificación de Riesgos'!J51,'8- Políticas de Administración '!$C$16:$C$64,0),1),'8- Políticas de Administración '!$B$16:$F$64,5,FALSE),"")</f>
        <v/>
      </c>
      <c r="M51" s="445"/>
      <c r="N51" s="445"/>
      <c r="O51" s="449"/>
    </row>
    <row r="52" spans="1:15" ht="15" customHeight="1">
      <c r="A52" s="437"/>
      <c r="B52" s="453"/>
      <c r="C52" s="459"/>
      <c r="D52" s="195"/>
      <c r="E52" s="457"/>
      <c r="F52" s="457"/>
      <c r="G52" s="458"/>
      <c r="H52" s="444"/>
      <c r="I52" s="267"/>
      <c r="J52" s="265"/>
      <c r="K52" s="267" t="str">
        <f>IFERROR(CONCATENATE(INDEX('8- Políticas de Administración '!$B$16:$F$53,MATCH('5- Identificación de Riesgos'!J52,'8- Políticas de Administración '!$C$16:$C$54,0),1)," - ",L52),"")</f>
        <v/>
      </c>
      <c r="L52" s="273" t="str">
        <f>IFERROR(VLOOKUP(INDEX('8- Políticas de Administración '!$B$16:$F$63,MATCH('5- Identificación de Riesgos'!J52,'8- Políticas de Administración '!$C$16:$C$64,0),1),'8- Políticas de Administración '!$B$16:$F$64,5,FALSE),"")</f>
        <v/>
      </c>
      <c r="M52" s="445"/>
      <c r="N52" s="445"/>
      <c r="O52" s="449"/>
    </row>
    <row r="53" spans="1:15" ht="15" customHeight="1">
      <c r="A53" s="437"/>
      <c r="B53" s="453"/>
      <c r="C53" s="459"/>
      <c r="D53" s="293"/>
      <c r="E53" s="457"/>
      <c r="F53" s="457"/>
      <c r="G53" s="458"/>
      <c r="H53" s="444"/>
      <c r="I53" s="267"/>
      <c r="J53" s="265"/>
      <c r="K53" s="267" t="str">
        <f>IFERROR(CONCATENATE(INDEX('8- Políticas de Administración '!$B$16:$F$53,MATCH('5- Identificación de Riesgos'!J53,'8- Políticas de Administración '!$C$16:$C$54,0),1)," - ",L53),"")</f>
        <v/>
      </c>
      <c r="L53" s="273" t="str">
        <f>IFERROR(VLOOKUP(INDEX('8- Políticas de Administración '!$B$16:$F$63,MATCH('5- Identificación de Riesgos'!J53,'8- Políticas de Administración '!$C$16:$C$64,0),1),'8- Políticas de Administración '!$B$16:$F$64,5,FALSE),"")</f>
        <v/>
      </c>
      <c r="M53" s="445"/>
      <c r="N53" s="445"/>
      <c r="O53" s="449"/>
    </row>
    <row r="54" spans="1:15" ht="15" customHeight="1">
      <c r="A54" s="437"/>
      <c r="B54" s="453"/>
      <c r="C54" s="459"/>
      <c r="D54" s="195"/>
      <c r="E54" s="457"/>
      <c r="F54" s="457"/>
      <c r="G54" s="458"/>
      <c r="H54" s="444"/>
      <c r="I54" s="267"/>
      <c r="J54" s="265"/>
      <c r="K54" s="267" t="str">
        <f>IFERROR(CONCATENATE(INDEX('8- Políticas de Administración '!$B$16:$F$53,MATCH('5- Identificación de Riesgos'!J54,'8- Políticas de Administración '!$C$16:$C$54,0),1)," - ",L54),"")</f>
        <v/>
      </c>
      <c r="L54" s="273" t="str">
        <f>IFERROR(VLOOKUP(INDEX('8- Políticas de Administración '!$B$16:$F$63,MATCH('5- Identificación de Riesgos'!J54,'8- Políticas de Administración '!$C$16:$C$64,0),1),'8- Políticas de Administración '!$B$16:$F$64,5,FALSE),"")</f>
        <v/>
      </c>
      <c r="M54" s="445"/>
      <c r="N54" s="445"/>
      <c r="O54" s="449"/>
    </row>
    <row r="55" spans="1:15" ht="15.75" customHeight="1">
      <c r="A55" s="452"/>
      <c r="B55" s="463"/>
      <c r="C55" s="464"/>
      <c r="D55" s="305"/>
      <c r="E55" s="465"/>
      <c r="F55" s="465"/>
      <c r="G55" s="466"/>
      <c r="H55" s="446"/>
      <c r="I55" s="276"/>
      <c r="J55" s="278"/>
      <c r="K55" s="267" t="str">
        <f>IFERROR(CONCATENATE(INDEX('8- Políticas de Administración '!$B$16:$F$53,MATCH('5- Identificación de Riesgos'!J55,'8- Políticas de Administración '!$C$16:$C$54,0),1)," - ",L55),"")</f>
        <v/>
      </c>
      <c r="L55" s="273" t="str">
        <f>IFERROR(VLOOKUP(INDEX('8- Políticas de Administración '!$B$16:$F$63,MATCH('5- Identificación de Riesgos'!J55,'8- Políticas de Administración '!$C$16:$C$64,0),1),'8- Políticas de Administración '!$B$16:$F$64,5,FALSE),"")</f>
        <v/>
      </c>
      <c r="M55" s="445"/>
      <c r="N55" s="445"/>
      <c r="O55" s="449"/>
    </row>
    <row r="56" spans="1:15" ht="33" customHeight="1">
      <c r="A56" s="467">
        <v>5</v>
      </c>
      <c r="B56" s="453" t="s">
        <v>476</v>
      </c>
      <c r="C56" s="459" t="s">
        <v>508</v>
      </c>
      <c r="D56" s="260" t="s">
        <v>509</v>
      </c>
      <c r="E56" s="457">
        <v>12</v>
      </c>
      <c r="F56" s="457">
        <v>1</v>
      </c>
      <c r="G56" s="458">
        <f t="shared" ref="G56" si="4">+F56/E56</f>
        <v>8.3333333333333329E-2</v>
      </c>
      <c r="H56" s="444" t="str">
        <f>CONCATENATE(IF(G56&lt;='8-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 - ",VLOOKUP(IF(G56&lt;='8-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valida"))))),'8- Políticas de Administración '!$B$6:$F$10,5,FALSE))</f>
        <v>Baja - 2</v>
      </c>
      <c r="I56" s="299" t="s">
        <v>496</v>
      </c>
      <c r="J56" s="265" t="s">
        <v>204</v>
      </c>
      <c r="K56" s="267" t="str">
        <f>IFERROR(CONCATENATE(INDEX('8- Políticas de Administración '!$B$16:$F$53,MATCH('5- Identificación de Riesgos'!J56,'8- Políticas de Administración '!$C$16:$C$54,0),1)," - ",L56),"")</f>
        <v>Leve - 1</v>
      </c>
      <c r="L56" s="273">
        <f>IFERROR(VLOOKUP(INDEX('8- Políticas de Administración '!$B$16:$F$63,MATCH('5- Identificación de Riesgos'!J56,'8- Políticas de Administración '!$C$16:$C$64,0),1),'8- Políticas de Administración '!$B$16:$F$64,5,FALSE),"")</f>
        <v>1</v>
      </c>
      <c r="M56" s="445" t="str">
        <f>IFERROR(CONCATENATE(INDEX('8- Políticas de Administración '!$B$16:$F$53,MATCH(ROUND(AVERAGE(L56:L65),0),'8- Políticas de Administración '!$F$16:$F$53,0),1)," - ",ROUND(AVERAGE(L56:L65),0)),"")</f>
        <v>Leve - 1</v>
      </c>
      <c r="N56" s="445" t="str">
        <f>IFERROR(CONCATENATE(VLOOKUP((LEFT(H56,LEN(H56)-4)&amp;LEFT(M56,LEN(M56)-4)),'9- Matriz de Calor '!$D$18:$E$42,2,0)," - ",RIGHT(H56,1)*RIGHT(M56,1)),"")</f>
        <v>Bajo - 2</v>
      </c>
      <c r="O56" s="449">
        <f>RIGHT(H56,1)*RIGHT(M56,1)</f>
        <v>2</v>
      </c>
    </row>
    <row r="57" spans="1:15" ht="15" customHeight="1">
      <c r="A57" s="467"/>
      <c r="B57" s="453"/>
      <c r="C57" s="459"/>
      <c r="D57" s="195" t="s">
        <v>511</v>
      </c>
      <c r="E57" s="457"/>
      <c r="F57" s="457"/>
      <c r="G57" s="458"/>
      <c r="H57" s="444"/>
      <c r="I57" s="299" t="s">
        <v>89</v>
      </c>
      <c r="J57" s="265" t="s">
        <v>142</v>
      </c>
      <c r="K57" s="267" t="str">
        <f>IFERROR(CONCATENATE(INDEX('8- Políticas de Administración '!$B$16:$F$53,MATCH('5- Identificación de Riesgos'!J57,'8- Políticas de Administración '!$C$16:$C$54,0),1)," - ",L57),"")</f>
        <v>Leve - 1</v>
      </c>
      <c r="L57" s="273">
        <f>IFERROR(VLOOKUP(INDEX('8- Políticas de Administración '!$B$16:$F$63,MATCH('5- Identificación de Riesgos'!J57,'8- Políticas de Administración '!$C$16:$C$64,0),1),'8- Políticas de Administración '!$B$16:$F$64,5,FALSE),"")</f>
        <v>1</v>
      </c>
      <c r="M57" s="445"/>
      <c r="N57" s="445"/>
      <c r="O57" s="449"/>
    </row>
    <row r="58" spans="1:15" ht="15" customHeight="1">
      <c r="A58" s="467"/>
      <c r="B58" s="453"/>
      <c r="C58" s="459"/>
      <c r="D58" s="195" t="s">
        <v>510</v>
      </c>
      <c r="E58" s="457"/>
      <c r="F58" s="457"/>
      <c r="G58" s="458"/>
      <c r="H58" s="444"/>
      <c r="I58" s="299"/>
      <c r="J58" s="265"/>
      <c r="K58" s="267" t="str">
        <f>IFERROR(CONCATENATE(INDEX('8- Políticas de Administración '!$B$16:$F$53,MATCH('5- Identificación de Riesgos'!J58,'8- Políticas de Administración '!$C$16:$C$54,0),1)," - ",L58),"")</f>
        <v/>
      </c>
      <c r="L58" s="273" t="str">
        <f>IFERROR(VLOOKUP(INDEX('8- Políticas de Administración '!$B$16:$F$63,MATCH('5- Identificación de Riesgos'!J58,'8- Políticas de Administración '!$C$16:$C$64,0),1),'8- Políticas de Administración '!$B$16:$F$64,5,FALSE),"")</f>
        <v/>
      </c>
      <c r="M58" s="445"/>
      <c r="N58" s="445"/>
      <c r="O58" s="449"/>
    </row>
    <row r="59" spans="1:15" ht="15" customHeight="1">
      <c r="A59" s="467"/>
      <c r="B59" s="453"/>
      <c r="C59" s="459"/>
      <c r="D59" s="260"/>
      <c r="E59" s="457"/>
      <c r="F59" s="457"/>
      <c r="G59" s="458"/>
      <c r="H59" s="444"/>
      <c r="I59" s="299"/>
      <c r="J59" s="265"/>
      <c r="K59" s="267" t="str">
        <f>IFERROR(CONCATENATE(INDEX('8- Políticas de Administración '!$B$16:$F$53,MATCH('5- Identificación de Riesgos'!J59,'8- Políticas de Administración '!$C$16:$C$54,0),1)," - ",L59),"")</f>
        <v/>
      </c>
      <c r="L59" s="273" t="str">
        <f>IFERROR(VLOOKUP(INDEX('8- Políticas de Administración '!$B$16:$F$63,MATCH('5- Identificación de Riesgos'!J59,'8- Políticas de Administración '!$C$16:$C$64,0),1),'8- Políticas de Administración '!$B$16:$F$64,5,FALSE),"")</f>
        <v/>
      </c>
      <c r="M59" s="445"/>
      <c r="N59" s="445"/>
      <c r="O59" s="449"/>
    </row>
    <row r="60" spans="1:15" ht="15" customHeight="1">
      <c r="A60" s="467"/>
      <c r="B60" s="453"/>
      <c r="C60" s="459"/>
      <c r="D60" s="260"/>
      <c r="E60" s="457"/>
      <c r="F60" s="457"/>
      <c r="G60" s="458"/>
      <c r="H60" s="444"/>
      <c r="I60" s="299"/>
      <c r="J60" s="265"/>
      <c r="K60" s="267" t="str">
        <f>IFERROR(CONCATENATE(INDEX('8- Políticas de Administración '!$B$16:$F$53,MATCH('5- Identificación de Riesgos'!J60,'8- Políticas de Administración '!$C$16:$C$54,0),1)," - ",L60),"")</f>
        <v/>
      </c>
      <c r="L60" s="273" t="str">
        <f>IFERROR(VLOOKUP(INDEX('8- Políticas de Administración '!$B$16:$F$63,MATCH('5- Identificación de Riesgos'!J60,'8- Políticas de Administración '!$C$16:$C$64,0),1),'8- Políticas de Administración '!$B$16:$F$64,5,FALSE),"")</f>
        <v/>
      </c>
      <c r="M60" s="445"/>
      <c r="N60" s="445"/>
      <c r="O60" s="449"/>
    </row>
    <row r="61" spans="1:15" ht="15" customHeight="1">
      <c r="A61" s="467"/>
      <c r="B61" s="453"/>
      <c r="C61" s="459"/>
      <c r="D61" s="195"/>
      <c r="E61" s="457"/>
      <c r="F61" s="457"/>
      <c r="G61" s="458"/>
      <c r="H61" s="444"/>
      <c r="I61" s="299"/>
      <c r="J61" s="265"/>
      <c r="K61" s="267" t="str">
        <f>IFERROR(CONCATENATE(INDEX('8- Políticas de Administración '!$B$16:$F$53,MATCH('5- Identificación de Riesgos'!J61,'8- Políticas de Administración '!$C$16:$C$54,0),1)," - ",L61),"")</f>
        <v/>
      </c>
      <c r="L61" s="273" t="str">
        <f>IFERROR(VLOOKUP(INDEX('8- Políticas de Administración '!$B$16:$F$63,MATCH('5- Identificación de Riesgos'!J61,'8- Políticas de Administración '!$C$16:$C$64,0),1),'8- Políticas de Administración '!$B$16:$F$64,5,FALSE),"")</f>
        <v/>
      </c>
      <c r="M61" s="445"/>
      <c r="N61" s="445"/>
      <c r="O61" s="449"/>
    </row>
    <row r="62" spans="1:15" ht="15" customHeight="1">
      <c r="A62" s="467"/>
      <c r="B62" s="453"/>
      <c r="C62" s="459"/>
      <c r="D62" s="260"/>
      <c r="E62" s="457"/>
      <c r="F62" s="457"/>
      <c r="G62" s="458"/>
      <c r="H62" s="444"/>
      <c r="I62" s="299"/>
      <c r="J62" s="265"/>
      <c r="K62" s="267" t="str">
        <f>IFERROR(CONCATENATE(INDEX('8- Políticas de Administración '!$B$16:$F$53,MATCH('5- Identificación de Riesgos'!J62,'8- Políticas de Administración '!$C$16:$C$54,0),1)," - ",L62),"")</f>
        <v/>
      </c>
      <c r="L62" s="273" t="str">
        <f>IFERROR(VLOOKUP(INDEX('8- Políticas de Administración '!$B$16:$F$63,MATCH('5- Identificación de Riesgos'!J62,'8- Políticas de Administración '!$C$16:$C$64,0),1),'8- Políticas de Administración '!$B$16:$F$64,5,FALSE),"")</f>
        <v/>
      </c>
      <c r="M62" s="445"/>
      <c r="N62" s="445"/>
      <c r="O62" s="449"/>
    </row>
    <row r="63" spans="1:15" ht="15" customHeight="1">
      <c r="A63" s="467"/>
      <c r="B63" s="453"/>
      <c r="C63" s="459"/>
      <c r="D63" s="260"/>
      <c r="E63" s="457"/>
      <c r="F63" s="457"/>
      <c r="G63" s="458"/>
      <c r="H63" s="444"/>
      <c r="I63" s="299"/>
      <c r="J63" s="265"/>
      <c r="K63" s="267" t="str">
        <f>IFERROR(CONCATENATE(INDEX('8- Políticas de Administración '!$B$16:$F$53,MATCH('5- Identificación de Riesgos'!J63,'8- Políticas de Administración '!$C$16:$C$54,0),1)," - ",L63),"")</f>
        <v/>
      </c>
      <c r="L63" s="273" t="str">
        <f>IFERROR(VLOOKUP(INDEX('8- Políticas de Administración '!$B$16:$F$63,MATCH('5- Identificación de Riesgos'!J63,'8- Políticas de Administración '!$C$16:$C$64,0),1),'8- Políticas de Administración '!$B$16:$F$64,5,FALSE),"")</f>
        <v/>
      </c>
      <c r="M63" s="445"/>
      <c r="N63" s="445"/>
      <c r="O63" s="449"/>
    </row>
    <row r="64" spans="1:15" ht="15" customHeight="1">
      <c r="A64" s="467"/>
      <c r="B64" s="453"/>
      <c r="C64" s="459"/>
      <c r="D64" s="195"/>
      <c r="E64" s="457"/>
      <c r="F64" s="457"/>
      <c r="G64" s="458"/>
      <c r="H64" s="444"/>
      <c r="I64" s="299"/>
      <c r="J64" s="265"/>
      <c r="K64" s="267" t="str">
        <f>IFERROR(CONCATENATE(INDEX('8- Políticas de Administración '!$B$16:$F$53,MATCH('5- Identificación de Riesgos'!J64,'8- Políticas de Administración '!$C$16:$C$54,0),1)," - ",L64),"")</f>
        <v/>
      </c>
      <c r="L64" s="273" t="str">
        <f>IFERROR(VLOOKUP(INDEX('8- Políticas de Administración '!$B$16:$F$63,MATCH('5- Identificación de Riesgos'!J64,'8- Políticas de Administración '!$C$16:$C$64,0),1),'8- Políticas de Administración '!$B$16:$F$64,5,FALSE),"")</f>
        <v/>
      </c>
      <c r="M64" s="445"/>
      <c r="N64" s="445"/>
      <c r="O64" s="449"/>
    </row>
    <row r="65" spans="1:25" ht="15.75" customHeight="1">
      <c r="A65" s="467"/>
      <c r="B65" s="453"/>
      <c r="C65" s="459"/>
      <c r="D65" s="195"/>
      <c r="E65" s="457"/>
      <c r="F65" s="457"/>
      <c r="G65" s="458"/>
      <c r="H65" s="444"/>
      <c r="I65" s="299"/>
      <c r="J65" s="265"/>
      <c r="K65" s="267" t="str">
        <f>IFERROR(CONCATENATE(INDEX('8- Políticas de Administración '!$B$16:$F$53,MATCH('5- Identificación de Riesgos'!J65,'8- Políticas de Administración '!$C$16:$C$54,0),1)," - ",L65),"")</f>
        <v/>
      </c>
      <c r="L65" s="273" t="str">
        <f>IFERROR(VLOOKUP(INDEX('8- Políticas de Administración '!$B$16:$F$63,MATCH('5- Identificación de Riesgos'!J65,'8- Políticas de Administración '!$C$16:$C$64,0),1),'8- Políticas de Administración '!$B$16:$F$64,5,FALSE),"")</f>
        <v/>
      </c>
      <c r="M65" s="445"/>
      <c r="N65" s="445"/>
      <c r="O65" s="449"/>
    </row>
    <row r="66" spans="1:25" ht="60" customHeight="1">
      <c r="A66" s="437">
        <v>6</v>
      </c>
      <c r="B66" s="453" t="s">
        <v>431</v>
      </c>
      <c r="C66" s="459" t="s">
        <v>497</v>
      </c>
      <c r="D66" s="195" t="s">
        <v>498</v>
      </c>
      <c r="E66" s="457">
        <v>13632</v>
      </c>
      <c r="F66" s="457">
        <v>1</v>
      </c>
      <c r="G66" s="458">
        <f t="shared" ref="G66" si="5">+F66/E66</f>
        <v>7.3356807511737091E-5</v>
      </c>
      <c r="H66" s="444" t="str">
        <f>CONCATENATE(IF(G66&lt;='8-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 - ",VLOOKUP(IF(G66&lt;='8-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valida"))))),'8- Políticas de Administración '!$B$6:$F$10,5,FALSE))</f>
        <v>Muy Baja - 1</v>
      </c>
      <c r="I66" s="267" t="s">
        <v>496</v>
      </c>
      <c r="J66" s="265" t="s">
        <v>204</v>
      </c>
      <c r="K66" s="267" t="str">
        <f>IFERROR(CONCATENATE(INDEX('8- Políticas de Administración '!$B$16:$F$53,MATCH('5- Identificación de Riesgos'!J66,'8- Políticas de Administración '!$C$16:$C$54,0),1)," - ",L66),"")</f>
        <v>Leve - 1</v>
      </c>
      <c r="L66" s="273">
        <f>IFERROR(VLOOKUP(INDEX('8- Políticas de Administración '!$B$16:$F$63,MATCH('5- Identificación de Riesgos'!J66,'8- Políticas de Administración '!$C$16:$C$64,0),1),'8- Políticas de Administración '!$B$16:$F$64,5,FALSE),"")</f>
        <v>1</v>
      </c>
      <c r="M66" s="445" t="str">
        <f>IFERROR(CONCATENATE(INDEX('8- Políticas de Administración '!$B$16:$F$53,MATCH(ROUND(AVERAGE(L66:L75),0),'8- Políticas de Administración '!$F$16:$F$53,0),1)," - ",ROUND(AVERAGE(L66:L75),0)),"")</f>
        <v>Leve - 1</v>
      </c>
      <c r="N66" s="445" t="str">
        <f>IFERROR(CONCATENATE(VLOOKUP((LEFT(H66,LEN(H66)-4)&amp;LEFT(M66,LEN(M66)-4)),'9- Matriz de Calor '!$D$18:$E$42,2,0)," - ",RIGHT(H66,1)*RIGHT(M66,1)),"")</f>
        <v>Bajo - 1</v>
      </c>
      <c r="O66" s="291"/>
    </row>
    <row r="67" spans="1:25" ht="15" customHeight="1">
      <c r="A67" s="437"/>
      <c r="B67" s="453"/>
      <c r="C67" s="459"/>
      <c r="D67" s="195" t="s">
        <v>432</v>
      </c>
      <c r="E67" s="457"/>
      <c r="F67" s="457"/>
      <c r="G67" s="458"/>
      <c r="H67" s="444"/>
      <c r="I67" s="267" t="s">
        <v>89</v>
      </c>
      <c r="J67" s="265" t="s">
        <v>142</v>
      </c>
      <c r="K67" s="267" t="str">
        <f>IFERROR(CONCATENATE(INDEX('8- Políticas de Administración '!$B$16:$F$53,MATCH('5- Identificación de Riesgos'!J67,'8- Políticas de Administración '!$C$16:$C$54,0),1)," - ",L67),"")</f>
        <v>Leve - 1</v>
      </c>
      <c r="L67" s="273">
        <f>IFERROR(VLOOKUP(INDEX('8- Políticas de Administración '!$B$16:$F$63,MATCH('5- Identificación de Riesgos'!J67,'8- Políticas de Administración '!$C$16:$C$64,0),1),'8- Políticas de Administración '!$B$16:$F$64,5,FALSE),"")</f>
        <v>1</v>
      </c>
      <c r="M67" s="445"/>
      <c r="N67" s="445"/>
      <c r="O67" s="291"/>
    </row>
    <row r="68" spans="1:25" ht="45" customHeight="1">
      <c r="A68" s="437"/>
      <c r="B68" s="453"/>
      <c r="C68" s="459"/>
      <c r="D68" s="195" t="s">
        <v>499</v>
      </c>
      <c r="E68" s="457"/>
      <c r="F68" s="457"/>
      <c r="G68" s="458"/>
      <c r="H68" s="444"/>
      <c r="I68" s="267"/>
      <c r="J68" s="265"/>
      <c r="K68" s="267" t="str">
        <f>IFERROR(CONCATENATE(INDEX('8- Políticas de Administración '!$B$16:$F$53,MATCH('5- Identificación de Riesgos'!J68,'8- Políticas de Administración '!$C$16:$C$54,0),1)," - ",L68),"")</f>
        <v/>
      </c>
      <c r="L68" s="273" t="str">
        <f>IFERROR(VLOOKUP(INDEX('8- Políticas de Administración '!$B$16:$F$63,MATCH('5- Identificación de Riesgos'!J68,'8- Políticas de Administración '!$C$16:$C$64,0),1),'8- Políticas de Administración '!$B$16:$F$64,5,FALSE),"")</f>
        <v/>
      </c>
      <c r="M68" s="445"/>
      <c r="N68" s="445"/>
      <c r="O68" s="291"/>
    </row>
    <row r="69" spans="1:25" ht="15" customHeight="1">
      <c r="A69" s="437"/>
      <c r="B69" s="453"/>
      <c r="C69" s="459"/>
      <c r="D69" s="196" t="s">
        <v>433</v>
      </c>
      <c r="E69" s="457"/>
      <c r="F69" s="457"/>
      <c r="G69" s="458"/>
      <c r="H69" s="444"/>
      <c r="I69" s="267"/>
      <c r="J69" s="265"/>
      <c r="K69" s="267" t="str">
        <f>IFERROR(CONCATENATE(INDEX('8- Políticas de Administración '!$B$16:$F$53,MATCH('5- Identificación de Riesgos'!J69,'8- Políticas de Administración '!$C$16:$C$54,0),1)," - ",L69),"")</f>
        <v/>
      </c>
      <c r="L69" s="273" t="str">
        <f>IFERROR(VLOOKUP(INDEX('8- Políticas de Administración '!$B$16:$F$63,MATCH('5- Identificación de Riesgos'!J69,'8- Políticas de Administración '!$C$16:$C$64,0),1),'8- Políticas de Administración '!$B$16:$F$64,5,FALSE),"")</f>
        <v/>
      </c>
      <c r="M69" s="445"/>
      <c r="N69" s="445"/>
      <c r="O69" s="291"/>
    </row>
    <row r="70" spans="1:25" ht="15" customHeight="1">
      <c r="A70" s="437"/>
      <c r="B70" s="453"/>
      <c r="C70" s="459"/>
      <c r="D70" s="195" t="s">
        <v>434</v>
      </c>
      <c r="E70" s="457"/>
      <c r="F70" s="457"/>
      <c r="G70" s="458"/>
      <c r="H70" s="444"/>
      <c r="I70" s="267"/>
      <c r="J70" s="265"/>
      <c r="K70" s="267" t="str">
        <f>IFERROR(CONCATENATE(INDEX('8- Políticas de Administración '!$B$16:$F$53,MATCH('5- Identificación de Riesgos'!J70,'8- Políticas de Administración '!$C$16:$C$54,0),1)," - ",L70),"")</f>
        <v/>
      </c>
      <c r="L70" s="273" t="str">
        <f>IFERROR(VLOOKUP(INDEX('8- Políticas de Administración '!$B$16:$F$63,MATCH('5- Identificación de Riesgos'!J70,'8- Políticas de Administración '!$C$16:$C$64,0),1),'8- Políticas de Administración '!$B$16:$F$64,5,FALSE),"")</f>
        <v/>
      </c>
      <c r="M70" s="445"/>
      <c r="N70" s="445"/>
      <c r="O70" s="291"/>
    </row>
    <row r="71" spans="1:25" ht="15" customHeight="1">
      <c r="A71" s="437"/>
      <c r="B71" s="453"/>
      <c r="C71" s="459"/>
      <c r="D71" s="195"/>
      <c r="E71" s="457"/>
      <c r="F71" s="457"/>
      <c r="G71" s="458"/>
      <c r="H71" s="444"/>
      <c r="I71" s="267"/>
      <c r="J71" s="265"/>
      <c r="K71" s="267" t="str">
        <f>IFERROR(CONCATENATE(INDEX('8- Políticas de Administración '!$B$16:$F$53,MATCH('5- Identificación de Riesgos'!J71,'8- Políticas de Administración '!$C$16:$C$54,0),1)," - ",L71),"")</f>
        <v/>
      </c>
      <c r="L71" s="273" t="str">
        <f>IFERROR(VLOOKUP(INDEX('8- Políticas de Administración '!$B$16:$F$63,MATCH('5- Identificación de Riesgos'!J71,'8- Políticas de Administración '!$C$16:$C$64,0),1),'8- Políticas de Administración '!$B$16:$F$64,5,FALSE),"")</f>
        <v/>
      </c>
      <c r="M71" s="445"/>
      <c r="N71" s="445"/>
      <c r="O71" s="291"/>
      <c r="P71" s="262"/>
      <c r="Q71" s="262"/>
      <c r="R71" s="262"/>
      <c r="S71" s="262"/>
      <c r="T71" s="262"/>
      <c r="U71" s="262"/>
      <c r="V71" s="262"/>
      <c r="W71" s="262"/>
      <c r="X71" s="262"/>
      <c r="Y71" s="262"/>
    </row>
    <row r="72" spans="1:25" ht="15" customHeight="1">
      <c r="A72" s="437"/>
      <c r="B72" s="453"/>
      <c r="C72" s="459"/>
      <c r="D72" s="195"/>
      <c r="E72" s="457"/>
      <c r="F72" s="457"/>
      <c r="G72" s="458"/>
      <c r="H72" s="444"/>
      <c r="I72" s="267"/>
      <c r="J72" s="265"/>
      <c r="K72" s="267" t="str">
        <f>IFERROR(CONCATENATE(INDEX('8- Políticas de Administración '!$B$16:$F$53,MATCH('5- Identificación de Riesgos'!J72,'8- Políticas de Administración '!$C$16:$C$54,0),1)," - ",L72),"")</f>
        <v/>
      </c>
      <c r="L72" s="273" t="str">
        <f>IFERROR(VLOOKUP(INDEX('8- Políticas de Administración '!$B$16:$F$63,MATCH('5- Identificación de Riesgos'!J72,'8- Políticas de Administración '!$C$16:$C$64,0),1),'8- Políticas de Administración '!$B$16:$F$64,5,FALSE),"")</f>
        <v/>
      </c>
      <c r="M72" s="445"/>
      <c r="N72" s="445"/>
      <c r="O72" s="291"/>
      <c r="P72" s="262"/>
      <c r="Q72" s="262"/>
      <c r="R72" s="262"/>
      <c r="S72" s="262"/>
      <c r="T72" s="262"/>
      <c r="U72" s="262"/>
      <c r="V72" s="262"/>
      <c r="W72" s="262"/>
      <c r="X72" s="262"/>
      <c r="Y72" s="262"/>
    </row>
    <row r="73" spans="1:25" ht="15" customHeight="1">
      <c r="A73" s="437"/>
      <c r="B73" s="453"/>
      <c r="C73" s="459"/>
      <c r="D73" s="195"/>
      <c r="E73" s="457"/>
      <c r="F73" s="457"/>
      <c r="G73" s="458"/>
      <c r="H73" s="444"/>
      <c r="I73" s="267"/>
      <c r="J73" s="265"/>
      <c r="K73" s="267" t="str">
        <f>IFERROR(CONCATENATE(INDEX('8- Políticas de Administración '!$B$16:$F$53,MATCH('5- Identificación de Riesgos'!J73,'8- Políticas de Administración '!$C$16:$C$54,0),1)," - ",L73),"")</f>
        <v/>
      </c>
      <c r="L73" s="273" t="str">
        <f>IFERROR(VLOOKUP(INDEX('8- Políticas de Administración '!$B$16:$F$63,MATCH('5- Identificación de Riesgos'!J73,'8- Políticas de Administración '!$C$16:$C$64,0),1),'8- Políticas de Administración '!$B$16:$F$64,5,FALSE),"")</f>
        <v/>
      </c>
      <c r="M73" s="445"/>
      <c r="N73" s="445"/>
      <c r="O73" s="291"/>
      <c r="P73" s="262"/>
      <c r="Q73" s="262"/>
      <c r="R73" s="262"/>
      <c r="S73" s="262"/>
      <c r="T73" s="262"/>
      <c r="U73" s="262"/>
      <c r="V73" s="262"/>
      <c r="W73" s="262"/>
      <c r="X73" s="262"/>
      <c r="Y73" s="262"/>
    </row>
    <row r="74" spans="1:25" ht="15.75" customHeight="1" thickBot="1">
      <c r="A74" s="437"/>
      <c r="B74" s="453"/>
      <c r="C74" s="459"/>
      <c r="D74" s="195"/>
      <c r="E74" s="457"/>
      <c r="F74" s="457"/>
      <c r="G74" s="458"/>
      <c r="H74" s="444"/>
      <c r="I74" s="267"/>
      <c r="J74" s="265"/>
      <c r="K74" s="267" t="str">
        <f>IFERROR(CONCATENATE(INDEX('8- Políticas de Administración '!$B$16:$F$53,MATCH('5- Identificación de Riesgos'!J74,'8- Políticas de Administración '!$C$16:$C$54,0),1)," - ",L74),"")</f>
        <v/>
      </c>
      <c r="L74" s="273" t="str">
        <f>IFERROR(VLOOKUP(INDEX('8- Políticas de Administración '!$B$16:$F$63,MATCH('5- Identificación de Riesgos'!J74,'8- Políticas de Administración '!$C$16:$C$64,0),1),'8- Políticas de Administración '!$B$16:$F$64,5,FALSE),"")</f>
        <v/>
      </c>
      <c r="M74" s="445"/>
      <c r="N74" s="445"/>
      <c r="O74" s="291"/>
      <c r="P74" s="262"/>
      <c r="Q74" s="277"/>
      <c r="R74" s="277"/>
      <c r="S74" s="277"/>
      <c r="T74" s="277"/>
      <c r="U74" s="277"/>
      <c r="V74" s="277"/>
      <c r="W74" s="277"/>
      <c r="X74" s="277"/>
      <c r="Y74" s="277"/>
    </row>
    <row r="75" spans="1:25" ht="15.75" customHeight="1">
      <c r="A75" s="437"/>
      <c r="B75" s="453"/>
      <c r="C75" s="459"/>
      <c r="D75" s="195"/>
      <c r="E75" s="457"/>
      <c r="F75" s="457"/>
      <c r="G75" s="458"/>
      <c r="H75" s="444"/>
      <c r="I75" s="267"/>
      <c r="J75" s="265"/>
      <c r="K75" s="267" t="str">
        <f>IFERROR(CONCATENATE(INDEX('8- Políticas de Administración '!$B$16:$F$53,MATCH('5- Identificación de Riesgos'!J75,'8- Políticas de Administración '!$C$16:$C$54,0),1)," - ",L75),"")</f>
        <v/>
      </c>
      <c r="L75" s="273" t="str">
        <f>IFERROR(VLOOKUP(INDEX('8- Políticas de Administración '!$B$16:$F$63,MATCH('5- Identificación de Riesgos'!J75,'8- Políticas de Administración '!$C$16:$C$64,0),1),'8- Políticas de Administración '!$B$16:$F$64,5,FALSE),"")</f>
        <v/>
      </c>
      <c r="M75" s="445"/>
      <c r="N75" s="445"/>
      <c r="O75" s="291"/>
      <c r="P75" s="262"/>
      <c r="Q75" s="438" t="s">
        <v>281</v>
      </c>
      <c r="R75" s="439"/>
      <c r="S75" s="439"/>
      <c r="T75" s="439"/>
      <c r="U75" s="439"/>
      <c r="V75" s="439"/>
      <c r="W75" s="439"/>
      <c r="X75" s="439"/>
      <c r="Y75" s="440"/>
    </row>
    <row r="76" spans="1:25" ht="45" customHeight="1">
      <c r="A76" s="437">
        <v>7</v>
      </c>
      <c r="B76" s="453" t="s">
        <v>435</v>
      </c>
      <c r="C76" s="459" t="s">
        <v>500</v>
      </c>
      <c r="D76" s="195" t="s">
        <v>436</v>
      </c>
      <c r="E76" s="457">
        <v>12</v>
      </c>
      <c r="F76" s="457">
        <v>1</v>
      </c>
      <c r="G76" s="458">
        <f t="shared" ref="G76" si="6">+F76/E76</f>
        <v>8.3333333333333329E-2</v>
      </c>
      <c r="H76" s="444" t="str">
        <f>CONCATENATE(IF(G76&lt;='8-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 - ",VLOOKUP(IF(G76&lt;='8-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valida"))))),'8- Políticas de Administración '!$B$6:$F$10,5,FALSE))</f>
        <v>Baja - 2</v>
      </c>
      <c r="I76" s="267" t="s">
        <v>501</v>
      </c>
      <c r="J76" s="265" t="s">
        <v>204</v>
      </c>
      <c r="K76" s="267" t="str">
        <f>IFERROR(CONCATENATE(INDEX('8- Políticas de Administración '!$B$16:$F$53,MATCH('5- Identificación de Riesgos'!J76,'8- Políticas de Administración '!$C$16:$C$54,0),1)," - ",L76),"")</f>
        <v>Leve - 1</v>
      </c>
      <c r="L76" s="273">
        <f>IFERROR(VLOOKUP(INDEX('8- Políticas de Administración '!$B$16:$F$63,MATCH('5- Identificación de Riesgos'!J76,'8- Políticas de Administración '!$C$16:$C$64,0),1),'8- Políticas de Administración '!$B$16:$F$64,5,FALSE),"")</f>
        <v>1</v>
      </c>
      <c r="M76" s="445" t="str">
        <f>IFERROR(CONCATENATE(INDEX('8- Políticas de Administración '!$B$16:$F$53,MATCH(ROUND(AVERAGE(L76:L85),0),'8- Políticas de Administración '!$F$16:$F$53,0),1)," - ",ROUND(AVERAGE(L76:L85),0)),"")</f>
        <v>Leve - 1</v>
      </c>
      <c r="N76" s="445" t="str">
        <f>IFERROR(CONCATENATE(VLOOKUP((LEFT(H76,LEN(H76)-4)&amp;LEFT(M76,LEN(M76)-4)),'9- Matriz de Calor '!$D$18:$E$42,2,0)," - ",RIGHT(H76,1)*RIGHT(M76,1)),"")</f>
        <v>Bajo - 2</v>
      </c>
      <c r="O76" s="291"/>
      <c r="P76" s="262"/>
      <c r="Q76" s="441"/>
      <c r="R76" s="442"/>
      <c r="S76" s="442"/>
      <c r="T76" s="442"/>
      <c r="U76" s="442"/>
      <c r="V76" s="442"/>
      <c r="W76" s="442"/>
      <c r="X76" s="442"/>
      <c r="Y76" s="443"/>
    </row>
    <row r="77" spans="1:25" ht="41.25" customHeight="1">
      <c r="A77" s="437"/>
      <c r="B77" s="453"/>
      <c r="C77" s="459"/>
      <c r="D77" s="195" t="s">
        <v>437</v>
      </c>
      <c r="E77" s="457"/>
      <c r="F77" s="457"/>
      <c r="G77" s="458"/>
      <c r="H77" s="444"/>
      <c r="I77" s="267" t="s">
        <v>89</v>
      </c>
      <c r="J77" s="265" t="s">
        <v>142</v>
      </c>
      <c r="K77" s="267" t="str">
        <f>IFERROR(CONCATENATE(INDEX('8- Políticas de Administración '!$B$16:$F$53,MATCH('5- Identificación de Riesgos'!J77,'8- Políticas de Administración '!$C$16:$C$54,0),1)," - ",L77),"")</f>
        <v>Leve - 1</v>
      </c>
      <c r="L77" s="273">
        <f>IFERROR(VLOOKUP(INDEX('8- Políticas de Administración '!$B$16:$F$63,MATCH('5- Identificación de Riesgos'!J77,'8- Políticas de Administración '!$C$16:$C$64,0),1),'8- Políticas de Administración '!$B$16:$F$64,5,FALSE),"")</f>
        <v>1</v>
      </c>
      <c r="M77" s="445"/>
      <c r="N77" s="445"/>
      <c r="O77" s="291"/>
      <c r="P77" s="262"/>
      <c r="Q77" s="441"/>
      <c r="R77" s="442"/>
      <c r="S77" s="442"/>
      <c r="T77" s="442"/>
      <c r="U77" s="442"/>
      <c r="V77" s="442"/>
      <c r="W77" s="442"/>
      <c r="X77" s="442"/>
      <c r="Y77" s="443"/>
    </row>
    <row r="78" spans="1:25" ht="39.75" customHeight="1">
      <c r="A78" s="437"/>
      <c r="B78" s="453"/>
      <c r="C78" s="459"/>
      <c r="D78" s="195" t="s">
        <v>438</v>
      </c>
      <c r="E78" s="457"/>
      <c r="F78" s="457"/>
      <c r="G78" s="458"/>
      <c r="H78" s="444"/>
      <c r="I78" s="267"/>
      <c r="J78" s="265"/>
      <c r="K78" s="267" t="str">
        <f>IFERROR(CONCATENATE(INDEX('8- Políticas de Administración '!$B$16:$F$53,MATCH('5- Identificación de Riesgos'!J78,'8- Políticas de Administración '!$C$16:$C$54,0),1)," - ",L78),"")</f>
        <v/>
      </c>
      <c r="L78" s="273" t="str">
        <f>IFERROR(VLOOKUP(INDEX('8- Políticas de Administración '!$B$16:$F$63,MATCH('5- Identificación de Riesgos'!J78,'8- Políticas de Administración '!$C$16:$C$64,0),1),'8- Políticas de Administración '!$B$16:$F$64,5,FALSE),"")</f>
        <v/>
      </c>
      <c r="M78" s="445"/>
      <c r="N78" s="445"/>
      <c r="O78" s="291"/>
      <c r="P78" s="262"/>
      <c r="Q78" s="441"/>
      <c r="R78" s="442"/>
      <c r="S78" s="442"/>
      <c r="T78" s="442"/>
      <c r="U78" s="442"/>
      <c r="V78" s="442"/>
      <c r="W78" s="442"/>
      <c r="X78" s="442"/>
      <c r="Y78" s="443"/>
    </row>
    <row r="79" spans="1:25" ht="15" customHeight="1">
      <c r="A79" s="437"/>
      <c r="B79" s="453"/>
      <c r="C79" s="459"/>
      <c r="D79" s="196" t="s">
        <v>439</v>
      </c>
      <c r="E79" s="457"/>
      <c r="F79" s="457"/>
      <c r="G79" s="458"/>
      <c r="H79" s="444"/>
      <c r="I79" s="267"/>
      <c r="J79" s="265"/>
      <c r="K79" s="267" t="str">
        <f>IFERROR(CONCATENATE(INDEX('8- Políticas de Administración '!$B$16:$F$53,MATCH('5- Identificación de Riesgos'!J79,'8- Políticas de Administración '!$C$16:$C$54,0),1)," - ",L79),"")</f>
        <v/>
      </c>
      <c r="L79" s="273" t="str">
        <f>IFERROR(VLOOKUP(INDEX('8- Políticas de Administración '!$B$16:$F$63,MATCH('5- Identificación de Riesgos'!J79,'8- Políticas de Administración '!$C$16:$C$64,0),1),'8- Políticas de Administración '!$B$16:$F$64,5,FALSE),"")</f>
        <v/>
      </c>
      <c r="M79" s="445"/>
      <c r="N79" s="445"/>
      <c r="O79" s="291"/>
      <c r="P79" s="262"/>
      <c r="Q79" s="441"/>
      <c r="R79" s="442"/>
      <c r="S79" s="442"/>
      <c r="T79" s="442"/>
      <c r="U79" s="442"/>
      <c r="V79" s="442"/>
      <c r="W79" s="442"/>
      <c r="X79" s="442"/>
      <c r="Y79" s="443"/>
    </row>
    <row r="80" spans="1:25" ht="15" customHeight="1">
      <c r="A80" s="437"/>
      <c r="B80" s="453"/>
      <c r="C80" s="459"/>
      <c r="D80" s="199" t="s">
        <v>440</v>
      </c>
      <c r="E80" s="457"/>
      <c r="F80" s="457"/>
      <c r="G80" s="458"/>
      <c r="H80" s="444"/>
      <c r="I80" s="267"/>
      <c r="J80" s="265"/>
      <c r="K80" s="267" t="str">
        <f>IFERROR(CONCATENATE(INDEX('8- Políticas de Administración '!$B$16:$F$53,MATCH('5- Identificación de Riesgos'!J80,'8- Políticas de Administración '!$C$16:$C$54,0),1)," - ",L80),"")</f>
        <v/>
      </c>
      <c r="L80" s="273" t="str">
        <f>IFERROR(VLOOKUP(INDEX('8- Políticas de Administración '!$B$16:$F$63,MATCH('5- Identificación de Riesgos'!J80,'8- Políticas de Administración '!$C$16:$C$64,0),1),'8- Políticas de Administración '!$B$16:$F$64,5,FALSE),"")</f>
        <v/>
      </c>
      <c r="M80" s="445"/>
      <c r="N80" s="445"/>
      <c r="O80" s="291"/>
      <c r="P80" s="262"/>
      <c r="Q80" s="441"/>
      <c r="R80" s="442"/>
      <c r="S80" s="442"/>
      <c r="T80" s="442"/>
      <c r="U80" s="442"/>
      <c r="V80" s="442"/>
      <c r="W80" s="442"/>
      <c r="X80" s="442"/>
      <c r="Y80" s="443"/>
    </row>
    <row r="81" spans="1:25" ht="15" customHeight="1">
      <c r="A81" s="437"/>
      <c r="B81" s="453"/>
      <c r="C81" s="459"/>
      <c r="D81" s="195" t="s">
        <v>481</v>
      </c>
      <c r="E81" s="457"/>
      <c r="F81" s="457"/>
      <c r="G81" s="458"/>
      <c r="H81" s="444"/>
      <c r="I81" s="267"/>
      <c r="J81" s="265"/>
      <c r="K81" s="267" t="str">
        <f>IFERROR(CONCATENATE(INDEX('8- Políticas de Administración '!$B$16:$F$53,MATCH('5- Identificación de Riesgos'!J81,'8- Políticas de Administración '!$C$16:$C$54,0),1)," - ",L81),"")</f>
        <v/>
      </c>
      <c r="L81" s="273" t="str">
        <f>IFERROR(VLOOKUP(INDEX('8- Políticas de Administración '!$B$16:$F$63,MATCH('5- Identificación de Riesgos'!J81,'8- Políticas de Administración '!$C$16:$C$64,0),1),'8- Políticas de Administración '!$B$16:$F$64,5,FALSE),"")</f>
        <v/>
      </c>
      <c r="M81" s="445"/>
      <c r="N81" s="445"/>
      <c r="O81" s="291"/>
      <c r="P81" s="262"/>
      <c r="Q81" s="441"/>
      <c r="R81" s="442"/>
      <c r="S81" s="442"/>
      <c r="T81" s="442"/>
      <c r="U81" s="442"/>
      <c r="V81" s="442"/>
      <c r="W81" s="442"/>
      <c r="X81" s="442"/>
      <c r="Y81" s="443"/>
    </row>
    <row r="82" spans="1:25" ht="15" customHeight="1">
      <c r="A82" s="437"/>
      <c r="B82" s="453"/>
      <c r="C82" s="459"/>
      <c r="D82" s="195"/>
      <c r="E82" s="457"/>
      <c r="F82" s="457"/>
      <c r="G82" s="458"/>
      <c r="H82" s="444"/>
      <c r="I82" s="267"/>
      <c r="J82" s="265"/>
      <c r="K82" s="267" t="str">
        <f>IFERROR(CONCATENATE(INDEX('8- Políticas de Administración '!$B$16:$F$53,MATCH('5- Identificación de Riesgos'!J82,'8- Políticas de Administración '!$C$16:$C$54,0),1)," - ",L82),"")</f>
        <v/>
      </c>
      <c r="L82" s="273" t="str">
        <f>IFERROR(VLOOKUP(INDEX('8- Políticas de Administración '!$B$16:$F$63,MATCH('5- Identificación de Riesgos'!J82,'8- Políticas de Administración '!$C$16:$C$64,0),1),'8- Políticas de Administración '!$B$16:$F$64,5,FALSE),"")</f>
        <v/>
      </c>
      <c r="M82" s="445"/>
      <c r="N82" s="445"/>
      <c r="O82" s="291"/>
      <c r="P82" s="262"/>
      <c r="Q82" s="441"/>
      <c r="R82" s="442"/>
      <c r="S82" s="442"/>
      <c r="T82" s="442"/>
      <c r="U82" s="442"/>
      <c r="V82" s="442"/>
      <c r="W82" s="442"/>
      <c r="X82" s="442"/>
      <c r="Y82" s="443"/>
    </row>
    <row r="83" spans="1:25" ht="15.75" customHeight="1">
      <c r="A83" s="437"/>
      <c r="B83" s="453"/>
      <c r="C83" s="459"/>
      <c r="D83" s="195"/>
      <c r="E83" s="457"/>
      <c r="F83" s="457"/>
      <c r="G83" s="458"/>
      <c r="H83" s="444"/>
      <c r="I83" s="267"/>
      <c r="J83" s="265"/>
      <c r="K83" s="267" t="str">
        <f>IFERROR(CONCATENATE(INDEX('8- Políticas de Administración '!$B$16:$F$53,MATCH('5- Identificación de Riesgos'!J83,'8- Políticas de Administración '!$C$16:$C$54,0),1)," - ",L83),"")</f>
        <v/>
      </c>
      <c r="L83" s="273" t="str">
        <f>IFERROR(VLOOKUP(INDEX('8- Políticas de Administración '!$B$16:$F$63,MATCH('5- Identificación de Riesgos'!J83,'8- Políticas de Administración '!$C$16:$C$64,0),1),'8- Políticas de Administración '!$B$16:$F$64,5,FALSE),"")</f>
        <v/>
      </c>
      <c r="M83" s="445"/>
      <c r="N83" s="445"/>
      <c r="O83" s="291"/>
      <c r="P83" s="262"/>
      <c r="Q83" s="441"/>
      <c r="R83" s="442"/>
      <c r="S83" s="442"/>
      <c r="T83" s="442"/>
      <c r="U83" s="442"/>
      <c r="V83" s="442"/>
      <c r="W83" s="442"/>
      <c r="X83" s="442"/>
      <c r="Y83" s="443"/>
    </row>
    <row r="84" spans="1:25" ht="23.25" customHeight="1">
      <c r="A84" s="437"/>
      <c r="B84" s="453"/>
      <c r="C84" s="459"/>
      <c r="D84" s="195"/>
      <c r="E84" s="457"/>
      <c r="F84" s="457"/>
      <c r="G84" s="458"/>
      <c r="H84" s="444"/>
      <c r="I84" s="267"/>
      <c r="J84" s="265"/>
      <c r="K84" s="267" t="str">
        <f>IFERROR(CONCATENATE(INDEX('8- Políticas de Administración '!$B$16:$F$53,MATCH('5- Identificación de Riesgos'!J84,'8- Políticas de Administración '!$C$16:$C$54,0),1)," - ",L84),"")</f>
        <v/>
      </c>
      <c r="L84" s="273" t="str">
        <f>IFERROR(VLOOKUP(INDEX('8- Políticas de Administración '!$B$16:$F$63,MATCH('5- Identificación de Riesgos'!J84,'8- Políticas de Administración '!$C$16:$C$64,0),1),'8- Políticas de Administración '!$B$16:$F$64,5,FALSE),"")</f>
        <v/>
      </c>
      <c r="M84" s="445"/>
      <c r="N84" s="445"/>
      <c r="O84" s="291"/>
      <c r="P84" s="262"/>
      <c r="Q84" s="441"/>
      <c r="R84" s="442"/>
      <c r="S84" s="442"/>
      <c r="T84" s="442"/>
      <c r="U84" s="442"/>
      <c r="V84" s="442"/>
      <c r="W84" s="442"/>
      <c r="X84" s="442"/>
      <c r="Y84" s="443"/>
    </row>
    <row r="85" spans="1:25" ht="15" customHeight="1" thickBot="1">
      <c r="A85" s="437"/>
      <c r="B85" s="453"/>
      <c r="C85" s="459"/>
      <c r="D85" s="195"/>
      <c r="E85" s="457"/>
      <c r="F85" s="457"/>
      <c r="G85" s="458"/>
      <c r="H85" s="444"/>
      <c r="I85" s="267"/>
      <c r="J85" s="265"/>
      <c r="K85" s="267" t="str">
        <f>IFERROR(CONCATENATE(INDEX('8- Políticas de Administración '!$B$16:$F$53,MATCH('5- Identificación de Riesgos'!J85,'8- Políticas de Administración '!$C$16:$C$54,0),1)," - ",L85),"")</f>
        <v/>
      </c>
      <c r="L85" s="273" t="str">
        <f>IFERROR(VLOOKUP(INDEX('8- Políticas de Administración '!$B$16:$F$63,MATCH('5- Identificación de Riesgos'!J85,'8- Políticas de Administración '!$C$16:$C$64,0),1),'8- Políticas de Administración '!$B$16:$F$64,5,FALSE),"")</f>
        <v/>
      </c>
      <c r="M85" s="445"/>
      <c r="N85" s="445"/>
      <c r="O85" s="291"/>
      <c r="P85" s="262"/>
      <c r="Q85" s="262"/>
      <c r="R85" s="262"/>
      <c r="S85" s="262"/>
      <c r="T85" s="262"/>
      <c r="U85" s="262"/>
      <c r="V85" s="262"/>
      <c r="W85" s="262"/>
      <c r="X85" s="262"/>
      <c r="Y85" s="262"/>
    </row>
    <row r="86" spans="1:25" ht="45" customHeight="1" thickBot="1">
      <c r="A86" s="437">
        <v>8</v>
      </c>
      <c r="B86" s="453" t="s">
        <v>502</v>
      </c>
      <c r="C86" s="445" t="s">
        <v>503</v>
      </c>
      <c r="D86" s="269" t="s">
        <v>477</v>
      </c>
      <c r="E86" s="445">
        <v>12</v>
      </c>
      <c r="F86" s="445">
        <v>1</v>
      </c>
      <c r="G86" s="454">
        <f t="shared" ref="G86" si="7">F86/E86</f>
        <v>8.3333333333333329E-2</v>
      </c>
      <c r="H86" s="444" t="str">
        <f>CONCATENATE(IF(G86&lt;='[4]8-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 - ",VLOOKUP(IF(G86&lt;='[4]8-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valida"))))),'[4]8- Políticas de Administración '!$B$6:$F$10,5,FALSE))</f>
        <v>Baja - 2</v>
      </c>
      <c r="I86" s="300" t="s">
        <v>249</v>
      </c>
      <c r="J86" s="270" t="s">
        <v>205</v>
      </c>
      <c r="K86" s="267" t="str">
        <f>IFERROR(CONCATENATE(INDEX('8- Políticas de Administración '!$B$16:$F$53,MATCH('5- Identificación de Riesgos'!J86,'8- Políticas de Administración '!$C$16:$C$54,0),1)," - ",L86),"")</f>
        <v>Menor - 2</v>
      </c>
      <c r="L86" s="273">
        <f>IFERROR(VLOOKUP(INDEX('8- Políticas de Administración '!$B$16:$F$63,MATCH('5- Identificación de Riesgos'!J86,'8- Políticas de Administración '!$C$16:$C$64,0),1),'8- Políticas de Administración '!$B$16:$F$64,5,FALSE),"")</f>
        <v>2</v>
      </c>
      <c r="M86" s="445" t="str">
        <f>IFERROR(CONCATENATE(INDEX('8- Políticas de Administración '!$B$16:$F$53,MATCH(ROUND(AVERAGE(L86:L95),0),'8- Políticas de Administración '!$F$16:$F$53,0),1)," - ",ROUND(AVERAGE(L86:L95),0)),"")</f>
        <v>Moderado - 3</v>
      </c>
      <c r="N86" s="445" t="str">
        <f>IFERROR(CONCATENATE(VLOOKUP((LEFT(H86,LEN(H86)-4)&amp;LEFT(M86,LEN(M86)-4)),'9- Matriz de Calor '!$D$18:$E$42,2,0)," - ",RIGHT(H86,1)*RIGHT(M86,1)),"")</f>
        <v>Moderado - 6</v>
      </c>
      <c r="O86" s="291"/>
      <c r="P86" s="262"/>
      <c r="Q86" s="277"/>
      <c r="R86" s="277"/>
      <c r="S86" s="277"/>
      <c r="T86" s="277"/>
      <c r="U86" s="277"/>
      <c r="V86" s="277"/>
      <c r="W86" s="277"/>
      <c r="X86" s="277"/>
      <c r="Y86" s="277"/>
    </row>
    <row r="87" spans="1:25" ht="29.25" customHeight="1">
      <c r="A87" s="437"/>
      <c r="B87" s="453"/>
      <c r="C87" s="445"/>
      <c r="D87" s="275" t="s">
        <v>478</v>
      </c>
      <c r="E87" s="445"/>
      <c r="F87" s="445"/>
      <c r="G87" s="454"/>
      <c r="H87" s="444"/>
      <c r="I87" s="267" t="s">
        <v>88</v>
      </c>
      <c r="J87" s="265" t="s">
        <v>202</v>
      </c>
      <c r="K87" s="267" t="str">
        <f>IFERROR(CONCATENATE(INDEX('8- Políticas de Administración '!$B$16:$F$53,MATCH('5- Identificación de Riesgos'!J87,'8- Políticas de Administración '!$C$16:$C$54,0),1)," - ",L87),"")</f>
        <v>Moderado - 3</v>
      </c>
      <c r="L87" s="273">
        <f>IFERROR(VLOOKUP(INDEX('8- Políticas de Administración '!$B$16:$F$63,MATCH('5- Identificación de Riesgos'!J87,'8- Políticas de Administración '!$C$16:$C$64,0),1),'8- Políticas de Administración '!$B$16:$F$64,5,FALSE),"")</f>
        <v>3</v>
      </c>
      <c r="M87" s="445"/>
      <c r="N87" s="445"/>
      <c r="O87" s="291"/>
      <c r="P87" s="262"/>
      <c r="Q87" s="495" t="s">
        <v>285</v>
      </c>
      <c r="R87" s="495"/>
      <c r="S87" s="495"/>
      <c r="T87" s="495"/>
      <c r="U87" s="495"/>
      <c r="V87" s="495"/>
      <c r="W87" s="495"/>
      <c r="X87" s="495"/>
      <c r="Y87" s="495"/>
    </row>
    <row r="88" spans="1:25" ht="32.25" customHeight="1">
      <c r="A88" s="437"/>
      <c r="B88" s="453"/>
      <c r="C88" s="445"/>
      <c r="D88" s="275"/>
      <c r="E88" s="445"/>
      <c r="F88" s="445"/>
      <c r="G88" s="454"/>
      <c r="H88" s="444"/>
      <c r="I88" s="267"/>
      <c r="J88" s="265"/>
      <c r="K88" s="267" t="str">
        <f>IFERROR(CONCATENATE(INDEX('8- Políticas de Administración '!$B$16:$F$53,MATCH('5- Identificación de Riesgos'!J88,'8- Políticas de Administración '!$C$16:$C$54,0),1)," - ",L88),"")</f>
        <v/>
      </c>
      <c r="L88" s="273" t="str">
        <f>IFERROR(VLOOKUP(INDEX('8- Políticas de Administración '!$B$16:$F$63,MATCH('5- Identificación de Riesgos'!J88,'8- Políticas de Administración '!$C$16:$C$64,0),1),'8- Políticas de Administración '!$B$16:$F$64,5,FALSE),"")</f>
        <v/>
      </c>
      <c r="M88" s="445"/>
      <c r="N88" s="445"/>
      <c r="O88" s="291"/>
      <c r="P88" s="262"/>
      <c r="Q88" s="496"/>
      <c r="R88" s="496"/>
      <c r="S88" s="496"/>
      <c r="T88" s="496"/>
      <c r="U88" s="496"/>
      <c r="V88" s="496"/>
      <c r="W88" s="496"/>
      <c r="X88" s="496"/>
      <c r="Y88" s="496"/>
    </row>
    <row r="89" spans="1:25" ht="15" customHeight="1">
      <c r="A89" s="437"/>
      <c r="B89" s="453"/>
      <c r="C89" s="445"/>
      <c r="D89" s="269"/>
      <c r="E89" s="445"/>
      <c r="F89" s="445"/>
      <c r="G89" s="454"/>
      <c r="H89" s="444"/>
      <c r="I89" s="267"/>
      <c r="J89" s="265"/>
      <c r="K89" s="267" t="str">
        <f>IFERROR(CONCATENATE(INDEX('8- Políticas de Administración '!$B$16:$F$53,MATCH('5- Identificación de Riesgos'!J89,'8- Políticas de Administración '!$C$16:$C$54,0),1)," - ",L89),"")</f>
        <v/>
      </c>
      <c r="L89" s="273" t="str">
        <f>IFERROR(VLOOKUP(INDEX('8- Políticas de Administración '!$B$16:$F$63,MATCH('5- Identificación de Riesgos'!J89,'8- Políticas de Administración '!$C$16:$C$64,0),1),'8- Políticas de Administración '!$B$16:$F$64,5,FALSE),"")</f>
        <v/>
      </c>
      <c r="M89" s="445"/>
      <c r="N89" s="445"/>
      <c r="O89" s="291"/>
      <c r="P89" s="262"/>
      <c r="Q89" s="496"/>
      <c r="R89" s="496"/>
      <c r="S89" s="496"/>
      <c r="T89" s="496"/>
      <c r="U89" s="496"/>
      <c r="V89" s="496"/>
      <c r="W89" s="496"/>
      <c r="X89" s="496"/>
      <c r="Y89" s="496"/>
    </row>
    <row r="90" spans="1:25" ht="15" customHeight="1">
      <c r="A90" s="437"/>
      <c r="B90" s="453"/>
      <c r="C90" s="445"/>
      <c r="D90" s="269"/>
      <c r="E90" s="445"/>
      <c r="F90" s="445"/>
      <c r="G90" s="454"/>
      <c r="H90" s="444"/>
      <c r="I90" s="267"/>
      <c r="J90" s="265"/>
      <c r="K90" s="267" t="str">
        <f>IFERROR(CONCATENATE(INDEX('8- Políticas de Administración '!$B$16:$F$53,MATCH('5- Identificación de Riesgos'!J90,'8- Políticas de Administración '!$C$16:$C$54,0),1)," - ",L90),"")</f>
        <v/>
      </c>
      <c r="L90" s="273" t="str">
        <f>IFERROR(VLOOKUP(INDEX('8- Políticas de Administración '!$B$16:$F$63,MATCH('5- Identificación de Riesgos'!J90,'8- Políticas de Administración '!$C$16:$C$64,0),1),'8- Políticas de Administración '!$B$16:$F$64,5,FALSE),"")</f>
        <v/>
      </c>
      <c r="M90" s="445"/>
      <c r="N90" s="445"/>
      <c r="O90" s="291"/>
      <c r="P90" s="262"/>
      <c r="Q90" s="496"/>
      <c r="R90" s="496"/>
      <c r="S90" s="496"/>
      <c r="T90" s="496"/>
      <c r="U90" s="496"/>
      <c r="V90" s="496"/>
      <c r="W90" s="496"/>
      <c r="X90" s="496"/>
      <c r="Y90" s="496"/>
    </row>
    <row r="91" spans="1:25" ht="15" customHeight="1">
      <c r="A91" s="437"/>
      <c r="B91" s="453"/>
      <c r="C91" s="445"/>
      <c r="D91" s="269"/>
      <c r="E91" s="445"/>
      <c r="F91" s="445"/>
      <c r="G91" s="454"/>
      <c r="H91" s="444"/>
      <c r="I91" s="267"/>
      <c r="J91" s="265"/>
      <c r="K91" s="267" t="str">
        <f>IFERROR(CONCATENATE(INDEX('8- Políticas de Administración '!$B$16:$F$53,MATCH('5- Identificación de Riesgos'!J91,'8- Políticas de Administración '!$C$16:$C$54,0),1)," - ",L91),"")</f>
        <v/>
      </c>
      <c r="L91" s="273" t="str">
        <f>IFERROR(VLOOKUP(INDEX('8- Políticas de Administración '!$B$16:$F$63,MATCH('5- Identificación de Riesgos'!J91,'8- Políticas de Administración '!$C$16:$C$64,0),1),'8- Políticas de Administración '!$B$16:$F$64,5,FALSE),"")</f>
        <v/>
      </c>
      <c r="M91" s="445"/>
      <c r="N91" s="445"/>
      <c r="O91" s="291"/>
      <c r="P91" s="262"/>
      <c r="Q91" s="496"/>
      <c r="R91" s="496"/>
      <c r="S91" s="496"/>
      <c r="T91" s="496"/>
      <c r="U91" s="496"/>
      <c r="V91" s="496"/>
      <c r="W91" s="496"/>
      <c r="X91" s="496"/>
      <c r="Y91" s="496"/>
    </row>
    <row r="92" spans="1:25" ht="15" customHeight="1">
      <c r="A92" s="437"/>
      <c r="B92" s="453"/>
      <c r="C92" s="445"/>
      <c r="D92" s="269"/>
      <c r="E92" s="445"/>
      <c r="F92" s="445"/>
      <c r="G92" s="454"/>
      <c r="H92" s="444"/>
      <c r="I92" s="267"/>
      <c r="J92" s="265"/>
      <c r="K92" s="267" t="str">
        <f>IFERROR(CONCATENATE(INDEX('8- Políticas de Administración '!$B$16:$F$53,MATCH('5- Identificación de Riesgos'!J92,'8- Políticas de Administración '!$C$16:$C$54,0),1)," - ",L92),"")</f>
        <v/>
      </c>
      <c r="L92" s="273" t="str">
        <f>IFERROR(VLOOKUP(INDEX('8- Políticas de Administración '!$B$16:$F$63,MATCH('5- Identificación de Riesgos'!J92,'8- Políticas de Administración '!$C$16:$C$64,0),1),'8- Políticas de Administración '!$B$16:$F$64,5,FALSE),"")</f>
        <v/>
      </c>
      <c r="M92" s="445"/>
      <c r="N92" s="445"/>
      <c r="O92" s="291"/>
      <c r="P92" s="262"/>
      <c r="Q92" s="496"/>
      <c r="R92" s="496"/>
      <c r="S92" s="496"/>
      <c r="T92" s="496"/>
      <c r="U92" s="496"/>
      <c r="V92" s="496"/>
      <c r="W92" s="496"/>
      <c r="X92" s="496"/>
      <c r="Y92" s="496"/>
    </row>
    <row r="93" spans="1:25" ht="15.75" customHeight="1">
      <c r="A93" s="437"/>
      <c r="B93" s="453"/>
      <c r="C93" s="445"/>
      <c r="D93" s="269"/>
      <c r="E93" s="445"/>
      <c r="F93" s="445"/>
      <c r="G93" s="454"/>
      <c r="H93" s="444"/>
      <c r="I93" s="267"/>
      <c r="J93" s="265"/>
      <c r="K93" s="267" t="str">
        <f>IFERROR(CONCATENATE(INDEX('8- Políticas de Administración '!$B$16:$F$53,MATCH('5- Identificación de Riesgos'!J93,'8- Políticas de Administración '!$C$16:$C$54,0),1)," - ",L93),"")</f>
        <v/>
      </c>
      <c r="L93" s="273" t="str">
        <f>IFERROR(VLOOKUP(INDEX('8- Políticas de Administración '!$B$16:$F$63,MATCH('5- Identificación de Riesgos'!J93,'8- Políticas de Administración '!$C$16:$C$64,0),1),'8- Políticas de Administración '!$B$16:$F$64,5,FALSE),"")</f>
        <v/>
      </c>
      <c r="M93" s="445"/>
      <c r="N93" s="445"/>
      <c r="O93" s="291"/>
      <c r="P93" s="262"/>
      <c r="Q93" s="496"/>
      <c r="R93" s="496"/>
      <c r="S93" s="496"/>
      <c r="T93" s="496"/>
      <c r="U93" s="496"/>
      <c r="V93" s="496"/>
      <c r="W93" s="496"/>
      <c r="X93" s="496"/>
      <c r="Y93" s="496"/>
    </row>
    <row r="94" spans="1:25" ht="23.25" customHeight="1">
      <c r="A94" s="437"/>
      <c r="B94" s="453"/>
      <c r="C94" s="445"/>
      <c r="D94" s="269"/>
      <c r="E94" s="445"/>
      <c r="F94" s="445"/>
      <c r="G94" s="454"/>
      <c r="H94" s="444"/>
      <c r="I94" s="267"/>
      <c r="J94" s="265"/>
      <c r="K94" s="267" t="str">
        <f>IFERROR(CONCATENATE(INDEX('8- Políticas de Administración '!$B$16:$F$53,MATCH('5- Identificación de Riesgos'!J94,'8- Políticas de Administración '!$C$16:$C$54,0),1)," - ",L94),"")</f>
        <v/>
      </c>
      <c r="L94" s="273" t="str">
        <f>IFERROR(VLOOKUP(INDEX('8- Políticas de Administración '!$B$16:$F$63,MATCH('5- Identificación de Riesgos'!J94,'8- Políticas de Administración '!$C$16:$C$64,0),1),'8- Políticas de Administración '!$B$16:$F$64,5,FALSE),"")</f>
        <v/>
      </c>
      <c r="M94" s="445"/>
      <c r="N94" s="445"/>
      <c r="O94" s="291"/>
      <c r="P94" s="262"/>
      <c r="Q94" s="496"/>
      <c r="R94" s="496"/>
      <c r="S94" s="496"/>
      <c r="T94" s="496"/>
      <c r="U94" s="496"/>
      <c r="V94" s="496"/>
      <c r="W94" s="496"/>
      <c r="X94" s="496"/>
      <c r="Y94" s="496"/>
    </row>
    <row r="95" spans="1:25" ht="15" customHeight="1" thickBot="1">
      <c r="A95" s="437"/>
      <c r="B95" s="453"/>
      <c r="C95" s="445"/>
      <c r="D95" s="290"/>
      <c r="E95" s="445"/>
      <c r="F95" s="445"/>
      <c r="G95" s="454"/>
      <c r="H95" s="444"/>
      <c r="I95" s="267"/>
      <c r="J95" s="265"/>
      <c r="K95" s="267" t="str">
        <f>IFERROR(CONCATENATE(INDEX('8- Políticas de Administración '!$B$16:$F$53,MATCH('5- Identificación de Riesgos'!J95,'8- Políticas de Administración '!$C$16:$C$54,0),1)," - ",L95),"")</f>
        <v/>
      </c>
      <c r="L95" s="273" t="str">
        <f>IFERROR(VLOOKUP(INDEX('8- Políticas de Administración '!$B$16:$F$63,MATCH('5- Identificación de Riesgos'!J95,'8- Políticas de Administración '!$C$16:$C$64,0),1),'8- Políticas de Administración '!$B$16:$F$64,5,FALSE),"")</f>
        <v/>
      </c>
      <c r="M95" s="445"/>
      <c r="N95" s="445"/>
      <c r="O95" s="291"/>
      <c r="P95" s="262"/>
      <c r="Q95" s="496"/>
      <c r="R95" s="496"/>
      <c r="S95" s="496"/>
      <c r="T95" s="496"/>
      <c r="U95" s="496"/>
      <c r="V95" s="496"/>
      <c r="W95" s="496"/>
      <c r="X95" s="496"/>
      <c r="Y95" s="496"/>
    </row>
    <row r="96" spans="1:25" ht="45" customHeight="1">
      <c r="A96" s="437">
        <v>9</v>
      </c>
      <c r="B96" s="455" t="s">
        <v>479</v>
      </c>
      <c r="C96" s="460" t="s">
        <v>504</v>
      </c>
      <c r="D96" s="269" t="s">
        <v>477</v>
      </c>
      <c r="E96" s="445">
        <v>12</v>
      </c>
      <c r="F96" s="445">
        <v>1</v>
      </c>
      <c r="G96" s="454">
        <f t="shared" ref="G96" si="8">F96/E96</f>
        <v>8.3333333333333329E-2</v>
      </c>
      <c r="H96" s="444" t="str">
        <f>CONCATENATE(IF(G96&lt;='[4]8-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 - ",VLOOKUP(IF(G96&lt;='[4]8-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valida"))))),'[4]8- Políticas de Administración '!$B$6:$F$10,5,FALSE))</f>
        <v>Baja - 2</v>
      </c>
      <c r="I96" s="300" t="s">
        <v>249</v>
      </c>
      <c r="J96" s="270" t="s">
        <v>205</v>
      </c>
      <c r="K96" s="267" t="str">
        <f>IFERROR(CONCATENATE(INDEX('8- Políticas de Administración '!$B$16:$F$53,MATCH('5- Identificación de Riesgos'!J96,'8- Políticas de Administración '!$C$16:$C$54,0),1)," - ",L96),"")</f>
        <v>Menor - 2</v>
      </c>
      <c r="L96" s="273">
        <f>IFERROR(VLOOKUP(INDEX('8- Políticas de Administración '!$B$16:$F$63,MATCH('5- Identificación de Riesgos'!J96,'8- Políticas de Administración '!$C$16:$C$64,0),1),'8- Políticas de Administración '!$B$16:$F$64,5,FALSE),"")</f>
        <v>2</v>
      </c>
      <c r="M96" s="445" t="str">
        <f>IFERROR(CONCATENATE(INDEX('8- Políticas de Administración '!$B$16:$F$53,MATCH(ROUND(AVERAGE(L96:L105),0),'8- Políticas de Administración '!$F$16:$F$53,0),1)," - ",ROUND(AVERAGE(L96:L105),0)),"")</f>
        <v>Moderado - 3</v>
      </c>
      <c r="N96" s="445" t="str">
        <f>IFERROR(CONCATENATE(VLOOKUP((LEFT(H96,LEN(H96)-4)&amp;LEFT(M96,LEN(M96)-4)),'9- Matriz de Calor '!$D$18:$E$42,2,0)," - ",RIGHT(H96,1)*RIGHT(M96,1)),"")</f>
        <v>Moderado - 6</v>
      </c>
      <c r="O96" s="291"/>
      <c r="P96" s="262"/>
      <c r="Q96" s="262"/>
      <c r="R96" s="262"/>
      <c r="S96" s="262"/>
      <c r="T96" s="262"/>
      <c r="U96" s="262"/>
      <c r="V96" s="262"/>
      <c r="W96" s="262"/>
      <c r="X96" s="262"/>
      <c r="Y96" s="262"/>
    </row>
    <row r="97" spans="1:257" ht="15" customHeight="1">
      <c r="A97" s="437"/>
      <c r="B97" s="455"/>
      <c r="C97" s="460"/>
      <c r="D97" s="279" t="s">
        <v>505</v>
      </c>
      <c r="E97" s="445"/>
      <c r="F97" s="445"/>
      <c r="G97" s="454"/>
      <c r="H97" s="444"/>
      <c r="I97" s="267" t="s">
        <v>88</v>
      </c>
      <c r="J97" s="265" t="s">
        <v>202</v>
      </c>
      <c r="K97" s="267" t="str">
        <f>IFERROR(CONCATENATE(INDEX('8- Políticas de Administración '!$B$16:$F$53,MATCH('5- Identificación de Riesgos'!J97,'8- Políticas de Administración '!$C$16:$C$54,0),1)," - ",L97),"")</f>
        <v>Moderado - 3</v>
      </c>
      <c r="L97" s="273">
        <f>IFERROR(VLOOKUP(INDEX('8- Políticas de Administración '!$B$16:$F$63,MATCH('5- Identificación de Riesgos'!J97,'8- Políticas de Administración '!$C$16:$C$64,0),1),'8- Políticas de Administración '!$B$16:$F$64,5,FALSE),"")</f>
        <v>3</v>
      </c>
      <c r="M97" s="445"/>
      <c r="N97" s="445"/>
      <c r="O97" s="291"/>
      <c r="P97" s="262"/>
      <c r="Q97" s="262"/>
      <c r="R97" s="262"/>
      <c r="S97" s="262"/>
      <c r="T97" s="262"/>
      <c r="U97" s="262"/>
      <c r="V97" s="262"/>
      <c r="W97" s="262"/>
      <c r="X97" s="262"/>
      <c r="Y97" s="262"/>
    </row>
    <row r="98" spans="1:257" ht="15" customHeight="1">
      <c r="A98" s="437"/>
      <c r="B98" s="455"/>
      <c r="C98" s="460"/>
      <c r="D98" s="280"/>
      <c r="E98" s="445"/>
      <c r="F98" s="445"/>
      <c r="G98" s="454"/>
      <c r="H98" s="444"/>
      <c r="I98" s="267"/>
      <c r="J98" s="265"/>
      <c r="K98" s="267" t="str">
        <f>IFERROR(CONCATENATE(INDEX('8- Políticas de Administración '!$B$16:$F$53,MATCH('5- Identificación de Riesgos'!J98,'8- Políticas de Administración '!$C$16:$C$54,0),1)," - ",L98),"")</f>
        <v/>
      </c>
      <c r="L98" s="273" t="str">
        <f>IFERROR(VLOOKUP(INDEX('8- Políticas de Administración '!$B$16:$F$63,MATCH('5- Identificación de Riesgos'!J98,'8- Políticas de Administración '!$C$16:$C$64,0),1),'8- Políticas de Administración '!$B$16:$F$64,5,FALSE),"")</f>
        <v/>
      </c>
      <c r="M98" s="445"/>
      <c r="N98" s="445"/>
      <c r="O98" s="291"/>
      <c r="P98" s="262"/>
      <c r="Q98" s="262"/>
      <c r="R98" s="262"/>
      <c r="S98" s="262"/>
      <c r="T98" s="262"/>
      <c r="U98" s="262"/>
      <c r="V98" s="262"/>
      <c r="W98" s="262"/>
      <c r="X98" s="262"/>
      <c r="Y98" s="262"/>
    </row>
    <row r="99" spans="1:257" ht="15" customHeight="1">
      <c r="A99" s="437"/>
      <c r="B99" s="455"/>
      <c r="C99" s="460"/>
      <c r="D99" s="280"/>
      <c r="E99" s="445"/>
      <c r="F99" s="445"/>
      <c r="G99" s="454"/>
      <c r="H99" s="444"/>
      <c r="I99" s="267"/>
      <c r="J99" s="265"/>
      <c r="K99" s="267" t="str">
        <f>IFERROR(CONCATENATE(INDEX('8- Políticas de Administración '!$B$16:$F$53,MATCH('5- Identificación de Riesgos'!J99,'8- Políticas de Administración '!$C$16:$C$54,0),1)," - ",L99),"")</f>
        <v/>
      </c>
      <c r="L99" s="273" t="str">
        <f>IFERROR(VLOOKUP(INDEX('8- Políticas de Administración '!$B$16:$F$63,MATCH('5- Identificación de Riesgos'!J99,'8- Políticas de Administración '!$C$16:$C$64,0),1),'8- Políticas de Administración '!$B$16:$F$64,5,FALSE),"")</f>
        <v/>
      </c>
      <c r="M99" s="445"/>
      <c r="N99" s="445"/>
      <c r="O99" s="291"/>
      <c r="P99" s="262"/>
      <c r="Q99" s="262"/>
      <c r="R99" s="262"/>
      <c r="S99" s="262"/>
      <c r="T99" s="262"/>
      <c r="U99" s="262"/>
      <c r="V99" s="262"/>
      <c r="W99" s="262"/>
      <c r="X99" s="262"/>
      <c r="Y99" s="262"/>
    </row>
    <row r="100" spans="1:257" ht="15" customHeight="1">
      <c r="A100" s="437"/>
      <c r="B100" s="455"/>
      <c r="C100" s="460"/>
      <c r="D100" s="281"/>
      <c r="E100" s="445"/>
      <c r="F100" s="445"/>
      <c r="G100" s="454"/>
      <c r="H100" s="444"/>
      <c r="I100" s="267"/>
      <c r="J100" s="265"/>
      <c r="K100" s="267" t="str">
        <f>IFERROR(CONCATENATE(INDEX('8- Políticas de Administración '!$B$16:$F$53,MATCH('5- Identificación de Riesgos'!J100,'8- Políticas de Administración '!$C$16:$C$54,0),1)," - ",L100),"")</f>
        <v/>
      </c>
      <c r="L100" s="273" t="str">
        <f>IFERROR(VLOOKUP(INDEX('8- Políticas de Administración '!$B$16:$F$63,MATCH('5- Identificación de Riesgos'!J100,'8- Políticas de Administración '!$C$16:$C$64,0),1),'8- Políticas de Administración '!$B$16:$F$64,5,FALSE),"")</f>
        <v/>
      </c>
      <c r="M100" s="445"/>
      <c r="N100" s="445"/>
      <c r="O100" s="291"/>
      <c r="P100" s="262"/>
      <c r="Q100" s="262"/>
      <c r="R100" s="262"/>
      <c r="S100" s="262"/>
      <c r="T100" s="262"/>
      <c r="U100" s="262"/>
      <c r="V100" s="262"/>
      <c r="W100" s="262"/>
      <c r="X100" s="262"/>
      <c r="Y100" s="262"/>
    </row>
    <row r="101" spans="1:257" ht="15" customHeight="1">
      <c r="A101" s="437"/>
      <c r="B101" s="455"/>
      <c r="C101" s="460"/>
      <c r="D101" s="279"/>
      <c r="E101" s="445"/>
      <c r="F101" s="445"/>
      <c r="G101" s="454"/>
      <c r="H101" s="444"/>
      <c r="I101" s="267"/>
      <c r="J101" s="265"/>
      <c r="K101" s="267" t="str">
        <f>IFERROR(CONCATENATE(INDEX('8- Políticas de Administración '!$B$16:$F$53,MATCH('5- Identificación de Riesgos'!J101,'8- Políticas de Administración '!$C$16:$C$54,0),1)," - ",L101),"")</f>
        <v/>
      </c>
      <c r="L101" s="273" t="str">
        <f>IFERROR(VLOOKUP(INDEX('8- Políticas de Administración '!$B$16:$F$63,MATCH('5- Identificación de Riesgos'!J101,'8- Políticas de Administración '!$C$16:$C$64,0),1),'8- Políticas de Administración '!$B$16:$F$64,5,FALSE),"")</f>
        <v/>
      </c>
      <c r="M101" s="445"/>
      <c r="N101" s="445"/>
      <c r="O101" s="291"/>
      <c r="P101" s="262"/>
      <c r="Q101" s="262"/>
      <c r="R101" s="262"/>
      <c r="S101" s="262"/>
      <c r="T101" s="262"/>
      <c r="U101" s="262"/>
      <c r="V101" s="262"/>
      <c r="W101" s="262"/>
      <c r="X101" s="262"/>
      <c r="Y101" s="262"/>
    </row>
    <row r="102" spans="1:257" ht="15" customHeight="1">
      <c r="A102" s="437"/>
      <c r="B102" s="455"/>
      <c r="C102" s="460"/>
      <c r="D102" s="279"/>
      <c r="E102" s="445"/>
      <c r="F102" s="445"/>
      <c r="G102" s="454"/>
      <c r="H102" s="444"/>
      <c r="I102" s="267"/>
      <c r="J102" s="265"/>
      <c r="K102" s="267" t="str">
        <f>IFERROR(CONCATENATE(INDEX('8- Políticas de Administración '!$B$16:$F$53,MATCH('5- Identificación de Riesgos'!J102,'8- Políticas de Administración '!$C$16:$C$54,0),1)," - ",L102),"")</f>
        <v/>
      </c>
      <c r="L102" s="273" t="str">
        <f>IFERROR(VLOOKUP(INDEX('8- Políticas de Administración '!$B$16:$F$63,MATCH('5- Identificación de Riesgos'!J102,'8- Políticas de Administración '!$C$16:$C$64,0),1),'8- Políticas de Administración '!$B$16:$F$64,5,FALSE),"")</f>
        <v/>
      </c>
      <c r="M102" s="445"/>
      <c r="N102" s="445"/>
      <c r="O102" s="291"/>
      <c r="P102" s="262"/>
      <c r="Q102" s="262"/>
      <c r="R102" s="262"/>
      <c r="S102" s="262"/>
      <c r="T102" s="262"/>
      <c r="U102" s="262"/>
      <c r="V102" s="262"/>
      <c r="W102" s="262"/>
      <c r="X102" s="262"/>
      <c r="Y102" s="262"/>
    </row>
    <row r="103" spans="1:257" ht="15.75" customHeight="1">
      <c r="A103" s="437"/>
      <c r="B103" s="455"/>
      <c r="C103" s="460"/>
      <c r="D103" s="279"/>
      <c r="E103" s="445"/>
      <c r="F103" s="445"/>
      <c r="G103" s="454"/>
      <c r="H103" s="444"/>
      <c r="I103" s="267"/>
      <c r="J103" s="265"/>
      <c r="K103" s="267" t="str">
        <f>IFERROR(CONCATENATE(INDEX('8- Políticas de Administración '!$B$16:$F$53,MATCH('5- Identificación de Riesgos'!J103,'8- Políticas de Administración '!$C$16:$C$54,0),1)," - ",L103),"")</f>
        <v/>
      </c>
      <c r="L103" s="273" t="str">
        <f>IFERROR(VLOOKUP(INDEX('8- Políticas de Administración '!$B$16:$F$63,MATCH('5- Identificación de Riesgos'!J103,'8- Políticas de Administración '!$C$16:$C$64,0),1),'8- Políticas de Administración '!$B$16:$F$64,5,FALSE),"")</f>
        <v/>
      </c>
      <c r="M103" s="445"/>
      <c r="N103" s="445"/>
      <c r="O103" s="291"/>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c r="BS103" s="262"/>
      <c r="BT103" s="262"/>
      <c r="BU103" s="262"/>
      <c r="BV103" s="262"/>
      <c r="BW103" s="262"/>
      <c r="BX103" s="262"/>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2"/>
      <c r="DF103" s="262"/>
      <c r="DG103" s="262"/>
      <c r="DH103" s="262"/>
      <c r="DI103" s="262"/>
      <c r="DJ103" s="262"/>
      <c r="DK103" s="262"/>
      <c r="DL103" s="262"/>
      <c r="DM103" s="262"/>
      <c r="DN103" s="262"/>
      <c r="DO103" s="262"/>
      <c r="DP103" s="262"/>
      <c r="DQ103" s="262"/>
      <c r="DR103" s="262"/>
      <c r="DS103" s="262"/>
      <c r="DT103" s="262"/>
      <c r="DU103" s="262"/>
      <c r="DV103" s="262"/>
      <c r="DW103" s="262"/>
      <c r="DX103" s="262"/>
      <c r="DY103" s="262"/>
      <c r="DZ103" s="262"/>
      <c r="EA103" s="262"/>
      <c r="EB103" s="262"/>
      <c r="EC103" s="262"/>
      <c r="ED103" s="262"/>
      <c r="EE103" s="262"/>
      <c r="EF103" s="262"/>
      <c r="EG103" s="262"/>
      <c r="EH103" s="262"/>
      <c r="EI103" s="262"/>
      <c r="EJ103" s="262"/>
      <c r="EK103" s="262"/>
      <c r="EL103" s="262"/>
      <c r="EM103" s="262"/>
      <c r="EN103" s="262"/>
      <c r="EO103" s="262"/>
      <c r="EP103" s="262"/>
      <c r="EQ103" s="262"/>
      <c r="ER103" s="262"/>
      <c r="ES103" s="262"/>
      <c r="ET103" s="262"/>
      <c r="EU103" s="262"/>
      <c r="EV103" s="262"/>
      <c r="EW103" s="262"/>
      <c r="EX103" s="262"/>
      <c r="EY103" s="262"/>
      <c r="EZ103" s="262"/>
      <c r="FA103" s="262"/>
      <c r="FB103" s="262"/>
      <c r="FC103" s="262"/>
      <c r="FD103" s="262"/>
      <c r="FE103" s="262"/>
      <c r="FF103" s="262"/>
      <c r="FG103" s="262"/>
      <c r="FH103" s="262"/>
      <c r="FI103" s="262"/>
      <c r="FJ103" s="262"/>
      <c r="FK103" s="262"/>
      <c r="FL103" s="262"/>
      <c r="FM103" s="262"/>
      <c r="FN103" s="262"/>
      <c r="FO103" s="262"/>
      <c r="FP103" s="262"/>
      <c r="FQ103" s="262"/>
      <c r="FR103" s="262"/>
      <c r="FS103" s="262"/>
      <c r="FT103" s="262"/>
      <c r="FU103" s="262"/>
      <c r="FV103" s="262"/>
      <c r="FW103" s="262"/>
      <c r="FX103" s="262"/>
      <c r="FY103" s="262"/>
      <c r="FZ103" s="262"/>
      <c r="GA103" s="262"/>
      <c r="GB103" s="262"/>
      <c r="GC103" s="262"/>
      <c r="GD103" s="262"/>
      <c r="GE103" s="262"/>
      <c r="GF103" s="262"/>
      <c r="GG103" s="262"/>
      <c r="GH103" s="262"/>
      <c r="GI103" s="262"/>
      <c r="GJ103" s="262"/>
      <c r="GK103" s="262"/>
      <c r="GL103" s="262"/>
      <c r="GM103" s="262"/>
      <c r="GN103" s="262"/>
      <c r="GO103" s="262"/>
      <c r="GP103" s="262"/>
      <c r="GQ103" s="262"/>
      <c r="GR103" s="262"/>
      <c r="GS103" s="262"/>
      <c r="GT103" s="262"/>
      <c r="GU103" s="262"/>
      <c r="GV103" s="262"/>
      <c r="GW103" s="262"/>
      <c r="GX103" s="262"/>
      <c r="GY103" s="262"/>
      <c r="GZ103" s="262"/>
      <c r="HA103" s="262"/>
      <c r="HB103" s="262"/>
      <c r="HC103" s="262"/>
      <c r="HD103" s="262"/>
      <c r="HE103" s="262"/>
      <c r="HF103" s="262"/>
      <c r="HG103" s="262"/>
      <c r="HH103" s="262"/>
      <c r="HI103" s="262"/>
      <c r="HJ103" s="262"/>
      <c r="HK103" s="262"/>
      <c r="HL103" s="262"/>
      <c r="HM103" s="262"/>
      <c r="HN103" s="262"/>
      <c r="HO103" s="262"/>
      <c r="HP103" s="262"/>
      <c r="HQ103" s="262"/>
      <c r="HR103" s="262"/>
      <c r="HS103" s="262"/>
      <c r="HT103" s="262"/>
      <c r="HU103" s="262"/>
      <c r="HV103" s="262"/>
      <c r="HW103" s="262"/>
      <c r="HX103" s="262"/>
      <c r="HY103" s="262"/>
      <c r="HZ103" s="262"/>
      <c r="IA103" s="262"/>
      <c r="IB103" s="262"/>
      <c r="IC103" s="262"/>
      <c r="ID103" s="262"/>
      <c r="IE103" s="262"/>
      <c r="IF103" s="262"/>
      <c r="IG103" s="262"/>
      <c r="IH103" s="262"/>
      <c r="II103" s="262"/>
      <c r="IJ103" s="262"/>
      <c r="IK103" s="262"/>
      <c r="IL103" s="262"/>
      <c r="IM103" s="262"/>
      <c r="IN103" s="262"/>
      <c r="IO103" s="262"/>
      <c r="IP103" s="262"/>
      <c r="IQ103" s="262"/>
      <c r="IR103" s="262"/>
      <c r="IS103" s="262"/>
      <c r="IT103" s="262"/>
      <c r="IU103" s="262"/>
      <c r="IV103" s="262"/>
      <c r="IW103" s="262"/>
    </row>
    <row r="104" spans="1:257" ht="15" customHeight="1">
      <c r="A104" s="437"/>
      <c r="B104" s="455"/>
      <c r="C104" s="460"/>
      <c r="D104" s="279"/>
      <c r="E104" s="445"/>
      <c r="F104" s="445"/>
      <c r="G104" s="454"/>
      <c r="H104" s="444"/>
      <c r="I104" s="267"/>
      <c r="J104" s="265"/>
      <c r="K104" s="267" t="str">
        <f>IFERROR(CONCATENATE(INDEX('8- Políticas de Administración '!$B$16:$F$53,MATCH('5- Identificación de Riesgos'!J104,'8- Políticas de Administración '!$C$16:$C$54,0),1)," - ",L104),"")</f>
        <v/>
      </c>
      <c r="L104" s="273" t="str">
        <f>IFERROR(VLOOKUP(INDEX('8- Políticas de Administración '!$B$16:$F$63,MATCH('5- Identificación de Riesgos'!J104,'8- Políticas de Administración '!$C$16:$C$64,0),1),'8- Políticas de Administración '!$B$16:$F$64,5,FALSE),"")</f>
        <v/>
      </c>
      <c r="M104" s="445"/>
      <c r="N104" s="445"/>
      <c r="O104" s="291"/>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2"/>
      <c r="DF104" s="262"/>
      <c r="DG104" s="262"/>
      <c r="DH104" s="262"/>
      <c r="DI104" s="262"/>
      <c r="DJ104" s="262"/>
      <c r="DK104" s="262"/>
      <c r="DL104" s="262"/>
      <c r="DM104" s="262"/>
      <c r="DN104" s="262"/>
      <c r="DO104" s="262"/>
      <c r="DP104" s="262"/>
      <c r="DQ104" s="262"/>
      <c r="DR104" s="262"/>
      <c r="DS104" s="262"/>
      <c r="DT104" s="262"/>
      <c r="DU104" s="262"/>
      <c r="DV104" s="262"/>
      <c r="DW104" s="262"/>
      <c r="DX104" s="262"/>
      <c r="DY104" s="262"/>
      <c r="DZ104" s="262"/>
      <c r="EA104" s="262"/>
      <c r="EB104" s="262"/>
      <c r="EC104" s="262"/>
      <c r="ED104" s="262"/>
      <c r="EE104" s="262"/>
      <c r="EF104" s="262"/>
      <c r="EG104" s="262"/>
      <c r="EH104" s="262"/>
      <c r="EI104" s="262"/>
      <c r="EJ104" s="262"/>
      <c r="EK104" s="262"/>
      <c r="EL104" s="262"/>
      <c r="EM104" s="262"/>
      <c r="EN104" s="262"/>
      <c r="EO104" s="262"/>
      <c r="EP104" s="262"/>
      <c r="EQ104" s="262"/>
      <c r="ER104" s="262"/>
      <c r="ES104" s="262"/>
      <c r="ET104" s="262"/>
      <c r="EU104" s="262"/>
      <c r="EV104" s="262"/>
      <c r="EW104" s="262"/>
      <c r="EX104" s="262"/>
      <c r="EY104" s="262"/>
      <c r="EZ104" s="262"/>
      <c r="FA104" s="262"/>
      <c r="FB104" s="262"/>
      <c r="FC104" s="262"/>
      <c r="FD104" s="262"/>
      <c r="FE104" s="262"/>
      <c r="FF104" s="262"/>
      <c r="FG104" s="262"/>
      <c r="FH104" s="262"/>
      <c r="FI104" s="262"/>
      <c r="FJ104" s="262"/>
      <c r="FK104" s="262"/>
      <c r="FL104" s="262"/>
      <c r="FM104" s="262"/>
      <c r="FN104" s="262"/>
      <c r="FO104" s="262"/>
      <c r="FP104" s="262"/>
      <c r="FQ104" s="262"/>
      <c r="FR104" s="262"/>
      <c r="FS104" s="262"/>
      <c r="FT104" s="262"/>
      <c r="FU104" s="262"/>
      <c r="FV104" s="262"/>
      <c r="FW104" s="262"/>
      <c r="FX104" s="262"/>
      <c r="FY104" s="262"/>
      <c r="FZ104" s="262"/>
      <c r="GA104" s="262"/>
      <c r="GB104" s="262"/>
      <c r="GC104" s="262"/>
      <c r="GD104" s="262"/>
      <c r="GE104" s="262"/>
      <c r="GF104" s="262"/>
      <c r="GG104" s="262"/>
      <c r="GH104" s="262"/>
      <c r="GI104" s="262"/>
      <c r="GJ104" s="262"/>
      <c r="GK104" s="262"/>
      <c r="GL104" s="262"/>
      <c r="GM104" s="262"/>
      <c r="GN104" s="262"/>
      <c r="GO104" s="262"/>
      <c r="GP104" s="262"/>
      <c r="GQ104" s="262"/>
      <c r="GR104" s="262"/>
      <c r="GS104" s="262"/>
      <c r="GT104" s="262"/>
      <c r="GU104" s="262"/>
      <c r="GV104" s="262"/>
      <c r="GW104" s="262"/>
      <c r="GX104" s="262"/>
      <c r="GY104" s="262"/>
      <c r="GZ104" s="262"/>
      <c r="HA104" s="262"/>
      <c r="HB104" s="262"/>
      <c r="HC104" s="262"/>
      <c r="HD104" s="262"/>
      <c r="HE104" s="262"/>
      <c r="HF104" s="262"/>
      <c r="HG104" s="262"/>
      <c r="HH104" s="262"/>
      <c r="HI104" s="262"/>
      <c r="HJ104" s="262"/>
      <c r="HK104" s="262"/>
      <c r="HL104" s="262"/>
      <c r="HM104" s="262"/>
      <c r="HN104" s="262"/>
      <c r="HO104" s="262"/>
      <c r="HP104" s="262"/>
      <c r="HQ104" s="262"/>
      <c r="HR104" s="262"/>
      <c r="HS104" s="262"/>
      <c r="HT104" s="262"/>
      <c r="HU104" s="262"/>
      <c r="HV104" s="262"/>
      <c r="HW104" s="262"/>
      <c r="HX104" s="262"/>
      <c r="HY104" s="262"/>
      <c r="HZ104" s="262"/>
      <c r="IA104" s="262"/>
      <c r="IB104" s="262"/>
      <c r="IC104" s="262"/>
      <c r="ID104" s="262"/>
      <c r="IE104" s="262"/>
      <c r="IF104" s="262"/>
      <c r="IG104" s="262"/>
      <c r="IH104" s="262"/>
      <c r="II104" s="262"/>
      <c r="IJ104" s="262"/>
      <c r="IK104" s="262"/>
      <c r="IL104" s="262"/>
      <c r="IM104" s="262"/>
      <c r="IN104" s="262"/>
      <c r="IO104" s="262"/>
      <c r="IP104" s="262"/>
      <c r="IQ104" s="262"/>
      <c r="IR104" s="262"/>
      <c r="IS104" s="262"/>
      <c r="IT104" s="262"/>
      <c r="IU104" s="262"/>
      <c r="IV104" s="262"/>
      <c r="IW104" s="262"/>
    </row>
    <row r="105" spans="1:257" ht="15.75" customHeight="1" thickBot="1">
      <c r="A105" s="451"/>
      <c r="B105" s="456"/>
      <c r="C105" s="461"/>
      <c r="D105" s="282"/>
      <c r="E105" s="462"/>
      <c r="F105" s="462"/>
      <c r="G105" s="497"/>
      <c r="H105" s="498"/>
      <c r="I105" s="268"/>
      <c r="J105" s="271"/>
      <c r="K105" s="268" t="str">
        <f>IFERROR(CONCATENATE(INDEX('8- Políticas de Administración '!$B$16:$F$53,MATCH('5- Identificación de Riesgos'!J105,'8- Políticas de Administración '!$C$16:$C$54,0),1)," - ",L105),"")</f>
        <v/>
      </c>
      <c r="L105" s="274" t="str">
        <f>IFERROR(VLOOKUP(INDEX('8- Políticas de Administración '!$B$16:$F$63,MATCH('5- Identificación de Riesgos'!J105,'8- Políticas de Administración '!$C$16:$C$64,0),1),'8- Políticas de Administración '!$B$16:$F$64,5,FALSE),"")</f>
        <v/>
      </c>
      <c r="M105" s="462"/>
      <c r="N105" s="462"/>
      <c r="O105" s="29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62"/>
      <c r="EB105" s="262"/>
      <c r="EC105" s="262"/>
      <c r="ED105" s="262"/>
      <c r="EE105" s="262"/>
      <c r="EF105" s="262"/>
      <c r="EG105" s="262"/>
      <c r="EH105" s="262"/>
      <c r="EI105" s="262"/>
      <c r="EJ105" s="262"/>
      <c r="EK105" s="262"/>
      <c r="EL105" s="262"/>
      <c r="EM105" s="262"/>
      <c r="EN105" s="262"/>
      <c r="EO105" s="262"/>
      <c r="EP105" s="262"/>
      <c r="EQ105" s="262"/>
      <c r="ER105" s="262"/>
      <c r="ES105" s="262"/>
      <c r="ET105" s="262"/>
      <c r="EU105" s="262"/>
      <c r="EV105" s="262"/>
      <c r="EW105" s="262"/>
      <c r="EX105" s="262"/>
      <c r="EY105" s="262"/>
      <c r="EZ105" s="262"/>
      <c r="FA105" s="262"/>
      <c r="FB105" s="262"/>
      <c r="FC105" s="262"/>
      <c r="FD105" s="262"/>
      <c r="FE105" s="262"/>
      <c r="FF105" s="262"/>
      <c r="FG105" s="262"/>
      <c r="FH105" s="262"/>
      <c r="FI105" s="262"/>
      <c r="FJ105" s="262"/>
      <c r="FK105" s="262"/>
      <c r="FL105" s="262"/>
      <c r="FM105" s="262"/>
      <c r="FN105" s="262"/>
      <c r="FO105" s="262"/>
      <c r="FP105" s="262"/>
      <c r="FQ105" s="262"/>
      <c r="FR105" s="262"/>
      <c r="FS105" s="262"/>
      <c r="FT105" s="262"/>
      <c r="FU105" s="262"/>
      <c r="FV105" s="262"/>
      <c r="FW105" s="262"/>
      <c r="FX105" s="262"/>
      <c r="FY105" s="262"/>
      <c r="FZ105" s="262"/>
      <c r="GA105" s="262"/>
      <c r="GB105" s="262"/>
      <c r="GC105" s="262"/>
      <c r="GD105" s="262"/>
      <c r="GE105" s="262"/>
      <c r="GF105" s="262"/>
      <c r="GG105" s="262"/>
      <c r="GH105" s="262"/>
      <c r="GI105" s="262"/>
      <c r="GJ105" s="262"/>
      <c r="GK105" s="262"/>
      <c r="GL105" s="262"/>
      <c r="GM105" s="262"/>
      <c r="GN105" s="262"/>
      <c r="GO105" s="262"/>
      <c r="GP105" s="262"/>
      <c r="GQ105" s="262"/>
      <c r="GR105" s="262"/>
      <c r="GS105" s="262"/>
      <c r="GT105" s="262"/>
      <c r="GU105" s="262"/>
      <c r="GV105" s="262"/>
      <c r="GW105" s="262"/>
      <c r="GX105" s="262"/>
      <c r="GY105" s="262"/>
      <c r="GZ105" s="262"/>
      <c r="HA105" s="262"/>
      <c r="HB105" s="262"/>
      <c r="HC105" s="262"/>
      <c r="HD105" s="262"/>
      <c r="HE105" s="262"/>
      <c r="HF105" s="262"/>
      <c r="HG105" s="262"/>
      <c r="HH105" s="262"/>
      <c r="HI105" s="262"/>
      <c r="HJ105" s="262"/>
      <c r="HK105" s="262"/>
      <c r="HL105" s="262"/>
      <c r="HM105" s="262"/>
      <c r="HN105" s="262"/>
      <c r="HO105" s="262"/>
      <c r="HP105" s="262"/>
      <c r="HQ105" s="262"/>
      <c r="HR105" s="262"/>
      <c r="HS105" s="262"/>
      <c r="HT105" s="262"/>
      <c r="HU105" s="262"/>
      <c r="HV105" s="262"/>
      <c r="HW105" s="262"/>
      <c r="HX105" s="262"/>
      <c r="HY105" s="262"/>
      <c r="HZ105" s="262"/>
      <c r="IA105" s="262"/>
      <c r="IB105" s="262"/>
      <c r="IC105" s="262"/>
      <c r="ID105" s="262"/>
      <c r="IE105" s="262"/>
      <c r="IF105" s="262"/>
      <c r="IG105" s="262"/>
      <c r="IH105" s="262"/>
      <c r="II105" s="262"/>
      <c r="IJ105" s="262"/>
      <c r="IK105" s="262"/>
      <c r="IL105" s="262"/>
      <c r="IM105" s="262"/>
      <c r="IN105" s="262"/>
      <c r="IO105" s="262"/>
      <c r="IP105" s="262"/>
      <c r="IQ105" s="262"/>
      <c r="IR105" s="262"/>
      <c r="IS105" s="262"/>
      <c r="IT105" s="262"/>
      <c r="IU105" s="262"/>
      <c r="IV105" s="262"/>
      <c r="IW105" s="262"/>
    </row>
    <row r="106" spans="1:257">
      <c r="B106" s="200"/>
    </row>
    <row r="107" spans="1:257">
      <c r="B107" s="200"/>
    </row>
    <row r="108" spans="1:257">
      <c r="B108" s="200"/>
    </row>
    <row r="109" spans="1:257">
      <c r="B109" s="200"/>
    </row>
    <row r="110" spans="1:257">
      <c r="B110" s="200"/>
    </row>
    <row r="111" spans="1:257">
      <c r="B111" s="200"/>
    </row>
    <row r="112" spans="1:257">
      <c r="B112" s="200"/>
    </row>
    <row r="113" spans="2:7">
      <c r="B113" s="200"/>
    </row>
    <row r="114" spans="2:7">
      <c r="B114" s="200"/>
    </row>
    <row r="115" spans="2:7">
      <c r="B115" s="200"/>
    </row>
    <row r="116" spans="2:7">
      <c r="B116" s="200"/>
    </row>
    <row r="117" spans="2:7">
      <c r="B117" s="200"/>
    </row>
    <row r="118" spans="2:7">
      <c r="B118" s="200"/>
    </row>
    <row r="119" spans="2:7">
      <c r="B119" s="200"/>
    </row>
    <row r="120" spans="2:7">
      <c r="B120" s="200"/>
    </row>
    <row r="121" spans="2:7">
      <c r="B121" s="200"/>
    </row>
    <row r="122" spans="2:7">
      <c r="B122" s="200"/>
    </row>
    <row r="123" spans="2:7">
      <c r="B123" s="200"/>
      <c r="C123" s="200"/>
      <c r="D123" s="198"/>
      <c r="E123" s="98"/>
      <c r="F123" s="98"/>
      <c r="G123" s="98"/>
    </row>
    <row r="124" spans="2:7">
      <c r="B124" s="200"/>
    </row>
    <row r="125" spans="2:7">
      <c r="B125" s="200"/>
    </row>
    <row r="126" spans="2:7">
      <c r="B126" s="200"/>
    </row>
    <row r="127" spans="2:7">
      <c r="B127" s="200"/>
    </row>
  </sheetData>
  <mergeCells count="119">
    <mergeCell ref="Q87:Y95"/>
    <mergeCell ref="N76:N85"/>
    <mergeCell ref="F96:F105"/>
    <mergeCell ref="G96:G105"/>
    <mergeCell ref="H96:H105"/>
    <mergeCell ref="M96:M105"/>
    <mergeCell ref="N96:N105"/>
    <mergeCell ref="H86:H95"/>
    <mergeCell ref="M86:M95"/>
    <mergeCell ref="N86:N95"/>
    <mergeCell ref="A1:C2"/>
    <mergeCell ref="A4:C4"/>
    <mergeCell ref="A14:A15"/>
    <mergeCell ref="B14:B15"/>
    <mergeCell ref="C16:C25"/>
    <mergeCell ref="B16:B25"/>
    <mergeCell ref="D6:N6"/>
    <mergeCell ref="D5:N5"/>
    <mergeCell ref="N13:O13"/>
    <mergeCell ref="E16:E25"/>
    <mergeCell ref="E14:E15"/>
    <mergeCell ref="D4:N4"/>
    <mergeCell ref="F14:F15"/>
    <mergeCell ref="A5:C5"/>
    <mergeCell ref="A6:C6"/>
    <mergeCell ref="G14:G15"/>
    <mergeCell ref="H14:H15"/>
    <mergeCell ref="E13:H13"/>
    <mergeCell ref="D13:D15"/>
    <mergeCell ref="K14:K15"/>
    <mergeCell ref="M14:M15"/>
    <mergeCell ref="I13:M13"/>
    <mergeCell ref="I14:I15"/>
    <mergeCell ref="L14:L15"/>
    <mergeCell ref="N56:N65"/>
    <mergeCell ref="A16:A25"/>
    <mergeCell ref="M36:M45"/>
    <mergeCell ref="N36:N45"/>
    <mergeCell ref="A26:A35"/>
    <mergeCell ref="G36:G45"/>
    <mergeCell ref="H36:H45"/>
    <mergeCell ref="G16:G25"/>
    <mergeCell ref="H16:H25"/>
    <mergeCell ref="F16:F25"/>
    <mergeCell ref="G26:G35"/>
    <mergeCell ref="H26:H35"/>
    <mergeCell ref="F26:F35"/>
    <mergeCell ref="F36:F45"/>
    <mergeCell ref="N16:N25"/>
    <mergeCell ref="M26:M35"/>
    <mergeCell ref="M16:M25"/>
    <mergeCell ref="N26:N35"/>
    <mergeCell ref="A36:A45"/>
    <mergeCell ref="B66:B75"/>
    <mergeCell ref="A56:A65"/>
    <mergeCell ref="B56:B65"/>
    <mergeCell ref="C56:C65"/>
    <mergeCell ref="E56:E65"/>
    <mergeCell ref="F56:F65"/>
    <mergeCell ref="G56:G65"/>
    <mergeCell ref="H56:H65"/>
    <mergeCell ref="M56:M65"/>
    <mergeCell ref="O36:O45"/>
    <mergeCell ref="E26:E35"/>
    <mergeCell ref="B36:B45"/>
    <mergeCell ref="C36:C45"/>
    <mergeCell ref="E36:E45"/>
    <mergeCell ref="B26:B35"/>
    <mergeCell ref="C26:C35"/>
    <mergeCell ref="F46:F55"/>
    <mergeCell ref="G46:G55"/>
    <mergeCell ref="A86:A95"/>
    <mergeCell ref="A96:A105"/>
    <mergeCell ref="A46:A55"/>
    <mergeCell ref="B86:B95"/>
    <mergeCell ref="C86:C95"/>
    <mergeCell ref="E86:E95"/>
    <mergeCell ref="F86:F95"/>
    <mergeCell ref="G86:G95"/>
    <mergeCell ref="B76:B85"/>
    <mergeCell ref="B96:B105"/>
    <mergeCell ref="E66:E75"/>
    <mergeCell ref="F66:F75"/>
    <mergeCell ref="G66:G75"/>
    <mergeCell ref="F76:F85"/>
    <mergeCell ref="G76:G85"/>
    <mergeCell ref="C76:C85"/>
    <mergeCell ref="C96:C105"/>
    <mergeCell ref="E76:E85"/>
    <mergeCell ref="E96:E105"/>
    <mergeCell ref="A66:A75"/>
    <mergeCell ref="C66:C75"/>
    <mergeCell ref="B46:B55"/>
    <mergeCell ref="C46:C55"/>
    <mergeCell ref="E46:E55"/>
    <mergeCell ref="A7:C9"/>
    <mergeCell ref="E7:V9"/>
    <mergeCell ref="A10:B10"/>
    <mergeCell ref="C10:V10"/>
    <mergeCell ref="A11:B11"/>
    <mergeCell ref="C11:V11"/>
    <mergeCell ref="A12:B12"/>
    <mergeCell ref="C12:V12"/>
    <mergeCell ref="A76:A85"/>
    <mergeCell ref="Q75:Y84"/>
    <mergeCell ref="H66:H75"/>
    <mergeCell ref="H76:H85"/>
    <mergeCell ref="M76:M85"/>
    <mergeCell ref="M66:M75"/>
    <mergeCell ref="N66:N75"/>
    <mergeCell ref="H46:H55"/>
    <mergeCell ref="M46:M55"/>
    <mergeCell ref="N46:N55"/>
    <mergeCell ref="O14:O15"/>
    <mergeCell ref="N14:N15"/>
    <mergeCell ref="O56:O65"/>
    <mergeCell ref="O46:O55"/>
    <mergeCell ref="O16:O25"/>
    <mergeCell ref="O26:O35"/>
  </mergeCells>
  <conditionalFormatting sqref="M16 M26 K16">
    <cfRule type="containsText" dxfId="1249" priority="1334" operator="containsText" text="Catastrófico">
      <formula>NOT(ISERROR(SEARCH("Catastrófico",K16)))</formula>
    </cfRule>
    <cfRule type="containsText" dxfId="1248" priority="1335" operator="containsText" text="Mayor">
      <formula>NOT(ISERROR(SEARCH("Mayor",K16)))</formula>
    </cfRule>
    <cfRule type="containsText" dxfId="1247" priority="1336" operator="containsText" text="Alta">
      <formula>NOT(ISERROR(SEARCH("Alta",K16)))</formula>
    </cfRule>
    <cfRule type="containsText" dxfId="1246" priority="1338" operator="containsText" text="Menor">
      <formula>NOT(ISERROR(SEARCH("Menor",K16)))</formula>
    </cfRule>
    <cfRule type="containsText" dxfId="1245" priority="1339" operator="containsText" text="Leve">
      <formula>NOT(ISERROR(SEARCH("Leve",K16)))</formula>
    </cfRule>
  </conditionalFormatting>
  <conditionalFormatting sqref="M36">
    <cfRule type="containsText" dxfId="1244" priority="941" operator="containsText" text="Catastrófico">
      <formula>NOT(ISERROR(SEARCH("Catastrófico",M36)))</formula>
    </cfRule>
    <cfRule type="containsText" dxfId="1243" priority="942" operator="containsText" text="Mayor">
      <formula>NOT(ISERROR(SEARCH("Mayor",M36)))</formula>
    </cfRule>
    <cfRule type="containsText" dxfId="1242" priority="943" operator="containsText" text="Alta">
      <formula>NOT(ISERROR(SEARCH("Alta",M36)))</formula>
    </cfRule>
    <cfRule type="containsText" dxfId="1241" priority="944" operator="containsText" text="Moderado">
      <formula>NOT(ISERROR(SEARCH("Moderado",M36)))</formula>
    </cfRule>
    <cfRule type="containsText" dxfId="1240" priority="945" operator="containsText" text="Menor">
      <formula>NOT(ISERROR(SEARCH("Menor",M36)))</formula>
    </cfRule>
    <cfRule type="containsText" dxfId="1239" priority="946" operator="containsText" text="Leve">
      <formula>NOT(ISERROR(SEARCH("Leve",M36)))</formula>
    </cfRule>
  </conditionalFormatting>
  <conditionalFormatting sqref="M46">
    <cfRule type="containsText" dxfId="1238" priority="853" operator="containsText" text="Catastrófico">
      <formula>NOT(ISERROR(SEARCH("Catastrófico",M46)))</formula>
    </cfRule>
    <cfRule type="containsText" dxfId="1237" priority="854" operator="containsText" text="Mayor">
      <formula>NOT(ISERROR(SEARCH("Mayor",M46)))</formula>
    </cfRule>
    <cfRule type="containsText" dxfId="1236" priority="855" operator="containsText" text="Alta">
      <formula>NOT(ISERROR(SEARCH("Alta",M46)))</formula>
    </cfRule>
    <cfRule type="containsText" dxfId="1235" priority="856" operator="containsText" text="Moderado">
      <formula>NOT(ISERROR(SEARCH("Moderado",M46)))</formula>
    </cfRule>
    <cfRule type="containsText" dxfId="1234" priority="857" operator="containsText" text="Menor">
      <formula>NOT(ISERROR(SEARCH("Menor",M46)))</formula>
    </cfRule>
    <cfRule type="containsText" dxfId="1233" priority="858" operator="containsText" text="Leve">
      <formula>NOT(ISERROR(SEARCH("Leve",M46)))</formula>
    </cfRule>
  </conditionalFormatting>
  <conditionalFormatting sqref="M56">
    <cfRule type="containsText" dxfId="1232" priority="843" operator="containsText" text="Catastrófico">
      <formula>NOT(ISERROR(SEARCH("Catastrófico",M56)))</formula>
    </cfRule>
    <cfRule type="containsText" dxfId="1231" priority="844" operator="containsText" text="Mayor">
      <formula>NOT(ISERROR(SEARCH("Mayor",M56)))</formula>
    </cfRule>
    <cfRule type="containsText" dxfId="1230" priority="845" operator="containsText" text="Alta">
      <formula>NOT(ISERROR(SEARCH("Alta",M56)))</formula>
    </cfRule>
    <cfRule type="containsText" dxfId="1229" priority="846" operator="containsText" text="Moderado">
      <formula>NOT(ISERROR(SEARCH("Moderado",M56)))</formula>
    </cfRule>
    <cfRule type="containsText" dxfId="1228" priority="847" operator="containsText" text="Menor">
      <formula>NOT(ISERROR(SEARCH("Menor",M56)))</formula>
    </cfRule>
    <cfRule type="containsText" dxfId="1227" priority="848" operator="containsText" text="Leve">
      <formula>NOT(ISERROR(SEARCH("Leve",M56)))</formula>
    </cfRule>
  </conditionalFormatting>
  <conditionalFormatting sqref="M66">
    <cfRule type="containsText" dxfId="1226" priority="713" operator="containsText" text="Catastrófico">
      <formula>NOT(ISERROR(SEARCH("Catastrófico",M66)))</formula>
    </cfRule>
    <cfRule type="containsText" dxfId="1225" priority="714" operator="containsText" text="Mayor">
      <formula>NOT(ISERROR(SEARCH("Mayor",M66)))</formula>
    </cfRule>
    <cfRule type="containsText" dxfId="1224" priority="715" operator="containsText" text="Alta">
      <formula>NOT(ISERROR(SEARCH("Alta",M66)))</formula>
    </cfRule>
    <cfRule type="containsText" dxfId="1223" priority="716" operator="containsText" text="Moderado">
      <formula>NOT(ISERROR(SEARCH("Moderado",M66)))</formula>
    </cfRule>
    <cfRule type="containsText" dxfId="1222" priority="717" operator="containsText" text="Menor">
      <formula>NOT(ISERROR(SEARCH("Menor",M66)))</formula>
    </cfRule>
    <cfRule type="containsText" dxfId="1221" priority="718" operator="containsText" text="Leve">
      <formula>NOT(ISERROR(SEARCH("Leve",M66)))</formula>
    </cfRule>
  </conditionalFormatting>
  <conditionalFormatting sqref="M76">
    <cfRule type="containsText" dxfId="1220" priority="707" operator="containsText" text="Catastrófico">
      <formula>NOT(ISERROR(SEARCH("Catastrófico",M76)))</formula>
    </cfRule>
    <cfRule type="containsText" dxfId="1219" priority="708" operator="containsText" text="Mayor">
      <formula>NOT(ISERROR(SEARCH("Mayor",M76)))</formula>
    </cfRule>
    <cfRule type="containsText" dxfId="1218" priority="709" operator="containsText" text="Alta">
      <formula>NOT(ISERROR(SEARCH("Alta",M76)))</formula>
    </cfRule>
    <cfRule type="containsText" dxfId="1217" priority="710" operator="containsText" text="Moderado">
      <formula>NOT(ISERROR(SEARCH("Moderado",M76)))</formula>
    </cfRule>
    <cfRule type="containsText" dxfId="1216" priority="711" operator="containsText" text="Menor">
      <formula>NOT(ISERROR(SEARCH("Menor",M76)))</formula>
    </cfRule>
    <cfRule type="containsText" dxfId="1215" priority="712" operator="containsText" text="Leve">
      <formula>NOT(ISERROR(SEARCH("Leve",M76)))</formula>
    </cfRule>
  </conditionalFormatting>
  <conditionalFormatting sqref="M16:N16 M26 K16">
    <cfRule type="containsText" dxfId="1214" priority="1337" operator="containsText" text="Moderado">
      <formula>NOT(ISERROR(SEARCH("Moderado",K16)))</formula>
    </cfRule>
  </conditionalFormatting>
  <conditionalFormatting sqref="N66">
    <cfRule type="containsText" dxfId="1213" priority="839" operator="containsText" text="Extremo">
      <formula>NOT(ISERROR(SEARCH("Extremo",N66)))</formula>
    </cfRule>
    <cfRule type="containsText" dxfId="1212" priority="840" operator="containsText" text="Alto">
      <formula>NOT(ISERROR(SEARCH("Alto",N66)))</formula>
    </cfRule>
    <cfRule type="containsText" dxfId="1211" priority="841" operator="containsText" text="Bajo">
      <formula>NOT(ISERROR(SEARCH("Bajo",N66)))</formula>
    </cfRule>
    <cfRule type="containsText" dxfId="1210" priority="842" operator="containsText" text="Moderado">
      <formula>NOT(ISERROR(SEARCH("Moderado",N66)))</formula>
    </cfRule>
  </conditionalFormatting>
  <conditionalFormatting sqref="N76">
    <cfRule type="containsText" dxfId="1209" priority="775" operator="containsText" text="Extremo">
      <formula>NOT(ISERROR(SEARCH("Extremo",N76)))</formula>
    </cfRule>
    <cfRule type="containsText" dxfId="1208" priority="776" operator="containsText" text="Alto">
      <formula>NOT(ISERROR(SEARCH("Alto",N76)))</formula>
    </cfRule>
    <cfRule type="containsText" dxfId="1207" priority="777" operator="containsText" text="Bajo">
      <formula>NOT(ISERROR(SEARCH("Bajo",N76)))</formula>
    </cfRule>
    <cfRule type="containsText" dxfId="1206" priority="778" operator="containsText" text="Moderado">
      <formula>NOT(ISERROR(SEARCH("Moderado",N76)))</formula>
    </cfRule>
  </conditionalFormatting>
  <conditionalFormatting sqref="N14:O14">
    <cfRule type="containsText" dxfId="1205" priority="899" operator="containsText" text="3- Moderado">
      <formula>NOT(ISERROR(SEARCH("3- Moderado",N14)))</formula>
    </cfRule>
    <cfRule type="containsText" dxfId="1204" priority="900" operator="containsText" text="6- Moderado">
      <formula>NOT(ISERROR(SEARCH("6- Moderado",N14)))</formula>
    </cfRule>
    <cfRule type="containsText" dxfId="1203" priority="901" operator="containsText" text="4- Moderado">
      <formula>NOT(ISERROR(SEARCH("4- Moderado",N14)))</formula>
    </cfRule>
    <cfRule type="containsText" dxfId="1202" priority="902" operator="containsText" text="3- Bajo">
      <formula>NOT(ISERROR(SEARCH("3- Bajo",N14)))</formula>
    </cfRule>
    <cfRule type="containsText" dxfId="1201" priority="903" operator="containsText" text="4- Bajo">
      <formula>NOT(ISERROR(SEARCH("4- Bajo",N14)))</formula>
    </cfRule>
    <cfRule type="containsText" dxfId="1200" priority="904" operator="containsText" text="1- Bajo">
      <formula>NOT(ISERROR(SEARCH("1- Bajo",N14)))</formula>
    </cfRule>
  </conditionalFormatting>
  <conditionalFormatting sqref="N16:O16">
    <cfRule type="containsText" dxfId="1199" priority="895" operator="containsText" text="Extremo">
      <formula>NOT(ISERROR(SEARCH("Extremo",N16)))</formula>
    </cfRule>
    <cfRule type="containsText" dxfId="1198" priority="896" operator="containsText" text="Alto">
      <formula>NOT(ISERROR(SEARCH("Alto",N16)))</formula>
    </cfRule>
    <cfRule type="containsText" dxfId="1197" priority="897" operator="containsText" text="Bajo">
      <formula>NOT(ISERROR(SEARCH("Bajo",N16)))</formula>
    </cfRule>
  </conditionalFormatting>
  <conditionalFormatting sqref="N26:O26">
    <cfRule type="containsText" dxfId="1196" priority="1921" operator="containsText" text="Extremo">
      <formula>NOT(ISERROR(SEARCH("Extremo",N26)))</formula>
    </cfRule>
    <cfRule type="containsText" dxfId="1195" priority="1922" operator="containsText" text="Alto">
      <formula>NOT(ISERROR(SEARCH("Alto",N26)))</formula>
    </cfRule>
    <cfRule type="containsText" dxfId="1194" priority="1923" operator="containsText" text="Bajo">
      <formula>NOT(ISERROR(SEARCH("Bajo",N26)))</formula>
    </cfRule>
    <cfRule type="containsText" dxfId="1193" priority="1924" operator="containsText" text="Moderado">
      <formula>NOT(ISERROR(SEARCH("Moderado",N26)))</formula>
    </cfRule>
  </conditionalFormatting>
  <conditionalFormatting sqref="N36:O36">
    <cfRule type="containsText" dxfId="1192" priority="970" operator="containsText" text="Extremo">
      <formula>NOT(ISERROR(SEARCH("Extremo",N36)))</formula>
    </cfRule>
    <cfRule type="containsText" dxfId="1191" priority="971" operator="containsText" text="Alto">
      <formula>NOT(ISERROR(SEARCH("Alto",N36)))</formula>
    </cfRule>
    <cfRule type="containsText" dxfId="1190" priority="972" operator="containsText" text="Bajo">
      <formula>NOT(ISERROR(SEARCH("Bajo",N36)))</formula>
    </cfRule>
    <cfRule type="containsText" dxfId="1189" priority="973" operator="containsText" text="Moderado">
      <formula>NOT(ISERROR(SEARCH("Moderado",N36)))</formula>
    </cfRule>
  </conditionalFormatting>
  <conditionalFormatting sqref="N46:O46">
    <cfRule type="containsText" dxfId="1188" priority="859" operator="containsText" text="Extremo">
      <formula>NOT(ISERROR(SEARCH("Extremo",N46)))</formula>
    </cfRule>
    <cfRule type="containsText" dxfId="1187" priority="860" operator="containsText" text="Alto">
      <formula>NOT(ISERROR(SEARCH("Alto",N46)))</formula>
    </cfRule>
    <cfRule type="containsText" dxfId="1186" priority="861" operator="containsText" text="Bajo">
      <formula>NOT(ISERROR(SEARCH("Bajo",N46)))</formula>
    </cfRule>
    <cfRule type="containsText" dxfId="1185" priority="862" operator="containsText" text="Moderado">
      <formula>NOT(ISERROR(SEARCH("Moderado",N46)))</formula>
    </cfRule>
  </conditionalFormatting>
  <conditionalFormatting sqref="N56:O56">
    <cfRule type="containsText" dxfId="1184" priority="849" operator="containsText" text="Extremo">
      <formula>NOT(ISERROR(SEARCH("Extremo",N56)))</formula>
    </cfRule>
    <cfRule type="containsText" dxfId="1183" priority="850" operator="containsText" text="Alto">
      <formula>NOT(ISERROR(SEARCH("Alto",N56)))</formula>
    </cfRule>
    <cfRule type="containsText" dxfId="1182" priority="851" operator="containsText" text="Bajo">
      <formula>NOT(ISERROR(SEARCH("Bajo",N56)))</formula>
    </cfRule>
    <cfRule type="containsText" dxfId="1181" priority="852" operator="containsText" text="Moderado">
      <formula>NOT(ISERROR(SEARCH("Moderado",N56)))</formula>
    </cfRule>
  </conditionalFormatting>
  <conditionalFormatting sqref="O16">
    <cfRule type="containsText" dxfId="1180" priority="898" operator="containsText" text="Moderado">
      <formula>NOT(ISERROR(SEARCH("Moderado",O16)))</formula>
    </cfRule>
  </conditionalFormatting>
  <conditionalFormatting sqref="K16">
    <cfRule type="containsText" dxfId="1179" priority="539" operator="containsText" text="Catastrófico">
      <formula>NOT(ISERROR(SEARCH("Catastrófico",K16)))</formula>
    </cfRule>
    <cfRule type="containsText" dxfId="1178" priority="540" operator="containsText" text="Mayor">
      <formula>NOT(ISERROR(SEARCH("Mayor",K16)))</formula>
    </cfRule>
    <cfRule type="containsText" dxfId="1177" priority="541" operator="containsText" text="Alta">
      <formula>NOT(ISERROR(SEARCH("Alta",K16)))</formula>
    </cfRule>
    <cfRule type="containsText" dxfId="1176" priority="543" operator="containsText" text="Menor">
      <formula>NOT(ISERROR(SEARCH("Menor",K16)))</formula>
    </cfRule>
    <cfRule type="containsText" dxfId="1175" priority="544" operator="containsText" text="Leve">
      <formula>NOT(ISERROR(SEARCH("Leve",K16)))</formula>
    </cfRule>
  </conditionalFormatting>
  <conditionalFormatting sqref="K16">
    <cfRule type="containsText" dxfId="1174" priority="542" operator="containsText" text="Moderado">
      <formula>NOT(ISERROR(SEARCH("Moderado",K16)))</formula>
    </cfRule>
  </conditionalFormatting>
  <conditionalFormatting sqref="M86">
    <cfRule type="containsText" dxfId="1173" priority="479" operator="containsText" text="Catastrófico">
      <formula>NOT(ISERROR(SEARCH("Catastrófico",M86)))</formula>
    </cfRule>
    <cfRule type="containsText" dxfId="1172" priority="480" operator="containsText" text="Mayor">
      <formula>NOT(ISERROR(SEARCH("Mayor",M86)))</formula>
    </cfRule>
    <cfRule type="containsText" dxfId="1171" priority="481" operator="containsText" text="Alta">
      <formula>NOT(ISERROR(SEARCH("Alta",M86)))</formula>
    </cfRule>
    <cfRule type="containsText" dxfId="1170" priority="482" operator="containsText" text="Moderado">
      <formula>NOT(ISERROR(SEARCH("Moderado",M86)))</formula>
    </cfRule>
    <cfRule type="containsText" dxfId="1169" priority="483" operator="containsText" text="Menor">
      <formula>NOT(ISERROR(SEARCH("Menor",M86)))</formula>
    </cfRule>
    <cfRule type="containsText" dxfId="1168" priority="484" operator="containsText" text="Leve">
      <formula>NOT(ISERROR(SEARCH("Leve",M86)))</formula>
    </cfRule>
  </conditionalFormatting>
  <conditionalFormatting sqref="N86">
    <cfRule type="containsText" dxfId="1167" priority="485" operator="containsText" text="Extremo">
      <formula>NOT(ISERROR(SEARCH("Extremo",N86)))</formula>
    </cfRule>
    <cfRule type="containsText" dxfId="1166" priority="486" operator="containsText" text="Alto">
      <formula>NOT(ISERROR(SEARCH("Alto",N86)))</formula>
    </cfRule>
    <cfRule type="containsText" dxfId="1165" priority="487" operator="containsText" text="Bajo">
      <formula>NOT(ISERROR(SEARCH("Bajo",N86)))</formula>
    </cfRule>
    <cfRule type="containsText" dxfId="1164" priority="488" operator="containsText" text="Moderado">
      <formula>NOT(ISERROR(SEARCH("Moderado",N86)))</formula>
    </cfRule>
  </conditionalFormatting>
  <conditionalFormatting sqref="M96">
    <cfRule type="containsText" dxfId="1163" priority="419" operator="containsText" text="Catastrófico">
      <formula>NOT(ISERROR(SEARCH("Catastrófico",M96)))</formula>
    </cfRule>
    <cfRule type="containsText" dxfId="1162" priority="420" operator="containsText" text="Mayor">
      <formula>NOT(ISERROR(SEARCH("Mayor",M96)))</formula>
    </cfRule>
    <cfRule type="containsText" dxfId="1161" priority="421" operator="containsText" text="Alta">
      <formula>NOT(ISERROR(SEARCH("Alta",M96)))</formula>
    </cfRule>
    <cfRule type="containsText" dxfId="1160" priority="422" operator="containsText" text="Moderado">
      <formula>NOT(ISERROR(SEARCH("Moderado",M96)))</formula>
    </cfRule>
    <cfRule type="containsText" dxfId="1159" priority="423" operator="containsText" text="Menor">
      <formula>NOT(ISERROR(SEARCH("Menor",M96)))</formula>
    </cfRule>
    <cfRule type="containsText" dxfId="1158" priority="424" operator="containsText" text="Leve">
      <formula>NOT(ISERROR(SEARCH("Leve",M96)))</formula>
    </cfRule>
  </conditionalFormatting>
  <conditionalFormatting sqref="N96">
    <cfRule type="containsText" dxfId="1157" priority="425" operator="containsText" text="Extremo">
      <formula>NOT(ISERROR(SEARCH("Extremo",N96)))</formula>
    </cfRule>
    <cfRule type="containsText" dxfId="1156" priority="426" operator="containsText" text="Alto">
      <formula>NOT(ISERROR(SEARCH("Alto",N96)))</formula>
    </cfRule>
    <cfRule type="containsText" dxfId="1155" priority="427" operator="containsText" text="Bajo">
      <formula>NOT(ISERROR(SEARCH("Bajo",N96)))</formula>
    </cfRule>
    <cfRule type="containsText" dxfId="1154" priority="428" operator="containsText" text="Moderado">
      <formula>NOT(ISERROR(SEARCH("Moderado",N96)))</formula>
    </cfRule>
  </conditionalFormatting>
  <conditionalFormatting sqref="K21:K25 K31:K35 K38:K105">
    <cfRule type="containsText" dxfId="1153" priority="401" operator="containsText" text="Catastrófico">
      <formula>NOT(ISERROR(SEARCH("Catastrófico",K21)))</formula>
    </cfRule>
    <cfRule type="containsText" dxfId="1152" priority="402" operator="containsText" text="Mayor">
      <formula>NOT(ISERROR(SEARCH("Mayor",K21)))</formula>
    </cfRule>
    <cfRule type="containsText" dxfId="1151" priority="403" operator="containsText" text="Alta">
      <formula>NOT(ISERROR(SEARCH("Alta",K21)))</formula>
    </cfRule>
    <cfRule type="containsText" dxfId="1150" priority="405" operator="containsText" text="Menor">
      <formula>NOT(ISERROR(SEARCH("Menor",K21)))</formula>
    </cfRule>
    <cfRule type="containsText" dxfId="1149" priority="406" operator="containsText" text="Leve">
      <formula>NOT(ISERROR(SEARCH("Leve",K21)))</formula>
    </cfRule>
  </conditionalFormatting>
  <conditionalFormatting sqref="K21:K25 K31:K35 K38:K105">
    <cfRule type="containsText" dxfId="1148" priority="404" operator="containsText" text="Moderado">
      <formula>NOT(ISERROR(SEARCH("Moderado",K21)))</formula>
    </cfRule>
  </conditionalFormatting>
  <conditionalFormatting sqref="K21:K25 K31:K35 K38:K105">
    <cfRule type="containsText" dxfId="1147" priority="395" operator="containsText" text="Catastrófico">
      <formula>NOT(ISERROR(SEARCH("Catastrófico",K21)))</formula>
    </cfRule>
    <cfRule type="containsText" dxfId="1146" priority="396" operator="containsText" text="Mayor">
      <formula>NOT(ISERROR(SEARCH("Mayor",K21)))</formula>
    </cfRule>
    <cfRule type="containsText" dxfId="1145" priority="397" operator="containsText" text="Alta">
      <formula>NOT(ISERROR(SEARCH("Alta",K21)))</formula>
    </cfRule>
    <cfRule type="containsText" dxfId="1144" priority="399" operator="containsText" text="Menor">
      <formula>NOT(ISERROR(SEARCH("Menor",K21)))</formula>
    </cfRule>
    <cfRule type="containsText" dxfId="1143" priority="400" operator="containsText" text="Leve">
      <formula>NOT(ISERROR(SEARCH("Leve",K21)))</formula>
    </cfRule>
  </conditionalFormatting>
  <conditionalFormatting sqref="K21:K25 K31:K35 K38:K105">
    <cfRule type="containsText" dxfId="1142" priority="398" operator="containsText" text="Moderado">
      <formula>NOT(ISERROR(SEARCH("Moderado",K21)))</formula>
    </cfRule>
  </conditionalFormatting>
  <conditionalFormatting sqref="K17 K19:K20">
    <cfRule type="containsText" dxfId="1141" priority="389" operator="containsText" text="Catastrófico">
      <formula>NOT(ISERROR(SEARCH("Catastrófico",K17)))</formula>
    </cfRule>
    <cfRule type="containsText" dxfId="1140" priority="390" operator="containsText" text="Mayor">
      <formula>NOT(ISERROR(SEARCH("Mayor",K17)))</formula>
    </cfRule>
    <cfRule type="containsText" dxfId="1139" priority="391" operator="containsText" text="Alta">
      <formula>NOT(ISERROR(SEARCH("Alta",K17)))</formula>
    </cfRule>
    <cfRule type="containsText" dxfId="1138" priority="393" operator="containsText" text="Menor">
      <formula>NOT(ISERROR(SEARCH("Menor",K17)))</formula>
    </cfRule>
    <cfRule type="containsText" dxfId="1137" priority="394" operator="containsText" text="Leve">
      <formula>NOT(ISERROR(SEARCH("Leve",K17)))</formula>
    </cfRule>
  </conditionalFormatting>
  <conditionalFormatting sqref="K17 K19:K20">
    <cfRule type="containsText" dxfId="1136" priority="392" operator="containsText" text="Moderado">
      <formula>NOT(ISERROR(SEARCH("Moderado",K17)))</formula>
    </cfRule>
  </conditionalFormatting>
  <conditionalFormatting sqref="K17 K19:K20">
    <cfRule type="containsText" dxfId="1135" priority="383" operator="containsText" text="Catastrófico">
      <formula>NOT(ISERROR(SEARCH("Catastrófico",K17)))</formula>
    </cfRule>
    <cfRule type="containsText" dxfId="1134" priority="384" operator="containsText" text="Mayor">
      <formula>NOT(ISERROR(SEARCH("Mayor",K17)))</formula>
    </cfRule>
    <cfRule type="containsText" dxfId="1133" priority="385" operator="containsText" text="Alta">
      <formula>NOT(ISERROR(SEARCH("Alta",K17)))</formula>
    </cfRule>
    <cfRule type="containsText" dxfId="1132" priority="387" operator="containsText" text="Menor">
      <formula>NOT(ISERROR(SEARCH("Menor",K17)))</formula>
    </cfRule>
    <cfRule type="containsText" dxfId="1131" priority="388" operator="containsText" text="Leve">
      <formula>NOT(ISERROR(SEARCH("Leve",K17)))</formula>
    </cfRule>
  </conditionalFormatting>
  <conditionalFormatting sqref="K17 K19:K20">
    <cfRule type="containsText" dxfId="1130" priority="386" operator="containsText" text="Moderado">
      <formula>NOT(ISERROR(SEARCH("Moderado",K17)))</formula>
    </cfRule>
  </conditionalFormatting>
  <conditionalFormatting sqref="K26:K30">
    <cfRule type="containsText" dxfId="1129" priority="377" operator="containsText" text="Catastrófico">
      <formula>NOT(ISERROR(SEARCH("Catastrófico",K26)))</formula>
    </cfRule>
    <cfRule type="containsText" dxfId="1128" priority="378" operator="containsText" text="Mayor">
      <formula>NOT(ISERROR(SEARCH("Mayor",K26)))</formula>
    </cfRule>
    <cfRule type="containsText" dxfId="1127" priority="379" operator="containsText" text="Alta">
      <formula>NOT(ISERROR(SEARCH("Alta",K26)))</formula>
    </cfRule>
    <cfRule type="containsText" dxfId="1126" priority="381" operator="containsText" text="Menor">
      <formula>NOT(ISERROR(SEARCH("Menor",K26)))</formula>
    </cfRule>
    <cfRule type="containsText" dxfId="1125" priority="382" operator="containsText" text="Leve">
      <formula>NOT(ISERROR(SEARCH("Leve",K26)))</formula>
    </cfRule>
  </conditionalFormatting>
  <conditionalFormatting sqref="K26:K30">
    <cfRule type="containsText" dxfId="1124" priority="380" operator="containsText" text="Moderado">
      <formula>NOT(ISERROR(SEARCH("Moderado",K26)))</formula>
    </cfRule>
  </conditionalFormatting>
  <conditionalFormatting sqref="K26:K30">
    <cfRule type="containsText" dxfId="1123" priority="371" operator="containsText" text="Catastrófico">
      <formula>NOT(ISERROR(SEARCH("Catastrófico",K26)))</formula>
    </cfRule>
    <cfRule type="containsText" dxfId="1122" priority="372" operator="containsText" text="Mayor">
      <formula>NOT(ISERROR(SEARCH("Mayor",K26)))</formula>
    </cfRule>
    <cfRule type="containsText" dxfId="1121" priority="373" operator="containsText" text="Alta">
      <formula>NOT(ISERROR(SEARCH("Alta",K26)))</formula>
    </cfRule>
    <cfRule type="containsText" dxfId="1120" priority="375" operator="containsText" text="Menor">
      <formula>NOT(ISERROR(SEARCH("Menor",K26)))</formula>
    </cfRule>
    <cfRule type="containsText" dxfId="1119" priority="376" operator="containsText" text="Leve">
      <formula>NOT(ISERROR(SEARCH("Leve",K26)))</formula>
    </cfRule>
  </conditionalFormatting>
  <conditionalFormatting sqref="K26:K30">
    <cfRule type="containsText" dxfId="1118" priority="374" operator="containsText" text="Moderado">
      <formula>NOT(ISERROR(SEARCH("Moderado",K26)))</formula>
    </cfRule>
  </conditionalFormatting>
  <conditionalFormatting sqref="K36">
    <cfRule type="containsText" dxfId="1117" priority="365" operator="containsText" text="Catastrófico">
      <formula>NOT(ISERROR(SEARCH("Catastrófico",K36)))</formula>
    </cfRule>
    <cfRule type="containsText" dxfId="1116" priority="366" operator="containsText" text="Mayor">
      <formula>NOT(ISERROR(SEARCH("Mayor",K36)))</formula>
    </cfRule>
    <cfRule type="containsText" dxfId="1115" priority="367" operator="containsText" text="Alta">
      <formula>NOT(ISERROR(SEARCH("Alta",K36)))</formula>
    </cfRule>
    <cfRule type="containsText" dxfId="1114" priority="369" operator="containsText" text="Menor">
      <formula>NOT(ISERROR(SEARCH("Menor",K36)))</formula>
    </cfRule>
    <cfRule type="containsText" dxfId="1113" priority="370" operator="containsText" text="Leve">
      <formula>NOT(ISERROR(SEARCH("Leve",K36)))</formula>
    </cfRule>
  </conditionalFormatting>
  <conditionalFormatting sqref="K36">
    <cfRule type="containsText" dxfId="1112" priority="368" operator="containsText" text="Moderado">
      <formula>NOT(ISERROR(SEARCH("Moderado",K36)))</formula>
    </cfRule>
  </conditionalFormatting>
  <conditionalFormatting sqref="K36">
    <cfRule type="containsText" dxfId="1111" priority="359" operator="containsText" text="Catastrófico">
      <formula>NOT(ISERROR(SEARCH("Catastrófico",K36)))</formula>
    </cfRule>
    <cfRule type="containsText" dxfId="1110" priority="360" operator="containsText" text="Mayor">
      <formula>NOT(ISERROR(SEARCH("Mayor",K36)))</formula>
    </cfRule>
    <cfRule type="containsText" dxfId="1109" priority="361" operator="containsText" text="Alta">
      <formula>NOT(ISERROR(SEARCH("Alta",K36)))</formula>
    </cfRule>
    <cfRule type="containsText" dxfId="1108" priority="363" operator="containsText" text="Menor">
      <formula>NOT(ISERROR(SEARCH("Menor",K36)))</formula>
    </cfRule>
    <cfRule type="containsText" dxfId="1107" priority="364" operator="containsText" text="Leve">
      <formula>NOT(ISERROR(SEARCH("Leve",K36)))</formula>
    </cfRule>
  </conditionalFormatting>
  <conditionalFormatting sqref="K36">
    <cfRule type="containsText" dxfId="1106" priority="362" operator="containsText" text="Moderado">
      <formula>NOT(ISERROR(SEARCH("Moderado",K36)))</formula>
    </cfRule>
  </conditionalFormatting>
  <conditionalFormatting sqref="K37">
    <cfRule type="containsText" dxfId="1105" priority="317" operator="containsText" text="Catastrófico">
      <formula>NOT(ISERROR(SEARCH("Catastrófico",K37)))</formula>
    </cfRule>
    <cfRule type="containsText" dxfId="1104" priority="318" operator="containsText" text="Mayor">
      <formula>NOT(ISERROR(SEARCH("Mayor",K37)))</formula>
    </cfRule>
    <cfRule type="containsText" dxfId="1103" priority="319" operator="containsText" text="Alta">
      <formula>NOT(ISERROR(SEARCH("Alta",K37)))</formula>
    </cfRule>
    <cfRule type="containsText" dxfId="1102" priority="321" operator="containsText" text="Menor">
      <formula>NOT(ISERROR(SEARCH("Menor",K37)))</formula>
    </cfRule>
    <cfRule type="containsText" dxfId="1101" priority="322" operator="containsText" text="Leve">
      <formula>NOT(ISERROR(SEARCH("Leve",K37)))</formula>
    </cfRule>
  </conditionalFormatting>
  <conditionalFormatting sqref="K37">
    <cfRule type="containsText" dxfId="1100" priority="320" operator="containsText" text="Moderado">
      <formula>NOT(ISERROR(SEARCH("Moderado",K37)))</formula>
    </cfRule>
  </conditionalFormatting>
  <conditionalFormatting sqref="K37">
    <cfRule type="containsText" dxfId="1099" priority="311" operator="containsText" text="Catastrófico">
      <formula>NOT(ISERROR(SEARCH("Catastrófico",K37)))</formula>
    </cfRule>
    <cfRule type="containsText" dxfId="1098" priority="312" operator="containsText" text="Mayor">
      <formula>NOT(ISERROR(SEARCH("Mayor",K37)))</formula>
    </cfRule>
    <cfRule type="containsText" dxfId="1097" priority="313" operator="containsText" text="Alta">
      <formula>NOT(ISERROR(SEARCH("Alta",K37)))</formula>
    </cfRule>
    <cfRule type="containsText" dxfId="1096" priority="315" operator="containsText" text="Menor">
      <formula>NOT(ISERROR(SEARCH("Menor",K37)))</formula>
    </cfRule>
    <cfRule type="containsText" dxfId="1095" priority="316" operator="containsText" text="Leve">
      <formula>NOT(ISERROR(SEARCH("Leve",K37)))</formula>
    </cfRule>
  </conditionalFormatting>
  <conditionalFormatting sqref="K37">
    <cfRule type="containsText" dxfId="1094" priority="314" operator="containsText" text="Moderado">
      <formula>NOT(ISERROR(SEARCH("Moderado",K37)))</formula>
    </cfRule>
  </conditionalFormatting>
  <conditionalFormatting sqref="H16">
    <cfRule type="containsText" dxfId="1093" priority="189" operator="containsText" text="Muy Baja">
      <formula>NOT(ISERROR(SEARCH("Muy Baja",H16)))</formula>
    </cfRule>
    <cfRule type="containsText" dxfId="1092" priority="190" operator="containsText" text="Baja">
      <formula>NOT(ISERROR(SEARCH("Baja",H16)))</formula>
    </cfRule>
    <cfRule type="containsText" dxfId="1091" priority="191" operator="containsText" text="Muy Alta">
      <formula>NOT(ISERROR(SEARCH("Muy Alta",H16)))</formula>
    </cfRule>
    <cfRule type="containsText" dxfId="1090" priority="192" operator="containsText" text="Alta">
      <formula>NOT(ISERROR(SEARCH("Alta",H16)))</formula>
    </cfRule>
    <cfRule type="containsText" dxfId="1089" priority="193" operator="containsText" text="Media">
      <formula>NOT(ISERROR(SEARCH("Media",H16)))</formula>
    </cfRule>
    <cfRule type="containsText" dxfId="1088" priority="194" operator="containsText" text="Media">
      <formula>NOT(ISERROR(SEARCH("Media",H16)))</formula>
    </cfRule>
    <cfRule type="containsText" dxfId="1087" priority="195" operator="containsText" text="Media">
      <formula>NOT(ISERROR(SEARCH("Media",H16)))</formula>
    </cfRule>
    <cfRule type="containsText" dxfId="1086" priority="196" operator="containsText" text="Muy Baja">
      <formula>NOT(ISERROR(SEARCH("Muy Baja",H16)))</formula>
    </cfRule>
    <cfRule type="containsText" dxfId="1085" priority="197" operator="containsText" text="Baja">
      <formula>NOT(ISERROR(SEARCH("Baja",H16)))</formula>
    </cfRule>
    <cfRule type="containsText" dxfId="1084" priority="198" operator="containsText" text="Muy Baja">
      <formula>NOT(ISERROR(SEARCH("Muy Baja",H16)))</formula>
    </cfRule>
    <cfRule type="containsText" dxfId="1083" priority="199" operator="containsText" text="Muy Baja">
      <formula>NOT(ISERROR(SEARCH("Muy Baja",H16)))</formula>
    </cfRule>
    <cfRule type="containsText" dxfId="1082" priority="200" operator="containsText" text="Muy Baja">
      <formula>NOT(ISERROR(SEARCH("Muy Baja",H16)))</formula>
    </cfRule>
    <cfRule type="containsText" dxfId="1081" priority="201" operator="containsText" text="Muy Baja'Tabla probabilidad'!">
      <formula>NOT(ISERROR(SEARCH("Muy Baja'Tabla probabilidad'!",H16)))</formula>
    </cfRule>
    <cfRule type="containsText" dxfId="1080" priority="202" operator="containsText" text="Muy bajo">
      <formula>NOT(ISERROR(SEARCH("Muy bajo",H16)))</formula>
    </cfRule>
    <cfRule type="containsText" dxfId="1079" priority="203" operator="containsText" text="Alta">
      <formula>NOT(ISERROR(SEARCH("Alta",H16)))</formula>
    </cfRule>
    <cfRule type="containsText" dxfId="1078" priority="204" operator="containsText" text="Media">
      <formula>NOT(ISERROR(SEARCH("Media",H16)))</formula>
    </cfRule>
    <cfRule type="containsText" dxfId="1077" priority="205" operator="containsText" text="Baja">
      <formula>NOT(ISERROR(SEARCH("Baja",H16)))</formula>
    </cfRule>
    <cfRule type="containsText" dxfId="1076" priority="206" operator="containsText" text="Muy baja">
      <formula>NOT(ISERROR(SEARCH("Muy baja",H16)))</formula>
    </cfRule>
    <cfRule type="cellIs" dxfId="1075" priority="209" operator="between">
      <formula>1</formula>
      <formula>2</formula>
    </cfRule>
    <cfRule type="cellIs" dxfId="1074" priority="210" operator="between">
      <formula>0</formula>
      <formula>2</formula>
    </cfRule>
  </conditionalFormatting>
  <conditionalFormatting sqref="H26">
    <cfRule type="containsText" dxfId="1073" priority="167" operator="containsText" text="Muy Baja">
      <formula>NOT(ISERROR(SEARCH("Muy Baja",H26)))</formula>
    </cfRule>
    <cfRule type="containsText" dxfId="1072" priority="168" operator="containsText" text="Baja">
      <formula>NOT(ISERROR(SEARCH("Baja",H26)))</formula>
    </cfRule>
    <cfRule type="containsText" dxfId="1071" priority="169" operator="containsText" text="Muy Alta">
      <formula>NOT(ISERROR(SEARCH("Muy Alta",H26)))</formula>
    </cfRule>
    <cfRule type="containsText" dxfId="1070" priority="170" operator="containsText" text="Alta">
      <formula>NOT(ISERROR(SEARCH("Alta",H26)))</formula>
    </cfRule>
    <cfRule type="containsText" dxfId="1069" priority="171" operator="containsText" text="Media">
      <formula>NOT(ISERROR(SEARCH("Media",H26)))</formula>
    </cfRule>
    <cfRule type="containsText" dxfId="1068" priority="172" operator="containsText" text="Media">
      <formula>NOT(ISERROR(SEARCH("Media",H26)))</formula>
    </cfRule>
    <cfRule type="containsText" dxfId="1067" priority="173" operator="containsText" text="Media">
      <formula>NOT(ISERROR(SEARCH("Media",H26)))</formula>
    </cfRule>
    <cfRule type="containsText" dxfId="1066" priority="174" operator="containsText" text="Muy Baja">
      <formula>NOT(ISERROR(SEARCH("Muy Baja",H26)))</formula>
    </cfRule>
    <cfRule type="containsText" dxfId="1065" priority="175" operator="containsText" text="Baja">
      <formula>NOT(ISERROR(SEARCH("Baja",H26)))</formula>
    </cfRule>
    <cfRule type="containsText" dxfId="1064" priority="176" operator="containsText" text="Muy Baja">
      <formula>NOT(ISERROR(SEARCH("Muy Baja",H26)))</formula>
    </cfRule>
    <cfRule type="containsText" dxfId="1063" priority="177" operator="containsText" text="Muy Baja">
      <formula>NOT(ISERROR(SEARCH("Muy Baja",H26)))</formula>
    </cfRule>
    <cfRule type="containsText" dxfId="1062" priority="178" operator="containsText" text="Muy Baja">
      <formula>NOT(ISERROR(SEARCH("Muy Baja",H26)))</formula>
    </cfRule>
    <cfRule type="containsText" dxfId="1061" priority="179" operator="containsText" text="Muy Baja'Tabla probabilidad'!">
      <formula>NOT(ISERROR(SEARCH("Muy Baja'Tabla probabilidad'!",H26)))</formula>
    </cfRule>
    <cfRule type="containsText" dxfId="1060" priority="180" operator="containsText" text="Muy bajo">
      <formula>NOT(ISERROR(SEARCH("Muy bajo",H26)))</formula>
    </cfRule>
    <cfRule type="containsText" dxfId="1059" priority="181" operator="containsText" text="Alta">
      <formula>NOT(ISERROR(SEARCH("Alta",H26)))</formula>
    </cfRule>
    <cfRule type="containsText" dxfId="1058" priority="182" operator="containsText" text="Media">
      <formula>NOT(ISERROR(SEARCH("Media",H26)))</formula>
    </cfRule>
    <cfRule type="containsText" dxfId="1057" priority="183" operator="containsText" text="Baja">
      <formula>NOT(ISERROR(SEARCH("Baja",H26)))</formula>
    </cfRule>
    <cfRule type="containsText" dxfId="1056" priority="184" operator="containsText" text="Muy baja">
      <formula>NOT(ISERROR(SEARCH("Muy baja",H26)))</formula>
    </cfRule>
    <cfRule type="cellIs" dxfId="1055" priority="187" operator="between">
      <formula>1</formula>
      <formula>2</formula>
    </cfRule>
    <cfRule type="cellIs" dxfId="1054" priority="188" operator="between">
      <formula>0</formula>
      <formula>2</formula>
    </cfRule>
  </conditionalFormatting>
  <conditionalFormatting sqref="H36">
    <cfRule type="containsText" dxfId="1053" priority="145" operator="containsText" text="Muy Baja">
      <formula>NOT(ISERROR(SEARCH("Muy Baja",H36)))</formula>
    </cfRule>
    <cfRule type="containsText" dxfId="1052" priority="146" operator="containsText" text="Baja">
      <formula>NOT(ISERROR(SEARCH("Baja",H36)))</formula>
    </cfRule>
    <cfRule type="containsText" dxfId="1051" priority="147" operator="containsText" text="Muy Alta">
      <formula>NOT(ISERROR(SEARCH("Muy Alta",H36)))</formula>
    </cfRule>
    <cfRule type="containsText" dxfId="1050" priority="148" operator="containsText" text="Alta">
      <formula>NOT(ISERROR(SEARCH("Alta",H36)))</formula>
    </cfRule>
    <cfRule type="containsText" dxfId="1049" priority="149" operator="containsText" text="Media">
      <formula>NOT(ISERROR(SEARCH("Media",H36)))</formula>
    </cfRule>
    <cfRule type="containsText" dxfId="1048" priority="150" operator="containsText" text="Media">
      <formula>NOT(ISERROR(SEARCH("Media",H36)))</formula>
    </cfRule>
    <cfRule type="containsText" dxfId="1047" priority="151" operator="containsText" text="Media">
      <formula>NOT(ISERROR(SEARCH("Media",H36)))</formula>
    </cfRule>
    <cfRule type="containsText" dxfId="1046" priority="152" operator="containsText" text="Muy Baja">
      <formula>NOT(ISERROR(SEARCH("Muy Baja",H36)))</formula>
    </cfRule>
    <cfRule type="containsText" dxfId="1045" priority="153" operator="containsText" text="Baja">
      <formula>NOT(ISERROR(SEARCH("Baja",H36)))</formula>
    </cfRule>
    <cfRule type="containsText" dxfId="1044" priority="154" operator="containsText" text="Muy Baja">
      <formula>NOT(ISERROR(SEARCH("Muy Baja",H36)))</formula>
    </cfRule>
    <cfRule type="containsText" dxfId="1043" priority="155" operator="containsText" text="Muy Baja">
      <formula>NOT(ISERROR(SEARCH("Muy Baja",H36)))</formula>
    </cfRule>
    <cfRule type="containsText" dxfId="1042" priority="156" operator="containsText" text="Muy Baja">
      <formula>NOT(ISERROR(SEARCH("Muy Baja",H36)))</formula>
    </cfRule>
    <cfRule type="containsText" dxfId="1041" priority="157" operator="containsText" text="Muy Baja'Tabla probabilidad'!">
      <formula>NOT(ISERROR(SEARCH("Muy Baja'Tabla probabilidad'!",H36)))</formula>
    </cfRule>
    <cfRule type="containsText" dxfId="1040" priority="158" operator="containsText" text="Muy bajo">
      <formula>NOT(ISERROR(SEARCH("Muy bajo",H36)))</formula>
    </cfRule>
    <cfRule type="containsText" dxfId="1039" priority="159" operator="containsText" text="Alta">
      <formula>NOT(ISERROR(SEARCH("Alta",H36)))</formula>
    </cfRule>
    <cfRule type="containsText" dxfId="1038" priority="160" operator="containsText" text="Media">
      <formula>NOT(ISERROR(SEARCH("Media",H36)))</formula>
    </cfRule>
    <cfRule type="containsText" dxfId="1037" priority="161" operator="containsText" text="Baja">
      <formula>NOT(ISERROR(SEARCH("Baja",H36)))</formula>
    </cfRule>
    <cfRule type="containsText" dxfId="1036" priority="162" operator="containsText" text="Muy baja">
      <formula>NOT(ISERROR(SEARCH("Muy baja",H36)))</formula>
    </cfRule>
    <cfRule type="cellIs" dxfId="1035" priority="165" operator="between">
      <formula>1</formula>
      <formula>2</formula>
    </cfRule>
    <cfRule type="cellIs" dxfId="1034" priority="166" operator="between">
      <formula>0</formula>
      <formula>2</formula>
    </cfRule>
  </conditionalFormatting>
  <conditionalFormatting sqref="H46">
    <cfRule type="containsText" dxfId="1033" priority="123" operator="containsText" text="Muy Baja">
      <formula>NOT(ISERROR(SEARCH("Muy Baja",H46)))</formula>
    </cfRule>
    <cfRule type="containsText" dxfId="1032" priority="124" operator="containsText" text="Baja">
      <formula>NOT(ISERROR(SEARCH("Baja",H46)))</formula>
    </cfRule>
    <cfRule type="containsText" dxfId="1031" priority="125" operator="containsText" text="Muy Alta">
      <formula>NOT(ISERROR(SEARCH("Muy Alta",H46)))</formula>
    </cfRule>
    <cfRule type="containsText" dxfId="1030" priority="126" operator="containsText" text="Alta">
      <formula>NOT(ISERROR(SEARCH("Alta",H46)))</formula>
    </cfRule>
    <cfRule type="containsText" dxfId="1029" priority="127" operator="containsText" text="Media">
      <formula>NOT(ISERROR(SEARCH("Media",H46)))</formula>
    </cfRule>
    <cfRule type="containsText" dxfId="1028" priority="128" operator="containsText" text="Media">
      <formula>NOT(ISERROR(SEARCH("Media",H46)))</formula>
    </cfRule>
    <cfRule type="containsText" dxfId="1027" priority="129" operator="containsText" text="Media">
      <formula>NOT(ISERROR(SEARCH("Media",H46)))</formula>
    </cfRule>
    <cfRule type="containsText" dxfId="1026" priority="130" operator="containsText" text="Muy Baja">
      <formula>NOT(ISERROR(SEARCH("Muy Baja",H46)))</formula>
    </cfRule>
    <cfRule type="containsText" dxfId="1025" priority="131" operator="containsText" text="Baja">
      <formula>NOT(ISERROR(SEARCH("Baja",H46)))</formula>
    </cfRule>
    <cfRule type="containsText" dxfId="1024" priority="132" operator="containsText" text="Muy Baja">
      <formula>NOT(ISERROR(SEARCH("Muy Baja",H46)))</formula>
    </cfRule>
    <cfRule type="containsText" dxfId="1023" priority="133" operator="containsText" text="Muy Baja">
      <formula>NOT(ISERROR(SEARCH("Muy Baja",H46)))</formula>
    </cfRule>
    <cfRule type="containsText" dxfId="1022" priority="134" operator="containsText" text="Muy Baja">
      <formula>NOT(ISERROR(SEARCH("Muy Baja",H46)))</formula>
    </cfRule>
    <cfRule type="containsText" dxfId="1021" priority="135" operator="containsText" text="Muy Baja'Tabla probabilidad'!">
      <formula>NOT(ISERROR(SEARCH("Muy Baja'Tabla probabilidad'!",H46)))</formula>
    </cfRule>
    <cfRule type="containsText" dxfId="1020" priority="136" operator="containsText" text="Muy bajo">
      <formula>NOT(ISERROR(SEARCH("Muy bajo",H46)))</formula>
    </cfRule>
    <cfRule type="containsText" dxfId="1019" priority="137" operator="containsText" text="Alta">
      <formula>NOT(ISERROR(SEARCH("Alta",H46)))</formula>
    </cfRule>
    <cfRule type="containsText" dxfId="1018" priority="138" operator="containsText" text="Media">
      <formula>NOT(ISERROR(SEARCH("Media",H46)))</formula>
    </cfRule>
    <cfRule type="containsText" dxfId="1017" priority="139" operator="containsText" text="Baja">
      <formula>NOT(ISERROR(SEARCH("Baja",H46)))</formula>
    </cfRule>
    <cfRule type="containsText" dxfId="1016" priority="140" operator="containsText" text="Muy baja">
      <formula>NOT(ISERROR(SEARCH("Muy baja",H46)))</formula>
    </cfRule>
    <cfRule type="cellIs" dxfId="1015" priority="143" operator="between">
      <formula>1</formula>
      <formula>2</formula>
    </cfRule>
    <cfRule type="cellIs" dxfId="1014" priority="144" operator="between">
      <formula>0</formula>
      <formula>2</formula>
    </cfRule>
  </conditionalFormatting>
  <conditionalFormatting sqref="H56">
    <cfRule type="containsText" dxfId="1013" priority="101" operator="containsText" text="Muy Baja">
      <formula>NOT(ISERROR(SEARCH("Muy Baja",H56)))</formula>
    </cfRule>
    <cfRule type="containsText" dxfId="1012" priority="102" operator="containsText" text="Baja">
      <formula>NOT(ISERROR(SEARCH("Baja",H56)))</formula>
    </cfRule>
    <cfRule type="containsText" dxfId="1011" priority="103" operator="containsText" text="Muy Alta">
      <formula>NOT(ISERROR(SEARCH("Muy Alta",H56)))</formula>
    </cfRule>
    <cfRule type="containsText" dxfId="1010" priority="104" operator="containsText" text="Alta">
      <formula>NOT(ISERROR(SEARCH("Alta",H56)))</formula>
    </cfRule>
    <cfRule type="containsText" dxfId="1009" priority="105" operator="containsText" text="Media">
      <formula>NOT(ISERROR(SEARCH("Media",H56)))</formula>
    </cfRule>
    <cfRule type="containsText" dxfId="1008" priority="106" operator="containsText" text="Media">
      <formula>NOT(ISERROR(SEARCH("Media",H56)))</formula>
    </cfRule>
    <cfRule type="containsText" dxfId="1007" priority="107" operator="containsText" text="Media">
      <formula>NOT(ISERROR(SEARCH("Media",H56)))</formula>
    </cfRule>
    <cfRule type="containsText" dxfId="1006" priority="108" operator="containsText" text="Muy Baja">
      <formula>NOT(ISERROR(SEARCH("Muy Baja",H56)))</formula>
    </cfRule>
    <cfRule type="containsText" dxfId="1005" priority="109" operator="containsText" text="Baja">
      <formula>NOT(ISERROR(SEARCH("Baja",H56)))</formula>
    </cfRule>
    <cfRule type="containsText" dxfId="1004" priority="110" operator="containsText" text="Muy Baja">
      <formula>NOT(ISERROR(SEARCH("Muy Baja",H56)))</formula>
    </cfRule>
    <cfRule type="containsText" dxfId="1003" priority="111" operator="containsText" text="Muy Baja">
      <formula>NOT(ISERROR(SEARCH("Muy Baja",H56)))</formula>
    </cfRule>
    <cfRule type="containsText" dxfId="1002" priority="112" operator="containsText" text="Muy Baja">
      <formula>NOT(ISERROR(SEARCH("Muy Baja",H56)))</formula>
    </cfRule>
    <cfRule type="containsText" dxfId="1001" priority="113" operator="containsText" text="Muy Baja'Tabla probabilidad'!">
      <formula>NOT(ISERROR(SEARCH("Muy Baja'Tabla probabilidad'!",H56)))</formula>
    </cfRule>
    <cfRule type="containsText" dxfId="1000" priority="114" operator="containsText" text="Muy bajo">
      <formula>NOT(ISERROR(SEARCH("Muy bajo",H56)))</formula>
    </cfRule>
    <cfRule type="containsText" dxfId="999" priority="115" operator="containsText" text="Alta">
      <formula>NOT(ISERROR(SEARCH("Alta",H56)))</formula>
    </cfRule>
    <cfRule type="containsText" dxfId="998" priority="116" operator="containsText" text="Media">
      <formula>NOT(ISERROR(SEARCH("Media",H56)))</formula>
    </cfRule>
    <cfRule type="containsText" dxfId="997" priority="117" operator="containsText" text="Baja">
      <formula>NOT(ISERROR(SEARCH("Baja",H56)))</formula>
    </cfRule>
    <cfRule type="containsText" dxfId="996" priority="118" operator="containsText" text="Muy baja">
      <formula>NOT(ISERROR(SEARCH("Muy baja",H56)))</formula>
    </cfRule>
    <cfRule type="cellIs" dxfId="995" priority="121" operator="between">
      <formula>1</formula>
      <formula>2</formula>
    </cfRule>
    <cfRule type="cellIs" dxfId="994" priority="122" operator="between">
      <formula>0</formula>
      <formula>2</formula>
    </cfRule>
  </conditionalFormatting>
  <conditionalFormatting sqref="H66">
    <cfRule type="containsText" dxfId="993" priority="79" operator="containsText" text="Muy Baja">
      <formula>NOT(ISERROR(SEARCH("Muy Baja",H66)))</formula>
    </cfRule>
    <cfRule type="containsText" dxfId="992" priority="80" operator="containsText" text="Baja">
      <formula>NOT(ISERROR(SEARCH("Baja",H66)))</formula>
    </cfRule>
    <cfRule type="containsText" dxfId="991" priority="81" operator="containsText" text="Muy Alta">
      <formula>NOT(ISERROR(SEARCH("Muy Alta",H66)))</formula>
    </cfRule>
    <cfRule type="containsText" dxfId="990" priority="82" operator="containsText" text="Alta">
      <formula>NOT(ISERROR(SEARCH("Alta",H66)))</formula>
    </cfRule>
    <cfRule type="containsText" dxfId="989" priority="83" operator="containsText" text="Media">
      <formula>NOT(ISERROR(SEARCH("Media",H66)))</formula>
    </cfRule>
    <cfRule type="containsText" dxfId="988" priority="84" operator="containsText" text="Media">
      <formula>NOT(ISERROR(SEARCH("Media",H66)))</formula>
    </cfRule>
    <cfRule type="containsText" dxfId="987" priority="85" operator="containsText" text="Media">
      <formula>NOT(ISERROR(SEARCH("Media",H66)))</formula>
    </cfRule>
    <cfRule type="containsText" dxfId="986" priority="86" operator="containsText" text="Muy Baja">
      <formula>NOT(ISERROR(SEARCH("Muy Baja",H66)))</formula>
    </cfRule>
    <cfRule type="containsText" dxfId="985" priority="87" operator="containsText" text="Baja">
      <formula>NOT(ISERROR(SEARCH("Baja",H66)))</formula>
    </cfRule>
    <cfRule type="containsText" dxfId="984" priority="88" operator="containsText" text="Muy Baja">
      <formula>NOT(ISERROR(SEARCH("Muy Baja",H66)))</formula>
    </cfRule>
    <cfRule type="containsText" dxfId="983" priority="89" operator="containsText" text="Muy Baja">
      <formula>NOT(ISERROR(SEARCH("Muy Baja",H66)))</formula>
    </cfRule>
    <cfRule type="containsText" dxfId="982" priority="90" operator="containsText" text="Muy Baja">
      <formula>NOT(ISERROR(SEARCH("Muy Baja",H66)))</formula>
    </cfRule>
    <cfRule type="containsText" dxfId="981" priority="91" operator="containsText" text="Muy Baja'Tabla probabilidad'!">
      <formula>NOT(ISERROR(SEARCH("Muy Baja'Tabla probabilidad'!",H66)))</formula>
    </cfRule>
    <cfRule type="containsText" dxfId="980" priority="92" operator="containsText" text="Muy bajo">
      <formula>NOT(ISERROR(SEARCH("Muy bajo",H66)))</formula>
    </cfRule>
    <cfRule type="containsText" dxfId="979" priority="93" operator="containsText" text="Alta">
      <formula>NOT(ISERROR(SEARCH("Alta",H66)))</formula>
    </cfRule>
    <cfRule type="containsText" dxfId="978" priority="94" operator="containsText" text="Media">
      <formula>NOT(ISERROR(SEARCH("Media",H66)))</formula>
    </cfRule>
    <cfRule type="containsText" dxfId="977" priority="95" operator="containsText" text="Baja">
      <formula>NOT(ISERROR(SEARCH("Baja",H66)))</formula>
    </cfRule>
    <cfRule type="containsText" dxfId="976" priority="96" operator="containsText" text="Muy baja">
      <formula>NOT(ISERROR(SEARCH("Muy baja",H66)))</formula>
    </cfRule>
    <cfRule type="cellIs" dxfId="975" priority="99" operator="between">
      <formula>1</formula>
      <formula>2</formula>
    </cfRule>
    <cfRule type="cellIs" dxfId="974" priority="100" operator="between">
      <formula>0</formula>
      <formula>2</formula>
    </cfRule>
  </conditionalFormatting>
  <conditionalFormatting sqref="H76">
    <cfRule type="containsText" dxfId="973" priority="57" operator="containsText" text="Muy Baja">
      <formula>NOT(ISERROR(SEARCH("Muy Baja",H76)))</formula>
    </cfRule>
    <cfRule type="containsText" dxfId="972" priority="58" operator="containsText" text="Baja">
      <formula>NOT(ISERROR(SEARCH("Baja",H76)))</formula>
    </cfRule>
    <cfRule type="containsText" dxfId="971" priority="59" operator="containsText" text="Muy Alta">
      <formula>NOT(ISERROR(SEARCH("Muy Alta",H76)))</formula>
    </cfRule>
    <cfRule type="containsText" dxfId="970" priority="60" operator="containsText" text="Alta">
      <formula>NOT(ISERROR(SEARCH("Alta",H76)))</formula>
    </cfRule>
    <cfRule type="containsText" dxfId="969" priority="61" operator="containsText" text="Media">
      <formula>NOT(ISERROR(SEARCH("Media",H76)))</formula>
    </cfRule>
    <cfRule type="containsText" dxfId="968" priority="62" operator="containsText" text="Media">
      <formula>NOT(ISERROR(SEARCH("Media",H76)))</formula>
    </cfRule>
    <cfRule type="containsText" dxfId="967" priority="63" operator="containsText" text="Media">
      <formula>NOT(ISERROR(SEARCH("Media",H76)))</formula>
    </cfRule>
    <cfRule type="containsText" dxfId="966" priority="64" operator="containsText" text="Muy Baja">
      <formula>NOT(ISERROR(SEARCH("Muy Baja",H76)))</formula>
    </cfRule>
    <cfRule type="containsText" dxfId="965" priority="65" operator="containsText" text="Baja">
      <formula>NOT(ISERROR(SEARCH("Baja",H76)))</formula>
    </cfRule>
    <cfRule type="containsText" dxfId="964" priority="66" operator="containsText" text="Muy Baja">
      <formula>NOT(ISERROR(SEARCH("Muy Baja",H76)))</formula>
    </cfRule>
    <cfRule type="containsText" dxfId="963" priority="67" operator="containsText" text="Muy Baja">
      <formula>NOT(ISERROR(SEARCH("Muy Baja",H76)))</formula>
    </cfRule>
    <cfRule type="containsText" dxfId="962" priority="68" operator="containsText" text="Muy Baja">
      <formula>NOT(ISERROR(SEARCH("Muy Baja",H76)))</formula>
    </cfRule>
    <cfRule type="containsText" dxfId="961" priority="69" operator="containsText" text="Muy Baja'Tabla probabilidad'!">
      <formula>NOT(ISERROR(SEARCH("Muy Baja'Tabla probabilidad'!",H76)))</formula>
    </cfRule>
    <cfRule type="containsText" dxfId="960" priority="70" operator="containsText" text="Muy bajo">
      <formula>NOT(ISERROR(SEARCH("Muy bajo",H76)))</formula>
    </cfRule>
    <cfRule type="containsText" dxfId="959" priority="71" operator="containsText" text="Alta">
      <formula>NOT(ISERROR(SEARCH("Alta",H76)))</formula>
    </cfRule>
    <cfRule type="containsText" dxfId="958" priority="72" operator="containsText" text="Media">
      <formula>NOT(ISERROR(SEARCH("Media",H76)))</formula>
    </cfRule>
    <cfRule type="containsText" dxfId="957" priority="73" operator="containsText" text="Baja">
      <formula>NOT(ISERROR(SEARCH("Baja",H76)))</formula>
    </cfRule>
    <cfRule type="containsText" dxfId="956" priority="74" operator="containsText" text="Muy baja">
      <formula>NOT(ISERROR(SEARCH("Muy baja",H76)))</formula>
    </cfRule>
    <cfRule type="cellIs" dxfId="955" priority="77" operator="between">
      <formula>1</formula>
      <formula>2</formula>
    </cfRule>
    <cfRule type="cellIs" dxfId="954" priority="78" operator="between">
      <formula>0</formula>
      <formula>2</formula>
    </cfRule>
  </conditionalFormatting>
  <conditionalFormatting sqref="H86">
    <cfRule type="containsText" dxfId="953" priority="35" operator="containsText" text="Muy Baja">
      <formula>NOT(ISERROR(SEARCH("Muy Baja",H86)))</formula>
    </cfRule>
    <cfRule type="containsText" dxfId="952" priority="36" operator="containsText" text="Baja">
      <formula>NOT(ISERROR(SEARCH("Baja",H86)))</formula>
    </cfRule>
    <cfRule type="containsText" dxfId="951" priority="37" operator="containsText" text="Muy Alta">
      <formula>NOT(ISERROR(SEARCH("Muy Alta",H86)))</formula>
    </cfRule>
    <cfRule type="containsText" dxfId="950" priority="38" operator="containsText" text="Alta">
      <formula>NOT(ISERROR(SEARCH("Alta",H86)))</formula>
    </cfRule>
    <cfRule type="containsText" dxfId="949" priority="39" operator="containsText" text="Media">
      <formula>NOT(ISERROR(SEARCH("Media",H86)))</formula>
    </cfRule>
    <cfRule type="containsText" dxfId="948" priority="40" operator="containsText" text="Media">
      <formula>NOT(ISERROR(SEARCH("Media",H86)))</formula>
    </cfRule>
    <cfRule type="containsText" dxfId="947" priority="41" operator="containsText" text="Media">
      <formula>NOT(ISERROR(SEARCH("Media",H86)))</formula>
    </cfRule>
    <cfRule type="containsText" dxfId="946" priority="42" operator="containsText" text="Muy Baja">
      <formula>NOT(ISERROR(SEARCH("Muy Baja",H86)))</formula>
    </cfRule>
    <cfRule type="containsText" dxfId="945" priority="43" operator="containsText" text="Baja">
      <formula>NOT(ISERROR(SEARCH("Baja",H86)))</formula>
    </cfRule>
    <cfRule type="containsText" dxfId="944" priority="44" operator="containsText" text="Muy Baja">
      <formula>NOT(ISERROR(SEARCH("Muy Baja",H86)))</formula>
    </cfRule>
    <cfRule type="containsText" dxfId="943" priority="45" operator="containsText" text="Muy Baja">
      <formula>NOT(ISERROR(SEARCH("Muy Baja",H86)))</formula>
    </cfRule>
    <cfRule type="containsText" dxfId="942" priority="46" operator="containsText" text="Muy Baja">
      <formula>NOT(ISERROR(SEARCH("Muy Baja",H86)))</formula>
    </cfRule>
    <cfRule type="containsText" dxfId="941" priority="47" operator="containsText" text="Muy Baja'Tabla probabilidad'!">
      <formula>NOT(ISERROR(SEARCH("Muy Baja'Tabla probabilidad'!",H86)))</formula>
    </cfRule>
    <cfRule type="containsText" dxfId="940" priority="48" operator="containsText" text="Muy bajo">
      <formula>NOT(ISERROR(SEARCH("Muy bajo",H86)))</formula>
    </cfRule>
    <cfRule type="containsText" dxfId="939" priority="49" operator="containsText" text="Alta">
      <formula>NOT(ISERROR(SEARCH("Alta",H86)))</formula>
    </cfRule>
    <cfRule type="containsText" dxfId="938" priority="50" operator="containsText" text="Media">
      <formula>NOT(ISERROR(SEARCH("Media",H86)))</formula>
    </cfRule>
    <cfRule type="containsText" dxfId="937" priority="51" operator="containsText" text="Baja">
      <formula>NOT(ISERROR(SEARCH("Baja",H86)))</formula>
    </cfRule>
    <cfRule type="containsText" dxfId="936" priority="52" operator="containsText" text="Muy baja">
      <formula>NOT(ISERROR(SEARCH("Muy baja",H86)))</formula>
    </cfRule>
    <cfRule type="cellIs" dxfId="935" priority="55" operator="between">
      <formula>1</formula>
      <formula>2</formula>
    </cfRule>
    <cfRule type="cellIs" dxfId="934" priority="56" operator="between">
      <formula>0</formula>
      <formula>2</formula>
    </cfRule>
  </conditionalFormatting>
  <conditionalFormatting sqref="H96">
    <cfRule type="containsText" dxfId="933" priority="13" operator="containsText" text="Muy Baja">
      <formula>NOT(ISERROR(SEARCH("Muy Baja",H96)))</formula>
    </cfRule>
    <cfRule type="containsText" dxfId="932" priority="14" operator="containsText" text="Baja">
      <formula>NOT(ISERROR(SEARCH("Baja",H96)))</formula>
    </cfRule>
    <cfRule type="containsText" dxfId="931" priority="15" operator="containsText" text="Muy Alta">
      <formula>NOT(ISERROR(SEARCH("Muy Alta",H96)))</formula>
    </cfRule>
    <cfRule type="containsText" dxfId="930" priority="16" operator="containsText" text="Alta">
      <formula>NOT(ISERROR(SEARCH("Alta",H96)))</formula>
    </cfRule>
    <cfRule type="containsText" dxfId="929" priority="17" operator="containsText" text="Media">
      <formula>NOT(ISERROR(SEARCH("Media",H96)))</formula>
    </cfRule>
    <cfRule type="containsText" dxfId="928" priority="18" operator="containsText" text="Media">
      <formula>NOT(ISERROR(SEARCH("Media",H96)))</formula>
    </cfRule>
    <cfRule type="containsText" dxfId="927" priority="19" operator="containsText" text="Media">
      <formula>NOT(ISERROR(SEARCH("Media",H96)))</formula>
    </cfRule>
    <cfRule type="containsText" dxfId="926" priority="20" operator="containsText" text="Muy Baja">
      <formula>NOT(ISERROR(SEARCH("Muy Baja",H96)))</formula>
    </cfRule>
    <cfRule type="containsText" dxfId="925" priority="21" operator="containsText" text="Baja">
      <formula>NOT(ISERROR(SEARCH("Baja",H96)))</formula>
    </cfRule>
    <cfRule type="containsText" dxfId="924" priority="22" operator="containsText" text="Muy Baja">
      <formula>NOT(ISERROR(SEARCH("Muy Baja",H96)))</formula>
    </cfRule>
    <cfRule type="containsText" dxfId="923" priority="23" operator="containsText" text="Muy Baja">
      <formula>NOT(ISERROR(SEARCH("Muy Baja",H96)))</formula>
    </cfRule>
    <cfRule type="containsText" dxfId="922" priority="24" operator="containsText" text="Muy Baja">
      <formula>NOT(ISERROR(SEARCH("Muy Baja",H96)))</formula>
    </cfRule>
    <cfRule type="containsText" dxfId="921" priority="25" operator="containsText" text="Muy Baja'Tabla probabilidad'!">
      <formula>NOT(ISERROR(SEARCH("Muy Baja'Tabla probabilidad'!",H96)))</formula>
    </cfRule>
    <cfRule type="containsText" dxfId="920" priority="26" operator="containsText" text="Muy bajo">
      <formula>NOT(ISERROR(SEARCH("Muy bajo",H96)))</formula>
    </cfRule>
    <cfRule type="containsText" dxfId="919" priority="27" operator="containsText" text="Alta">
      <formula>NOT(ISERROR(SEARCH("Alta",H96)))</formula>
    </cfRule>
    <cfRule type="containsText" dxfId="918" priority="28" operator="containsText" text="Media">
      <formula>NOT(ISERROR(SEARCH("Media",H96)))</formula>
    </cfRule>
    <cfRule type="containsText" dxfId="917" priority="29" operator="containsText" text="Baja">
      <formula>NOT(ISERROR(SEARCH("Baja",H96)))</formula>
    </cfRule>
    <cfRule type="containsText" dxfId="916" priority="30" operator="containsText" text="Muy baja">
      <formula>NOT(ISERROR(SEARCH("Muy baja",H96)))</formula>
    </cfRule>
    <cfRule type="cellIs" dxfId="915" priority="33" operator="between">
      <formula>1</formula>
      <formula>2</formula>
    </cfRule>
    <cfRule type="cellIs" dxfId="914" priority="34" operator="between">
      <formula>0</formula>
      <formula>2</formula>
    </cfRule>
  </conditionalFormatting>
  <conditionalFormatting sqref="K18">
    <cfRule type="containsText" dxfId="913" priority="7" operator="containsText" text="Catastrófico">
      <formula>NOT(ISERROR(SEARCH("Catastrófico",K18)))</formula>
    </cfRule>
    <cfRule type="containsText" dxfId="912" priority="8" operator="containsText" text="Mayor">
      <formula>NOT(ISERROR(SEARCH("Mayor",K18)))</formula>
    </cfRule>
    <cfRule type="containsText" dxfId="911" priority="9" operator="containsText" text="Alta">
      <formula>NOT(ISERROR(SEARCH("Alta",K18)))</formula>
    </cfRule>
    <cfRule type="containsText" dxfId="910" priority="11" operator="containsText" text="Menor">
      <formula>NOT(ISERROR(SEARCH("Menor",K18)))</formula>
    </cfRule>
    <cfRule type="containsText" dxfId="909" priority="12" operator="containsText" text="Leve">
      <formula>NOT(ISERROR(SEARCH("Leve",K18)))</formula>
    </cfRule>
  </conditionalFormatting>
  <conditionalFormatting sqref="K18">
    <cfRule type="containsText" dxfId="908" priority="10" operator="containsText" text="Moderado">
      <formula>NOT(ISERROR(SEARCH("Moderado",K18)))</formula>
    </cfRule>
  </conditionalFormatting>
  <conditionalFormatting sqref="K18">
    <cfRule type="containsText" dxfId="907" priority="1" operator="containsText" text="Catastrófico">
      <formula>NOT(ISERROR(SEARCH("Catastrófico",K18)))</formula>
    </cfRule>
    <cfRule type="containsText" dxfId="906" priority="2" operator="containsText" text="Mayor">
      <formula>NOT(ISERROR(SEARCH("Mayor",K18)))</formula>
    </cfRule>
    <cfRule type="containsText" dxfId="905" priority="3" operator="containsText" text="Alta">
      <formula>NOT(ISERROR(SEARCH("Alta",K18)))</formula>
    </cfRule>
    <cfRule type="containsText" dxfId="904" priority="5" operator="containsText" text="Menor">
      <formula>NOT(ISERROR(SEARCH("Menor",K18)))</formula>
    </cfRule>
    <cfRule type="containsText" dxfId="903" priority="6" operator="containsText" text="Leve">
      <formula>NOT(ISERROR(SEARCH("Leve",K18)))</formula>
    </cfRule>
  </conditionalFormatting>
  <conditionalFormatting sqref="K18">
    <cfRule type="containsText" dxfId="902" priority="4" operator="containsText" text="Moderado">
      <formula>NOT(ISERROR(SEARCH("Moderado",K18)))</formula>
    </cfRule>
  </conditionalFormatting>
  <printOptions horizontalCentered="1"/>
  <pageMargins left="0.70866141732283472" right="0.70866141732283472" top="0.74803149606299213" bottom="0.74803149606299213" header="0.31496062992125984" footer="0.31496062992125984"/>
  <pageSetup paperSize="14" scale="4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7" operator="containsText" id="{D66EA2D1-B8F8-4C66-9CB7-3545FD4ED8BD}">
            <xm:f>NOT(ISERROR(SEARCH('8- Políticas de Administración '!$B$5,H16)))</xm:f>
            <xm:f>'8- Políticas de Administración '!$B$5</xm:f>
            <x14:dxf>
              <font>
                <color rgb="FF006100"/>
              </font>
              <fill>
                <patternFill>
                  <bgColor rgb="FFC6EFCE"/>
                </patternFill>
              </fill>
            </x14:dxf>
          </x14:cfRule>
          <x14:cfRule type="containsText" priority="208" operator="containsText" id="{89E645DF-FE4A-4329-8D64-D878646D16D7}">
            <xm:f>NOT(ISERROR(SEARCH('8- Políticas de Administración '!$B$5,H16)))</xm:f>
            <xm:f>'8- Políticas de Administración '!$B$5</xm:f>
            <x14:dxf>
              <font>
                <color rgb="FF9C0006"/>
              </font>
              <fill>
                <patternFill>
                  <bgColor rgb="FFFFC7CE"/>
                </patternFill>
              </fill>
            </x14:dxf>
          </x14:cfRule>
          <xm:sqref>H16</xm:sqref>
        </x14:conditionalFormatting>
        <x14:conditionalFormatting xmlns:xm="http://schemas.microsoft.com/office/excel/2006/main">
          <x14:cfRule type="containsText" priority="185" operator="containsText" id="{94C30485-A9EB-4508-AADF-061DD89D710B}">
            <xm:f>NOT(ISERROR(SEARCH('8- Políticas de Administración '!$B$5,H26)))</xm:f>
            <xm:f>'8- Políticas de Administración '!$B$5</xm:f>
            <x14:dxf>
              <font>
                <color rgb="FF006100"/>
              </font>
              <fill>
                <patternFill>
                  <bgColor rgb="FFC6EFCE"/>
                </patternFill>
              </fill>
            </x14:dxf>
          </x14:cfRule>
          <x14:cfRule type="containsText" priority="186" operator="containsText" id="{F6CEE05A-4335-4DE7-9AD0-BC3244F32007}">
            <xm:f>NOT(ISERROR(SEARCH('8- Políticas de Administración '!$B$5,H26)))</xm:f>
            <xm:f>'8- Políticas de Administración '!$B$5</xm:f>
            <x14:dxf>
              <font>
                <color rgb="FF9C0006"/>
              </font>
              <fill>
                <patternFill>
                  <bgColor rgb="FFFFC7CE"/>
                </patternFill>
              </fill>
            </x14:dxf>
          </x14:cfRule>
          <xm:sqref>H26</xm:sqref>
        </x14:conditionalFormatting>
        <x14:conditionalFormatting xmlns:xm="http://schemas.microsoft.com/office/excel/2006/main">
          <x14:cfRule type="containsText" priority="163" operator="containsText" id="{45DEAE1A-EF5F-439A-B898-813725700D12}">
            <xm:f>NOT(ISERROR(SEARCH('8- Políticas de Administración '!$B$5,H36)))</xm:f>
            <xm:f>'8- Políticas de Administración '!$B$5</xm:f>
            <x14:dxf>
              <font>
                <color rgb="FF006100"/>
              </font>
              <fill>
                <patternFill>
                  <bgColor rgb="FFC6EFCE"/>
                </patternFill>
              </fill>
            </x14:dxf>
          </x14:cfRule>
          <x14:cfRule type="containsText" priority="164" operator="containsText" id="{F292B299-7521-4758-B769-33C2116832BF}">
            <xm:f>NOT(ISERROR(SEARCH('8- Políticas de Administración '!$B$5,H36)))</xm:f>
            <xm:f>'8- Políticas de Administración '!$B$5</xm:f>
            <x14:dxf>
              <font>
                <color rgb="FF9C0006"/>
              </font>
              <fill>
                <patternFill>
                  <bgColor rgb="FFFFC7CE"/>
                </patternFill>
              </fill>
            </x14:dxf>
          </x14:cfRule>
          <xm:sqref>H36</xm:sqref>
        </x14:conditionalFormatting>
        <x14:conditionalFormatting xmlns:xm="http://schemas.microsoft.com/office/excel/2006/main">
          <x14:cfRule type="containsText" priority="141" operator="containsText" id="{AADDC164-ADEE-4C08-B90D-718C0C3CAEB6}">
            <xm:f>NOT(ISERROR(SEARCH('8- Políticas de Administración '!$B$5,H46)))</xm:f>
            <xm:f>'8- Políticas de Administración '!$B$5</xm:f>
            <x14:dxf>
              <font>
                <color rgb="FF006100"/>
              </font>
              <fill>
                <patternFill>
                  <bgColor rgb="FFC6EFCE"/>
                </patternFill>
              </fill>
            </x14:dxf>
          </x14:cfRule>
          <x14:cfRule type="containsText" priority="142" operator="containsText" id="{1AB0CE51-B407-4697-8E04-4CC3CF9EE107}">
            <xm:f>NOT(ISERROR(SEARCH('8- Políticas de Administración '!$B$5,H46)))</xm:f>
            <xm:f>'8- Políticas de Administración '!$B$5</xm:f>
            <x14:dxf>
              <font>
                <color rgb="FF9C0006"/>
              </font>
              <fill>
                <patternFill>
                  <bgColor rgb="FFFFC7CE"/>
                </patternFill>
              </fill>
            </x14:dxf>
          </x14:cfRule>
          <xm:sqref>H46</xm:sqref>
        </x14:conditionalFormatting>
        <x14:conditionalFormatting xmlns:xm="http://schemas.microsoft.com/office/excel/2006/main">
          <x14:cfRule type="containsText" priority="119" operator="containsText" id="{001B88C6-EB34-4E0A-AECF-58CD2752DB8E}">
            <xm:f>NOT(ISERROR(SEARCH('8- Políticas de Administración '!$B$5,H56)))</xm:f>
            <xm:f>'8- Políticas de Administración '!$B$5</xm:f>
            <x14:dxf>
              <font>
                <color rgb="FF006100"/>
              </font>
              <fill>
                <patternFill>
                  <bgColor rgb="FFC6EFCE"/>
                </patternFill>
              </fill>
            </x14:dxf>
          </x14:cfRule>
          <x14:cfRule type="containsText" priority="120" operator="containsText" id="{825CD813-148D-42C7-B4E1-5908C15AC983}">
            <xm:f>NOT(ISERROR(SEARCH('8- Políticas de Administración '!$B$5,H56)))</xm:f>
            <xm:f>'8- Políticas de Administración '!$B$5</xm:f>
            <x14:dxf>
              <font>
                <color rgb="FF9C0006"/>
              </font>
              <fill>
                <patternFill>
                  <bgColor rgb="FFFFC7CE"/>
                </patternFill>
              </fill>
            </x14:dxf>
          </x14:cfRule>
          <xm:sqref>H56</xm:sqref>
        </x14:conditionalFormatting>
        <x14:conditionalFormatting xmlns:xm="http://schemas.microsoft.com/office/excel/2006/main">
          <x14:cfRule type="containsText" priority="97" operator="containsText" id="{84305A36-630E-4A0C-8C2E-D0757D35E655}">
            <xm:f>NOT(ISERROR(SEARCH('8- Políticas de Administración '!$B$5,H66)))</xm:f>
            <xm:f>'8- Políticas de Administración '!$B$5</xm:f>
            <x14:dxf>
              <font>
                <color rgb="FF006100"/>
              </font>
              <fill>
                <patternFill>
                  <bgColor rgb="FFC6EFCE"/>
                </patternFill>
              </fill>
            </x14:dxf>
          </x14:cfRule>
          <x14:cfRule type="containsText" priority="98" operator="containsText" id="{3AAD962E-29A5-465D-A045-07D7316AE918}">
            <xm:f>NOT(ISERROR(SEARCH('8- Políticas de Administración '!$B$5,H66)))</xm:f>
            <xm:f>'8- Políticas de Administración '!$B$5</xm:f>
            <x14:dxf>
              <font>
                <color rgb="FF9C0006"/>
              </font>
              <fill>
                <patternFill>
                  <bgColor rgb="FFFFC7CE"/>
                </patternFill>
              </fill>
            </x14:dxf>
          </x14:cfRule>
          <xm:sqref>H66</xm:sqref>
        </x14:conditionalFormatting>
        <x14:conditionalFormatting xmlns:xm="http://schemas.microsoft.com/office/excel/2006/main">
          <x14:cfRule type="containsText" priority="75" operator="containsText" id="{8A70BF17-97DF-424F-8B54-CC7D671CC401}">
            <xm:f>NOT(ISERROR(SEARCH('8- Políticas de Administración '!$B$5,H76)))</xm:f>
            <xm:f>'8- Políticas de Administración '!$B$5</xm:f>
            <x14:dxf>
              <font>
                <color rgb="FF006100"/>
              </font>
              <fill>
                <patternFill>
                  <bgColor rgb="FFC6EFCE"/>
                </patternFill>
              </fill>
            </x14:dxf>
          </x14:cfRule>
          <x14:cfRule type="containsText" priority="76" operator="containsText" id="{82BCCA08-0C9A-42ED-B00A-24082BBD2B2F}">
            <xm:f>NOT(ISERROR(SEARCH('8- Políticas de Administración '!$B$5,H76)))</xm:f>
            <xm:f>'8- Políticas de Administración '!$B$5</xm:f>
            <x14:dxf>
              <font>
                <color rgb="FF9C0006"/>
              </font>
              <fill>
                <patternFill>
                  <bgColor rgb="FFFFC7CE"/>
                </patternFill>
              </fill>
            </x14:dxf>
          </x14:cfRule>
          <xm:sqref>H76</xm:sqref>
        </x14:conditionalFormatting>
        <x14:conditionalFormatting xmlns:xm="http://schemas.microsoft.com/office/excel/2006/main">
          <x14:cfRule type="containsText" priority="53" operator="containsText" id="{9BB399C7-C6DA-4F88-BFA6-49BEB1A91381}">
            <xm:f>NOT(ISERROR(SEARCH('\0 CALIDAD\6-Matriz de riesgos\[Matriz de Riesgos Judicial Ejemplo (1) (1).xlsx]8- Políticas de Administración '!#REF!,H86)))</xm:f>
            <xm:f>'\0 CALIDAD\6-Matriz de riesgos\[Matriz de Riesgos Judicial Ejemplo (1) (1).xlsx]8- Políticas de Administración '!#REF!</xm:f>
            <x14:dxf>
              <font>
                <color rgb="FF006100"/>
              </font>
              <fill>
                <patternFill>
                  <bgColor rgb="FFC6EFCE"/>
                </patternFill>
              </fill>
            </x14:dxf>
          </x14:cfRule>
          <x14:cfRule type="containsText" priority="54" operator="containsText" id="{DA989CCE-966D-4216-85AE-2C89511565B7}">
            <xm:f>NOT(ISERROR(SEARCH('\0 CALIDAD\6-Matriz de riesgos\[Matriz de Riesgos Judicial Ejemplo (1) (1).xlsx]8- Políticas de Administración '!#REF!,H86)))</xm:f>
            <xm:f>'\0 CALIDAD\6-Matriz de riesgos\[Matriz de Riesgos Judicial Ejemplo (1) (1).xlsx]8- Políticas de Administración '!#REF!</xm:f>
            <x14:dxf>
              <font>
                <color rgb="FF9C0006"/>
              </font>
              <fill>
                <patternFill>
                  <bgColor rgb="FFFFC7CE"/>
                </patternFill>
              </fill>
            </x14:dxf>
          </x14:cfRule>
          <xm:sqref>H86</xm:sqref>
        </x14:conditionalFormatting>
        <x14:conditionalFormatting xmlns:xm="http://schemas.microsoft.com/office/excel/2006/main">
          <x14:cfRule type="containsText" priority="31" operator="containsText" id="{E3407A82-52FF-4A31-9D10-9BD1B030A109}">
            <xm:f>NOT(ISERROR(SEARCH('\0 CALIDAD\6-Matriz de riesgos\[Matriz de Riesgos Judicial Ejemplo (1) (1).xlsx]8- Políticas de Administración '!#REF!,H96)))</xm:f>
            <xm:f>'\0 CALIDAD\6-Matriz de riesgos\[Matriz de Riesgos Judicial Ejemplo (1) (1).xlsx]8- Políticas de Administración '!#REF!</xm:f>
            <x14:dxf>
              <font>
                <color rgb="FF006100"/>
              </font>
              <fill>
                <patternFill>
                  <bgColor rgb="FFC6EFCE"/>
                </patternFill>
              </fill>
            </x14:dxf>
          </x14:cfRule>
          <x14:cfRule type="containsText" priority="32" operator="containsText" id="{F470C991-4AE1-425A-9DAF-DFD6FC63F2A1}">
            <xm:f>NOT(ISERROR(SEARCH('\0 CALIDAD\6-Matriz de riesgos\[Matriz de Riesgos Judicial Ejemplo (1) (1).xlsx]8- Políticas de Administración '!#REF!,H96)))</xm:f>
            <xm:f>'\0 CALIDAD\6-Matriz de riesgos\[Matriz de Riesgos Judicial Ejemplo (1) (1).xlsx]8- Políticas de Administración '!#REF!</xm:f>
            <x14:dxf>
              <font>
                <color rgb="FF9C0006"/>
              </font>
              <fill>
                <patternFill>
                  <bgColor rgb="FFFFC7CE"/>
                </patternFill>
              </fill>
            </x14:dxf>
          </x14:cfRule>
          <xm:sqref>H96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10A2FD1-0FAF-4AB5-9A9C-820A0D48F468}">
          <x14:formula1>
            <xm:f>'8- Políticas de Administración '!$I$17:$I$22</xm:f>
          </x14:formula1>
          <xm:sqref>I78 I16 I18:I75</xm:sqref>
        </x14:dataValidation>
        <x14:dataValidation type="list" allowBlank="1" showInputMessage="1" showErrorMessage="1" xr:uid="{6676AED3-5838-4A09-AAF9-E1202729D0D6}">
          <x14:formula1>
            <xm:f>IF(I16='8- Políticas de Administración '!$C$16,'8- Políticas de Administración '!$C$17:$C$21,IF(I16='8- Políticas de Administración '!$C$24,'8- Políticas de Administración '!$C$25:$C$29,IF(I16='8- Políticas de Administración '!$C$32,'8- Políticas de Administración '!$C$33:$C$37,IF(I16='8- Políticas de Administración '!$C$40,'8- Políticas de Administración '!$C$41:$C$45,IF(I16='8- Políticas de Administración '!$C$48,'8- Políticas de Administración '!$C$49:$C$53,IF(I16='8- Políticas de Administración '!$C$56,'8- Políticas de Administración '!$C$57:$C$61))))))</xm:f>
          </x14:formula1>
          <xm:sqref>J16 J18:J75</xm:sqref>
        </x14:dataValidation>
        <x14:dataValidation type="list" allowBlank="1" showInputMessage="1" showErrorMessage="1" xr:uid="{28CF8656-C3FA-422E-B7B9-37FFD6A35E35}">
          <x14:formula1>
            <xm: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xm:f>
          </x14:formula1>
          <xm:sqref>J17 J87:J95 J97:J105</xm:sqref>
        </x14:dataValidation>
        <x14:dataValidation type="list" allowBlank="1" showInputMessage="1" showErrorMessage="1" xr:uid="{B68047CF-20EC-4A10-8962-D4D4477C9259}">
          <x14:formula1>
            <xm:f>'Z:\0 CALIDAD\6-Matriz de riesgos\[Matriz de Riesgos Judicial Ejemplo (1) (1).xlsx]8- Políticas de Administración '!#REF!</xm:f>
          </x14:formula1>
          <xm:sqref>I17 I87:I95 I97:I105</xm:sqref>
        </x14:dataValidation>
        <x14:dataValidation type="list" allowBlank="1" showInputMessage="1" showErrorMessage="1" xr:uid="{B8DF6CD1-1239-4D33-A174-551E88597029}">
          <x14:formula1>
            <xm: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xm:f>
          </x14:formula1>
          <xm:sqref>J86 J96</xm:sqref>
        </x14:dataValidation>
        <x14:dataValidation type="list" allowBlank="1" showInputMessage="1" showErrorMessage="1" xr:uid="{BFA1A3AB-51BC-4781-9E81-E2FDF4FE02E1}">
          <x14:formula1>
            <xm:f>'[Matriz de Riesgos _Modelo Judicial _VF.xlsx]8- Políticas de Administración '!#REF!</xm:f>
          </x14:formula1>
          <xm:sqref>I86 I96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05"/>
  <sheetViews>
    <sheetView showGridLines="0" topLeftCell="A73" zoomScale="87" zoomScaleNormal="87" zoomScalePageLayoutView="70" workbookViewId="0">
      <selection activeCell="E90" sqref="E90"/>
    </sheetView>
  </sheetViews>
  <sheetFormatPr baseColWidth="10" defaultColWidth="11.42578125" defaultRowHeight="15"/>
  <cols>
    <col min="1" max="1" width="7" customWidth="1"/>
    <col min="2" max="2" width="26.7109375" customWidth="1"/>
    <col min="3" max="3" width="52.5703125" style="53" customWidth="1"/>
    <col min="4" max="4" width="5" hidden="1" customWidth="1"/>
    <col min="5" max="5" width="59.42578125" customWidth="1"/>
    <col min="7" max="7" width="12.28515625" bestFit="1" customWidth="1"/>
    <col min="8" max="8" width="14.7109375" bestFit="1" customWidth="1"/>
    <col min="9" max="9" width="13.5703125" customWidth="1"/>
    <col min="10" max="10" width="11.28515625" customWidth="1"/>
    <col min="11" max="11" width="11.7109375" customWidth="1"/>
    <col min="12" max="12" width="27.8554687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425"/>
      <c r="B1" s="426"/>
      <c r="C1" s="427"/>
      <c r="D1" s="46"/>
      <c r="E1" s="431" t="s">
        <v>238</v>
      </c>
      <c r="F1" s="432"/>
      <c r="G1" s="432"/>
      <c r="H1" s="432"/>
      <c r="I1" s="432"/>
      <c r="J1" s="432"/>
      <c r="K1" s="432"/>
      <c r="L1" s="432"/>
      <c r="M1" s="432"/>
      <c r="N1" s="432"/>
      <c r="O1" s="432"/>
      <c r="P1" s="432"/>
      <c r="Q1" s="432"/>
      <c r="R1" s="432"/>
      <c r="S1" s="432"/>
      <c r="T1" s="432"/>
      <c r="U1" s="432"/>
      <c r="V1" s="43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428"/>
      <c r="B2" s="429"/>
      <c r="C2" s="430"/>
      <c r="D2" s="46"/>
      <c r="E2" s="433"/>
      <c r="F2" s="434"/>
      <c r="G2" s="434"/>
      <c r="H2" s="434"/>
      <c r="I2" s="434"/>
      <c r="J2" s="434"/>
      <c r="K2" s="434"/>
      <c r="L2" s="434"/>
      <c r="M2" s="434"/>
      <c r="N2" s="434"/>
      <c r="O2" s="434"/>
      <c r="P2" s="434"/>
      <c r="Q2" s="434"/>
      <c r="R2" s="434"/>
      <c r="S2" s="434"/>
      <c r="T2" s="434"/>
      <c r="U2" s="434"/>
      <c r="V2" s="43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428"/>
      <c r="B3" s="429"/>
      <c r="C3" s="430"/>
      <c r="D3" s="156"/>
      <c r="E3" s="433"/>
      <c r="F3" s="434"/>
      <c r="G3" s="434"/>
      <c r="H3" s="434"/>
      <c r="I3" s="434"/>
      <c r="J3" s="434"/>
      <c r="K3" s="434"/>
      <c r="L3" s="434"/>
      <c r="M3" s="434"/>
      <c r="N3" s="434"/>
      <c r="O3" s="434"/>
      <c r="P3" s="434"/>
      <c r="Q3" s="434"/>
      <c r="R3" s="434"/>
      <c r="S3" s="434"/>
      <c r="T3" s="434"/>
      <c r="U3" s="434"/>
      <c r="V3" s="43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30.75" customHeight="1">
      <c r="A4" s="435" t="s">
        <v>0</v>
      </c>
      <c r="B4" s="435"/>
      <c r="C4" s="436" t="s">
        <v>540</v>
      </c>
      <c r="D4" s="436"/>
      <c r="E4" s="436"/>
      <c r="F4" s="436"/>
      <c r="G4" s="436"/>
      <c r="H4" s="436"/>
      <c r="I4" s="436"/>
      <c r="J4" s="436"/>
      <c r="K4" s="436"/>
      <c r="L4" s="436"/>
      <c r="M4" s="436"/>
      <c r="N4" s="436"/>
      <c r="O4" s="436"/>
      <c r="P4" s="436"/>
      <c r="Q4" s="436"/>
      <c r="R4" s="436"/>
      <c r="S4" s="436"/>
      <c r="T4" s="436"/>
      <c r="U4" s="436"/>
      <c r="V4" s="436"/>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35" t="s">
        <v>1</v>
      </c>
      <c r="B5" s="435"/>
      <c r="C5" s="436" t="s">
        <v>291</v>
      </c>
      <c r="D5" s="436"/>
      <c r="E5" s="436"/>
      <c r="F5" s="436"/>
      <c r="G5" s="436"/>
      <c r="H5" s="436"/>
      <c r="I5" s="436"/>
      <c r="J5" s="436"/>
      <c r="K5" s="436"/>
      <c r="L5" s="436"/>
      <c r="M5" s="436"/>
      <c r="N5" s="436"/>
      <c r="O5" s="436"/>
      <c r="P5" s="436"/>
      <c r="Q5" s="436"/>
      <c r="R5" s="436"/>
      <c r="S5" s="436"/>
      <c r="T5" s="436"/>
      <c r="U5" s="436"/>
      <c r="V5" s="43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46.5" customHeight="1">
      <c r="A6" s="435" t="s">
        <v>2</v>
      </c>
      <c r="B6" s="435"/>
      <c r="C6" s="436" t="s">
        <v>442</v>
      </c>
      <c r="D6" s="436"/>
      <c r="E6" s="436"/>
      <c r="F6" s="436"/>
      <c r="G6" s="436"/>
      <c r="H6" s="436"/>
      <c r="I6" s="436"/>
      <c r="J6" s="436"/>
      <c r="K6" s="436"/>
      <c r="L6" s="436"/>
      <c r="M6" s="436"/>
      <c r="N6" s="436"/>
      <c r="O6" s="436"/>
      <c r="P6" s="436"/>
      <c r="Q6" s="436"/>
      <c r="R6" s="436"/>
      <c r="S6" s="436"/>
      <c r="T6" s="436"/>
      <c r="U6" s="436"/>
      <c r="V6" s="436"/>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00" t="s">
        <v>115</v>
      </c>
      <c r="B7" s="500"/>
      <c r="C7" s="500"/>
      <c r="D7" s="501" t="s">
        <v>116</v>
      </c>
      <c r="E7" s="493"/>
      <c r="F7" s="493"/>
      <c r="G7" s="493"/>
      <c r="H7" s="493"/>
      <c r="I7" s="493"/>
      <c r="J7" s="493"/>
      <c r="K7" s="493"/>
      <c r="L7" s="493"/>
      <c r="M7" s="493"/>
      <c r="N7" s="493"/>
      <c r="O7" s="493"/>
      <c r="P7" s="493"/>
      <c r="Q7" s="493"/>
      <c r="R7" s="494"/>
      <c r="S7" s="131"/>
      <c r="T7" s="500" t="s">
        <v>117</v>
      </c>
      <c r="U7" s="500"/>
      <c r="V7" s="50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9.75" customHeight="1" thickTop="1" thickBot="1">
      <c r="A8" s="502" t="s">
        <v>12</v>
      </c>
      <c r="B8" s="503" t="s">
        <v>112</v>
      </c>
      <c r="C8" s="505" t="s">
        <v>114</v>
      </c>
      <c r="D8" s="507" t="s">
        <v>6</v>
      </c>
      <c r="E8" s="509" t="s">
        <v>169</v>
      </c>
      <c r="F8" s="510" t="s">
        <v>222</v>
      </c>
      <c r="G8" s="511"/>
      <c r="H8" s="511"/>
      <c r="I8" s="511"/>
      <c r="J8" s="511"/>
      <c r="K8" s="512"/>
      <c r="L8" s="510" t="s">
        <v>224</v>
      </c>
      <c r="M8" s="511"/>
      <c r="N8" s="511"/>
      <c r="O8" s="511"/>
      <c r="P8" s="511"/>
      <c r="Q8" s="511"/>
      <c r="R8" s="511"/>
      <c r="S8" s="512"/>
      <c r="T8" s="60"/>
      <c r="U8" s="61"/>
      <c r="V8" s="89" t="s">
        <v>175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c r="A9" s="475"/>
      <c r="B9" s="504"/>
      <c r="C9" s="506"/>
      <c r="D9" s="508"/>
      <c r="E9" s="491"/>
      <c r="F9" s="51" t="s">
        <v>160</v>
      </c>
      <c r="G9" s="51" t="s">
        <v>161</v>
      </c>
      <c r="H9" s="51" t="s">
        <v>516</v>
      </c>
      <c r="I9" s="51" t="s">
        <v>162</v>
      </c>
      <c r="J9" s="134" t="s">
        <v>158</v>
      </c>
      <c r="K9" s="51" t="s">
        <v>221</v>
      </c>
      <c r="L9" s="51" t="s">
        <v>152</v>
      </c>
      <c r="M9" s="126" t="s">
        <v>170</v>
      </c>
      <c r="N9" s="51" t="s">
        <v>174</v>
      </c>
      <c r="O9" s="51" t="s">
        <v>163</v>
      </c>
      <c r="P9" s="51" t="s">
        <v>173</v>
      </c>
      <c r="Q9" s="51" t="s">
        <v>226</v>
      </c>
      <c r="R9" s="134" t="s">
        <v>158</v>
      </c>
      <c r="S9" s="51" t="s">
        <v>517</v>
      </c>
      <c r="T9" s="54" t="s">
        <v>171</v>
      </c>
      <c r="U9" s="54" t="s">
        <v>172</v>
      </c>
      <c r="V9" s="55" t="s">
        <v>159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57.75" customHeight="1">
      <c r="A10" s="459">
        <f>'5- Identificación de Riesgos'!A16</f>
        <v>1</v>
      </c>
      <c r="B10" s="445" t="str">
        <f>'5- Identificación de Riesgos'!B16</f>
        <v>Inaplicabilidad de la normavidad ambiental vigente</v>
      </c>
      <c r="C10" s="159" t="str">
        <f>'5- Identificación de Riesgos'!D16</f>
        <v xml:space="preserve">1. Falta de socialización del Acuerdo PSAA14-10160. </v>
      </c>
      <c r="D10" s="269"/>
      <c r="E10" s="160" t="s">
        <v>495</v>
      </c>
      <c r="F10" s="294" t="s">
        <v>150</v>
      </c>
      <c r="G10" s="294" t="s">
        <v>150</v>
      </c>
      <c r="H10" s="294" t="s">
        <v>150</v>
      </c>
      <c r="I10" s="294" t="s">
        <v>150</v>
      </c>
      <c r="J10" s="296">
        <f>COUNTIF(F10:I10,"SI")/4</f>
        <v>1</v>
      </c>
      <c r="K10" s="499">
        <f>AVERAGE(J10:J19)</f>
        <v>1</v>
      </c>
      <c r="L10" s="294" t="str">
        <f>'5- Identificación de Riesgos'!I16</f>
        <v>Afectación de ,  credibilidad, satisfacción de usuarios y PI</v>
      </c>
      <c r="M10" s="175"/>
      <c r="N10" s="294"/>
      <c r="O10" s="294"/>
      <c r="P10" s="294"/>
      <c r="Q10" s="294"/>
      <c r="R10" s="296">
        <f>SUM(COUNTIF(N10,"SI")*25%,COUNTIF(O10,"SI")*40%,COUNTIF(P10,"SI")*25%,COUNTIF(Q10,"SI")*10%)</f>
        <v>0</v>
      </c>
      <c r="S10" s="499">
        <f>AVERAGE(R10:R19)</f>
        <v>0</v>
      </c>
      <c r="T10" s="444" t="str">
        <f>CONCATENATE(INDEX('8- Políticas de Administración '!$B$6:$F$10,MATCH(ROUND(IF((RIGHT('5- Identificación de Riesgos'!H16,1)-'6- Valoración Controles'!K10)&lt;1,1,(RIGHT('5- Identificación de Riesgos'!H16,1)-'6- Valoración Controles'!K10)),0),'8- Políticas de Administración '!$F$6:$F$10,0),1)," - ",ROUND(IF((RIGHT('5- Identificación de Riesgos'!H16,1)-'6- Valoración Controles'!K10)&lt;1,1,(RIGHT('5- Identificación de Riesgos'!H16,1)-'6- Valoración Controles'!K10)),0))</f>
        <v>Muy Baja - 1</v>
      </c>
      <c r="U10" s="445" t="str">
        <f>CONCATENATE(INDEX('8- Políticas de Administración '!$B$17:$F$21,MATCH(ROUND(IF((RIGHT('5- Identificación de Riesgos'!M16,1)-'6- Valoración Controles'!S10)&lt;1,1,(RIGHT('5- Identificación de Riesgos'!M16,1)-'6- Valoración Controles'!S10)),0),'8- Políticas de Administración '!$F$17:$F$21,0),1)," - ",ROUND(IF((RIGHT('5- Identificación de Riesgos'!M16,1)-'6- Valoración Controles'!S10)&lt;1,1,(RIGHT('5- Identificación de Riesgos'!M16,1)-'6- Valoración Controles'!S10)),0))</f>
        <v>Menor - 2</v>
      </c>
      <c r="V10" s="445" t="str">
        <f>CONCATENATE(VLOOKUP((LEFT(T10,LEN(T10)-4)&amp;LEFT(U10,LEN(U10)-4)),'9- Matriz de Calor '!$D$18:$E$42,2,0)," - ",RIGHT(T10,1)*RIGHT(U10,1))</f>
        <v>Bajo - 2</v>
      </c>
    </row>
    <row r="11" spans="1:278" ht="44.25" customHeight="1">
      <c r="A11" s="459"/>
      <c r="B11" s="445"/>
      <c r="C11" s="159" t="str">
        <f>'5- Identificación de Riesgos'!D17</f>
        <v>2.Baja participación de los funcionarios y servidores judiciales en las actividades de formación en el Sistema de Gestión Ambiental</v>
      </c>
      <c r="D11" s="269"/>
      <c r="E11" s="160" t="s">
        <v>530</v>
      </c>
      <c r="F11" s="294" t="s">
        <v>150</v>
      </c>
      <c r="G11" s="294" t="s">
        <v>150</v>
      </c>
      <c r="H11" s="294" t="s">
        <v>150</v>
      </c>
      <c r="I11" s="294" t="s">
        <v>150</v>
      </c>
      <c r="J11" s="296">
        <f t="shared" ref="J11:J74" si="0">COUNTIF(F11:I11,"SI")/4</f>
        <v>1</v>
      </c>
      <c r="K11" s="499"/>
      <c r="L11" s="294" t="str">
        <f>'5- Identificación de Riesgos'!I17</f>
        <v>Afectación Económica</v>
      </c>
      <c r="M11" s="175"/>
      <c r="N11" s="294"/>
      <c r="O11" s="294"/>
      <c r="P11" s="294"/>
      <c r="Q11" s="294"/>
      <c r="R11" s="296">
        <f t="shared" ref="R11:R29" si="1">SUM(COUNTIF(N11,"SI")*25%,COUNTIF(O11,"SI")*40%,COUNTIF(P11,"SI")*25%,COUNTIF(Q11,"SI")*10%)</f>
        <v>0</v>
      </c>
      <c r="S11" s="499"/>
      <c r="T11" s="444"/>
      <c r="U11" s="445"/>
      <c r="V11" s="445"/>
    </row>
    <row r="12" spans="1:278" ht="87" customHeight="1">
      <c r="A12" s="459"/>
      <c r="B12" s="445"/>
      <c r="C12" s="159" t="str">
        <f>'5- Identificación de Riesgos'!D18</f>
        <v>3.  Poco compromiso en la aplicabilidad y formación de la cultura ambiental</v>
      </c>
      <c r="D12" s="269"/>
      <c r="E12" s="160" t="s">
        <v>535</v>
      </c>
      <c r="F12" s="304" t="s">
        <v>150</v>
      </c>
      <c r="G12" s="304" t="s">
        <v>150</v>
      </c>
      <c r="H12" s="304" t="s">
        <v>150</v>
      </c>
      <c r="I12" s="304" t="s">
        <v>150</v>
      </c>
      <c r="J12" s="296">
        <f t="shared" si="0"/>
        <v>1</v>
      </c>
      <c r="K12" s="499"/>
      <c r="L12" s="294" t="str">
        <f>'5- Identificación de Riesgos'!I18</f>
        <v>Interrupción o afectación en la prestación del servicio judicial</v>
      </c>
      <c r="M12" s="175"/>
      <c r="N12" s="294"/>
      <c r="O12" s="294"/>
      <c r="P12" s="294"/>
      <c r="Q12" s="294"/>
      <c r="R12" s="296">
        <f t="shared" si="1"/>
        <v>0</v>
      </c>
      <c r="S12" s="499"/>
      <c r="T12" s="444"/>
      <c r="U12" s="445"/>
      <c r="V12" s="445"/>
    </row>
    <row r="13" spans="1:278" ht="9" customHeight="1">
      <c r="A13" s="459"/>
      <c r="B13" s="445"/>
      <c r="C13" s="159">
        <f>'5- Identificación de Riesgos'!D19</f>
        <v>0</v>
      </c>
      <c r="D13" s="269"/>
      <c r="E13" s="160"/>
      <c r="F13" s="304"/>
      <c r="G13" s="304"/>
      <c r="H13" s="304"/>
      <c r="I13" s="304"/>
      <c r="J13" s="296"/>
      <c r="K13" s="499"/>
      <c r="L13" s="294">
        <f>'5- Identificación de Riesgos'!I19</f>
        <v>0</v>
      </c>
      <c r="M13" s="175"/>
      <c r="N13" s="294"/>
      <c r="O13" s="294"/>
      <c r="P13" s="294"/>
      <c r="Q13" s="294"/>
      <c r="R13" s="296">
        <f t="shared" si="1"/>
        <v>0</v>
      </c>
      <c r="S13" s="499"/>
      <c r="T13" s="444"/>
      <c r="U13" s="445"/>
      <c r="V13" s="445"/>
    </row>
    <row r="14" spans="1:278" ht="5.25" customHeight="1">
      <c r="A14" s="459"/>
      <c r="B14" s="445"/>
      <c r="C14" s="159">
        <f>'5- Identificación de Riesgos'!D20</f>
        <v>0</v>
      </c>
      <c r="D14" s="269"/>
      <c r="E14" s="176"/>
      <c r="F14" s="294"/>
      <c r="G14" s="294"/>
      <c r="H14" s="294"/>
      <c r="I14" s="294"/>
      <c r="J14" s="296"/>
      <c r="K14" s="499"/>
      <c r="L14" s="294"/>
      <c r="M14" s="175"/>
      <c r="N14" s="294"/>
      <c r="O14" s="294"/>
      <c r="P14" s="294"/>
      <c r="Q14" s="294"/>
      <c r="R14" s="296">
        <f t="shared" si="1"/>
        <v>0</v>
      </c>
      <c r="S14" s="499"/>
      <c r="T14" s="444"/>
      <c r="U14" s="445"/>
      <c r="V14" s="445"/>
    </row>
    <row r="15" spans="1:278" ht="5.25" customHeight="1">
      <c r="A15" s="459"/>
      <c r="B15" s="445"/>
      <c r="C15" s="159">
        <f>'5- Identificación de Riesgos'!D21</f>
        <v>0</v>
      </c>
      <c r="D15" s="269"/>
      <c r="E15" s="160"/>
      <c r="F15" s="294"/>
      <c r="G15" s="294"/>
      <c r="H15" s="294"/>
      <c r="I15" s="294"/>
      <c r="J15" s="296"/>
      <c r="K15" s="499"/>
      <c r="L15" s="294">
        <f>'5- Identificación de Riesgos'!I21</f>
        <v>0</v>
      </c>
      <c r="M15" s="161"/>
      <c r="N15" s="294"/>
      <c r="O15" s="294"/>
      <c r="P15" s="294"/>
      <c r="Q15" s="294"/>
      <c r="R15" s="296">
        <f t="shared" si="1"/>
        <v>0</v>
      </c>
      <c r="S15" s="499"/>
      <c r="T15" s="444"/>
      <c r="U15" s="445"/>
      <c r="V15" s="445"/>
    </row>
    <row r="16" spans="1:278" ht="5.25" customHeight="1">
      <c r="A16" s="459"/>
      <c r="B16" s="445"/>
      <c r="C16" s="159">
        <f>'5- Identificación de Riesgos'!D22</f>
        <v>0</v>
      </c>
      <c r="D16" s="269"/>
      <c r="E16" s="160"/>
      <c r="F16" s="294"/>
      <c r="G16" s="294"/>
      <c r="H16" s="294"/>
      <c r="I16" s="294"/>
      <c r="J16" s="296"/>
      <c r="K16" s="499"/>
      <c r="L16" s="294">
        <f>'5- Identificación de Riesgos'!I22</f>
        <v>0</v>
      </c>
      <c r="M16" s="161"/>
      <c r="N16" s="294"/>
      <c r="O16" s="294"/>
      <c r="P16" s="294"/>
      <c r="Q16" s="294"/>
      <c r="R16" s="296">
        <f t="shared" si="1"/>
        <v>0</v>
      </c>
      <c r="S16" s="499"/>
      <c r="T16" s="444"/>
      <c r="U16" s="445"/>
      <c r="V16" s="445"/>
    </row>
    <row r="17" spans="1:22" ht="5.25" customHeight="1">
      <c r="A17" s="459"/>
      <c r="B17" s="445"/>
      <c r="C17" s="159">
        <f>'5- Identificación de Riesgos'!D23</f>
        <v>0</v>
      </c>
      <c r="D17" s="269"/>
      <c r="E17" s="160"/>
      <c r="F17" s="294"/>
      <c r="G17" s="294"/>
      <c r="H17" s="294"/>
      <c r="I17" s="294"/>
      <c r="J17" s="296"/>
      <c r="K17" s="499"/>
      <c r="L17" s="294">
        <f>'5- Identificación de Riesgos'!I23</f>
        <v>0</v>
      </c>
      <c r="M17" s="161"/>
      <c r="N17" s="294"/>
      <c r="O17" s="294"/>
      <c r="P17" s="294"/>
      <c r="Q17" s="294"/>
      <c r="R17" s="296">
        <f t="shared" si="1"/>
        <v>0</v>
      </c>
      <c r="S17" s="499"/>
      <c r="T17" s="444"/>
      <c r="U17" s="445"/>
      <c r="V17" s="445"/>
    </row>
    <row r="18" spans="1:22" ht="5.25" customHeight="1">
      <c r="A18" s="459"/>
      <c r="B18" s="445"/>
      <c r="C18" s="159">
        <f>'5- Identificación de Riesgos'!D24</f>
        <v>0</v>
      </c>
      <c r="D18" s="269"/>
      <c r="E18" s="160"/>
      <c r="F18" s="294"/>
      <c r="G18" s="294"/>
      <c r="H18" s="294"/>
      <c r="I18" s="294"/>
      <c r="J18" s="296"/>
      <c r="K18" s="499"/>
      <c r="L18" s="294">
        <f>'5- Identificación de Riesgos'!I24</f>
        <v>0</v>
      </c>
      <c r="M18" s="161"/>
      <c r="N18" s="294"/>
      <c r="O18" s="294"/>
      <c r="P18" s="294"/>
      <c r="Q18" s="294"/>
      <c r="R18" s="296">
        <f t="shared" si="1"/>
        <v>0</v>
      </c>
      <c r="S18" s="499"/>
      <c r="T18" s="444"/>
      <c r="U18" s="445"/>
      <c r="V18" s="445"/>
    </row>
    <row r="19" spans="1:22" ht="5.25" customHeight="1">
      <c r="A19" s="459"/>
      <c r="B19" s="445"/>
      <c r="C19" s="159">
        <f>'5- Identificación de Riesgos'!D25</f>
        <v>0</v>
      </c>
      <c r="D19" s="269"/>
      <c r="E19" s="160"/>
      <c r="F19" s="294"/>
      <c r="G19" s="294"/>
      <c r="H19" s="294"/>
      <c r="I19" s="294"/>
      <c r="J19" s="296"/>
      <c r="K19" s="499"/>
      <c r="L19" s="294">
        <f>'5- Identificación de Riesgos'!I25</f>
        <v>0</v>
      </c>
      <c r="M19" s="161"/>
      <c r="N19" s="294"/>
      <c r="O19" s="294"/>
      <c r="P19" s="294"/>
      <c r="Q19" s="294"/>
      <c r="R19" s="296">
        <f t="shared" si="1"/>
        <v>0</v>
      </c>
      <c r="S19" s="499"/>
      <c r="T19" s="444"/>
      <c r="U19" s="445"/>
      <c r="V19" s="445"/>
    </row>
    <row r="20" spans="1:22" ht="84" customHeight="1">
      <c r="A20" s="459">
        <f>'5- Identificación de Riesgos'!A26</f>
        <v>2</v>
      </c>
      <c r="B20" s="445" t="str">
        <f>'5- Identificación de Riesgos'!B26</f>
        <v>Pago indebido de depósitos judiciales.</v>
      </c>
      <c r="C20" s="159" t="str">
        <f>'5- Identificación de Riesgos'!D26</f>
        <v>1. Ausencia de control y seguimiento en el pago de títulos.</v>
      </c>
      <c r="D20" s="269"/>
      <c r="E20" s="160" t="s">
        <v>531</v>
      </c>
      <c r="F20" s="294" t="s">
        <v>150</v>
      </c>
      <c r="G20" s="294" t="s">
        <v>150</v>
      </c>
      <c r="H20" s="294" t="s">
        <v>150</v>
      </c>
      <c r="I20" s="294" t="s">
        <v>150</v>
      </c>
      <c r="J20" s="296">
        <f t="shared" si="0"/>
        <v>1</v>
      </c>
      <c r="K20" s="499">
        <f>AVERAGE(J20:J29)</f>
        <v>0.875</v>
      </c>
      <c r="L20" s="294" t="str">
        <f>'5- Identificación de Riesgos'!I26</f>
        <v>Afectación de ,  credibilidad, satisfacción de usuarios y PI</v>
      </c>
      <c r="M20" s="175"/>
      <c r="N20" s="294"/>
      <c r="O20" s="294"/>
      <c r="P20" s="294"/>
      <c r="Q20" s="294"/>
      <c r="R20" s="296">
        <f t="shared" si="1"/>
        <v>0</v>
      </c>
      <c r="S20" s="499">
        <f t="shared" ref="S20" si="2">AVERAGE(R20:R29)</f>
        <v>0</v>
      </c>
      <c r="T20" s="444" t="str">
        <f>CONCATENATE(INDEX('8- Políticas de Administración '!$B$6:$F$10,MATCH(ROUND(IF((RIGHT('5- Identificación de Riesgos'!H26,1)-'6- Valoración Controles'!K20)&lt;1,1,(RIGHT('5- Identificación de Riesgos'!H26,1)-'6- Valoración Controles'!K20)),0),'8- Políticas de Administración '!$F$6:$F$10,0),1)," - ",ROUND(IF((RIGHT('5- Identificación de Riesgos'!H26,1)-'6- Valoración Controles'!K20)&lt;1,1,(RIGHT('5- Identificación de Riesgos'!H26,1)-'6- Valoración Controles'!K20)),0))</f>
        <v>Muy Baja - 1</v>
      </c>
      <c r="U20" s="445" t="str">
        <f>CONCATENATE(INDEX('8- Políticas de Administración '!$B$17:$F$21,MATCH(ROUND(IF((RIGHT('5- Identificación de Riesgos'!M26,1)-'6- Valoración Controles'!S20)&lt;1,1,(RIGHT('5- Identificación de Riesgos'!M26,1)-'6- Valoración Controles'!S20)),0),'8- Políticas de Administración '!$F$17:$F$21,0),1)," - ",ROUND(IF((RIGHT('5- Identificación de Riesgos'!M26,1)-'6- Valoración Controles'!S20)&lt;1,1,(RIGHT('5- Identificación de Riesgos'!M26,1)-'6- Valoración Controles'!S20)),0))</f>
        <v>Moderado - 3</v>
      </c>
      <c r="V20" s="445" t="str">
        <f>CONCATENATE(VLOOKUP((LEFT(T20,LEN(T20)-4)&amp;LEFT(U20,LEN(U20)-4)),'9- Matriz de Calor '!$D$18:$E$42,2,0)," - ",RIGHT(T20,1)*RIGHT(U20,1))</f>
        <v>Moderado - 3</v>
      </c>
    </row>
    <row r="21" spans="1:22" ht="38.25" customHeight="1">
      <c r="A21" s="459"/>
      <c r="B21" s="445"/>
      <c r="C21" s="159" t="str">
        <f>'5- Identificación de Riesgos'!D27</f>
        <v>2. No dar aplicación al procedimiento y protocolo operacional.</v>
      </c>
      <c r="D21" s="269"/>
      <c r="E21" s="160"/>
      <c r="F21" s="294"/>
      <c r="G21" s="294"/>
      <c r="H21" s="294"/>
      <c r="I21" s="294"/>
      <c r="J21" s="296"/>
      <c r="K21" s="499"/>
      <c r="L21" s="294" t="str">
        <f>'5- Identificación de Riesgos'!I27</f>
        <v>Afectación Económica</v>
      </c>
      <c r="M21" s="175"/>
      <c r="N21" s="294"/>
      <c r="O21" s="294"/>
      <c r="P21" s="294"/>
      <c r="Q21" s="294"/>
      <c r="R21" s="296">
        <f t="shared" si="1"/>
        <v>0</v>
      </c>
      <c r="S21" s="499"/>
      <c r="T21" s="444"/>
      <c r="U21" s="445"/>
      <c r="V21" s="445"/>
    </row>
    <row r="22" spans="1:22" ht="55.5" customHeight="1">
      <c r="A22" s="459"/>
      <c r="B22" s="445"/>
      <c r="C22" s="159" t="str">
        <f>'5- Identificación de Riesgos'!D28</f>
        <v>3. Error en la consignación realizada por el pagador.</v>
      </c>
      <c r="D22" s="269"/>
      <c r="E22" s="160" t="s">
        <v>518</v>
      </c>
      <c r="F22" s="294" t="s">
        <v>150</v>
      </c>
      <c r="G22" s="294" t="s">
        <v>151</v>
      </c>
      <c r="H22" s="294" t="s">
        <v>150</v>
      </c>
      <c r="I22" s="294" t="s">
        <v>150</v>
      </c>
      <c r="J22" s="296">
        <f t="shared" si="0"/>
        <v>0.75</v>
      </c>
      <c r="K22" s="499"/>
      <c r="L22" s="294">
        <f>'5- Identificación de Riesgos'!I28</f>
        <v>0</v>
      </c>
      <c r="M22" s="175"/>
      <c r="N22" s="294"/>
      <c r="O22" s="294"/>
      <c r="P22" s="294"/>
      <c r="Q22" s="294"/>
      <c r="R22" s="296">
        <f t="shared" si="1"/>
        <v>0</v>
      </c>
      <c r="S22" s="499"/>
      <c r="T22" s="444"/>
      <c r="U22" s="445"/>
      <c r="V22" s="445"/>
    </row>
    <row r="23" spans="1:22" ht="8.25" customHeight="1">
      <c r="A23" s="459"/>
      <c r="B23" s="445"/>
      <c r="C23" s="159">
        <f>'5- Identificación de Riesgos'!D29</f>
        <v>0</v>
      </c>
      <c r="D23" s="269"/>
      <c r="E23" s="176"/>
      <c r="F23" s="294"/>
      <c r="G23" s="294"/>
      <c r="H23" s="294"/>
      <c r="I23" s="294"/>
      <c r="J23" s="296"/>
      <c r="K23" s="499"/>
      <c r="L23" s="294"/>
      <c r="M23" s="175"/>
      <c r="N23" s="294"/>
      <c r="O23" s="294"/>
      <c r="P23" s="294"/>
      <c r="Q23" s="294"/>
      <c r="R23" s="296">
        <f t="shared" si="1"/>
        <v>0</v>
      </c>
      <c r="S23" s="499"/>
      <c r="T23" s="444"/>
      <c r="U23" s="445"/>
      <c r="V23" s="445"/>
    </row>
    <row r="24" spans="1:22" ht="8.25" customHeight="1">
      <c r="A24" s="459"/>
      <c r="B24" s="445"/>
      <c r="C24" s="159">
        <f>'5- Identificación de Riesgos'!D30</f>
        <v>0</v>
      </c>
      <c r="D24" s="269"/>
      <c r="E24" s="176"/>
      <c r="F24" s="294"/>
      <c r="G24" s="294"/>
      <c r="H24" s="294"/>
      <c r="I24" s="294"/>
      <c r="J24" s="296"/>
      <c r="K24" s="499"/>
      <c r="L24" s="294"/>
      <c r="M24" s="175"/>
      <c r="N24" s="294"/>
      <c r="O24" s="294"/>
      <c r="P24" s="294"/>
      <c r="Q24" s="294"/>
      <c r="R24" s="296">
        <f t="shared" si="1"/>
        <v>0</v>
      </c>
      <c r="S24" s="499"/>
      <c r="T24" s="444"/>
      <c r="U24" s="445"/>
      <c r="V24" s="445"/>
    </row>
    <row r="25" spans="1:22" ht="8.25" customHeight="1">
      <c r="A25" s="459"/>
      <c r="B25" s="445"/>
      <c r="C25" s="159">
        <f>'5- Identificación de Riesgos'!D31</f>
        <v>0</v>
      </c>
      <c r="D25" s="269"/>
      <c r="E25" s="160"/>
      <c r="F25" s="294"/>
      <c r="G25" s="294"/>
      <c r="H25" s="294"/>
      <c r="I25" s="294"/>
      <c r="J25" s="296"/>
      <c r="K25" s="499"/>
      <c r="L25" s="294"/>
      <c r="M25" s="161"/>
      <c r="N25" s="294"/>
      <c r="O25" s="294"/>
      <c r="P25" s="294"/>
      <c r="Q25" s="294"/>
      <c r="R25" s="296">
        <f t="shared" si="1"/>
        <v>0</v>
      </c>
      <c r="S25" s="499"/>
      <c r="T25" s="444"/>
      <c r="U25" s="445"/>
      <c r="V25" s="445"/>
    </row>
    <row r="26" spans="1:22" ht="8.25" customHeight="1">
      <c r="A26" s="459"/>
      <c r="B26" s="445"/>
      <c r="C26" s="159">
        <f>'5- Identificación de Riesgos'!D32</f>
        <v>0</v>
      </c>
      <c r="D26" s="269"/>
      <c r="E26" s="160"/>
      <c r="F26" s="294"/>
      <c r="G26" s="294"/>
      <c r="H26" s="294"/>
      <c r="I26" s="294"/>
      <c r="J26" s="296"/>
      <c r="K26" s="499"/>
      <c r="L26" s="294"/>
      <c r="M26" s="161"/>
      <c r="N26" s="294"/>
      <c r="O26" s="294"/>
      <c r="P26" s="294"/>
      <c r="Q26" s="294"/>
      <c r="R26" s="296">
        <f t="shared" si="1"/>
        <v>0</v>
      </c>
      <c r="S26" s="499"/>
      <c r="T26" s="444"/>
      <c r="U26" s="445"/>
      <c r="V26" s="445"/>
    </row>
    <row r="27" spans="1:22" ht="8.25" customHeight="1">
      <c r="A27" s="459"/>
      <c r="B27" s="445"/>
      <c r="C27" s="159">
        <f>'5- Identificación de Riesgos'!D33</f>
        <v>0</v>
      </c>
      <c r="D27" s="269"/>
      <c r="E27" s="160"/>
      <c r="F27" s="294"/>
      <c r="G27" s="294"/>
      <c r="H27" s="294"/>
      <c r="I27" s="294"/>
      <c r="J27" s="296"/>
      <c r="K27" s="499"/>
      <c r="L27" s="294"/>
      <c r="M27" s="161"/>
      <c r="N27" s="294"/>
      <c r="O27" s="294"/>
      <c r="P27" s="294"/>
      <c r="Q27" s="294"/>
      <c r="R27" s="296">
        <f t="shared" si="1"/>
        <v>0</v>
      </c>
      <c r="S27" s="499"/>
      <c r="T27" s="444"/>
      <c r="U27" s="445"/>
      <c r="V27" s="445"/>
    </row>
    <row r="28" spans="1:22" ht="8.25" customHeight="1">
      <c r="A28" s="459"/>
      <c r="B28" s="445"/>
      <c r="C28" s="159">
        <f>'5- Identificación de Riesgos'!D34</f>
        <v>0</v>
      </c>
      <c r="D28" s="269"/>
      <c r="E28" s="160"/>
      <c r="F28" s="294"/>
      <c r="G28" s="294"/>
      <c r="H28" s="294"/>
      <c r="I28" s="294"/>
      <c r="J28" s="296"/>
      <c r="K28" s="499"/>
      <c r="L28" s="294"/>
      <c r="M28" s="161"/>
      <c r="N28" s="294"/>
      <c r="O28" s="294"/>
      <c r="P28" s="294"/>
      <c r="Q28" s="294"/>
      <c r="R28" s="296">
        <f t="shared" si="1"/>
        <v>0</v>
      </c>
      <c r="S28" s="499"/>
      <c r="T28" s="444"/>
      <c r="U28" s="445"/>
      <c r="V28" s="445"/>
    </row>
    <row r="29" spans="1:22" ht="8.25" customHeight="1">
      <c r="A29" s="459"/>
      <c r="B29" s="445"/>
      <c r="C29" s="159">
        <f>'5- Identificación de Riesgos'!D35</f>
        <v>0</v>
      </c>
      <c r="D29" s="269"/>
      <c r="E29" s="301"/>
      <c r="F29" s="294"/>
      <c r="G29" s="294"/>
      <c r="H29" s="294"/>
      <c r="I29" s="294"/>
      <c r="J29" s="296"/>
      <c r="K29" s="499"/>
      <c r="L29" s="294">
        <f>'5- Identificación de Riesgos'!I35</f>
        <v>0</v>
      </c>
      <c r="M29" s="161"/>
      <c r="N29" s="294"/>
      <c r="O29" s="294"/>
      <c r="P29" s="294"/>
      <c r="Q29" s="294"/>
      <c r="R29" s="296">
        <f t="shared" si="1"/>
        <v>0</v>
      </c>
      <c r="S29" s="499"/>
      <c r="T29" s="444"/>
      <c r="U29" s="445"/>
      <c r="V29" s="445"/>
    </row>
    <row r="30" spans="1:22" ht="94.5" customHeight="1">
      <c r="A30" s="459">
        <f>'5- Identificación de Riesgos'!A36</f>
        <v>3</v>
      </c>
      <c r="B30" s="445" t="str">
        <f>'5- Identificación de Riesgos'!B36</f>
        <v>Error en la liquidación de crédito o costas</v>
      </c>
      <c r="C30" s="159" t="str">
        <f>'5- Identificación de Riesgos'!D36</f>
        <v>1. Error en las conversiones realizadas por los Juzgados Municipales.</v>
      </c>
      <c r="D30" s="269"/>
      <c r="E30" s="160" t="s">
        <v>534</v>
      </c>
      <c r="F30" s="294" t="s">
        <v>151</v>
      </c>
      <c r="G30" s="294" t="s">
        <v>150</v>
      </c>
      <c r="H30" s="294" t="s">
        <v>150</v>
      </c>
      <c r="I30" s="294" t="s">
        <v>150</v>
      </c>
      <c r="J30" s="296">
        <f t="shared" si="0"/>
        <v>0.75</v>
      </c>
      <c r="K30" s="499">
        <f>AVERAGE(J30:J39)</f>
        <v>0.875</v>
      </c>
      <c r="L30" s="294" t="str">
        <f>'5- Identificación de Riesgos'!I36</f>
        <v>Afectación de ,  credibilidad, satisfacción de usuarios y PI</v>
      </c>
      <c r="M30" s="175"/>
      <c r="N30" s="294"/>
      <c r="O30" s="294"/>
      <c r="P30" s="294"/>
      <c r="Q30" s="294"/>
      <c r="R30" s="296">
        <f t="shared" ref="R30:R59" si="3">SUM(COUNTIF(N30,"SI")*25%,COUNTIF(O30,"SI")*40%,COUNTIF(P30,"SI")*25%,COUNTIF(Q30,"SI")*10%)</f>
        <v>0</v>
      </c>
      <c r="S30" s="499">
        <f t="shared" ref="S30" si="4">AVERAGE(R30:R39)</f>
        <v>0</v>
      </c>
      <c r="T30" s="444" t="str">
        <f>CONCATENATE(INDEX('8- Políticas de Administración '!$B$6:$F$10,MATCH(ROUND(IF((RIGHT('5- Identificación de Riesgos'!H36,1)-'6- Valoración Controles'!K30)&lt;1,1,(RIGHT('5- Identificación de Riesgos'!H36,1)-'6- Valoración Controles'!K30)),0),'8- Políticas de Administración '!$F$6:$F$10,0),1)," - ",ROUND(IF((RIGHT('5- Identificación de Riesgos'!H36,1)-'6- Valoración Controles'!K30)&lt;1,1,(RIGHT('5- Identificación de Riesgos'!H36,1)-'6- Valoración Controles'!K30)),0))</f>
        <v>Muy Baja - 1</v>
      </c>
      <c r="U30" s="445" t="str">
        <f>CONCATENATE(INDEX('8- Políticas de Administración '!$B$17:$F$21,MATCH(ROUND(IF((RIGHT('5- Identificación de Riesgos'!M36,1)-'6- Valoración Controles'!S30)&lt;1,1,(RIGHT('5- Identificación de Riesgos'!M36,1)-'6- Valoración Controles'!S30)),0),'8- Políticas de Administración '!$F$17:$F$21,0),1)," - ",ROUND(IF((RIGHT('5- Identificación de Riesgos'!M36,1)-'6- Valoración Controles'!S30)&lt;1,1,(RIGHT('5- Identificación de Riesgos'!M36,1)-'6- Valoración Controles'!S30)),0))</f>
        <v>Leve - 1</v>
      </c>
      <c r="V30" s="445" t="str">
        <f>CONCATENATE(VLOOKUP((LEFT(T30,LEN(T30)-4)&amp;LEFT(U30,LEN(U30)-4)),'9- Matriz de Calor '!$D$18:$E$42,2,0)," - ",RIGHT(T30,1)*RIGHT(U30,1))</f>
        <v>Bajo - 1</v>
      </c>
    </row>
    <row r="31" spans="1:22" ht="71.25" customHeight="1">
      <c r="A31" s="459"/>
      <c r="B31" s="445"/>
      <c r="C31" s="159" t="str">
        <f>'5- Identificación de Riesgos'!D37</f>
        <v>2.  No efectuar de manera cuidadosa el estudio del proceso.</v>
      </c>
      <c r="D31" s="269"/>
      <c r="E31" s="160" t="s">
        <v>532</v>
      </c>
      <c r="F31" s="294" t="s">
        <v>150</v>
      </c>
      <c r="G31" s="294" t="s">
        <v>150</v>
      </c>
      <c r="H31" s="299" t="s">
        <v>150</v>
      </c>
      <c r="I31" s="299" t="s">
        <v>150</v>
      </c>
      <c r="J31" s="296">
        <f t="shared" si="0"/>
        <v>1</v>
      </c>
      <c r="K31" s="499"/>
      <c r="L31" s="294" t="str">
        <f>'5- Identificación de Riesgos'!I37</f>
        <v>Afectación Económica</v>
      </c>
      <c r="M31" s="175"/>
      <c r="N31" s="294"/>
      <c r="O31" s="294"/>
      <c r="P31" s="294"/>
      <c r="Q31" s="294"/>
      <c r="R31" s="296">
        <f t="shared" si="3"/>
        <v>0</v>
      </c>
      <c r="S31" s="499"/>
      <c r="T31" s="444"/>
      <c r="U31" s="445"/>
      <c r="V31" s="445"/>
    </row>
    <row r="32" spans="1:22" ht="68.25" customHeight="1">
      <c r="A32" s="459"/>
      <c r="B32" s="445"/>
      <c r="C32" s="159" t="str">
        <f>'5- Identificación de Riesgos'!D38</f>
        <v>3. Error en la consignación realizada por el pagador.</v>
      </c>
      <c r="D32" s="269"/>
      <c r="E32" s="160" t="s">
        <v>533</v>
      </c>
      <c r="F32" s="294" t="s">
        <v>151</v>
      </c>
      <c r="G32" s="294" t="s">
        <v>150</v>
      </c>
      <c r="H32" s="294" t="s">
        <v>150</v>
      </c>
      <c r="I32" s="294" t="s">
        <v>150</v>
      </c>
      <c r="J32" s="296">
        <f t="shared" si="0"/>
        <v>0.75</v>
      </c>
      <c r="K32" s="499"/>
      <c r="L32" s="294">
        <f>'5- Identificación de Riesgos'!I38</f>
        <v>0</v>
      </c>
      <c r="M32" s="175"/>
      <c r="N32" s="294"/>
      <c r="O32" s="294"/>
      <c r="P32" s="294"/>
      <c r="Q32" s="294"/>
      <c r="R32" s="296">
        <f t="shared" si="3"/>
        <v>0</v>
      </c>
      <c r="S32" s="499"/>
      <c r="T32" s="444"/>
      <c r="U32" s="445"/>
      <c r="V32" s="445"/>
    </row>
    <row r="33" spans="1:278" ht="19.5" customHeight="1">
      <c r="A33" s="459"/>
      <c r="B33" s="445"/>
      <c r="C33" s="159" t="str">
        <f>'5- Identificación de Riesgos'!D39</f>
        <v>4.Falta de capacitación del personal.</v>
      </c>
      <c r="D33" s="269"/>
      <c r="E33" s="160"/>
      <c r="F33" s="294"/>
      <c r="G33" s="294"/>
      <c r="H33" s="294"/>
      <c r="I33" s="294"/>
      <c r="J33" s="296"/>
      <c r="K33" s="499"/>
      <c r="L33" s="294"/>
      <c r="M33" s="161"/>
      <c r="N33" s="294"/>
      <c r="O33" s="294"/>
      <c r="P33" s="294"/>
      <c r="Q33" s="294"/>
      <c r="R33" s="296">
        <f t="shared" si="3"/>
        <v>0</v>
      </c>
      <c r="S33" s="499"/>
      <c r="T33" s="444"/>
      <c r="U33" s="445"/>
      <c r="V33" s="445"/>
    </row>
    <row r="34" spans="1:278" ht="54.75" customHeight="1">
      <c r="A34" s="459"/>
      <c r="B34" s="445"/>
      <c r="C34" s="159" t="str">
        <f>'5- Identificación de Riesgos'!D40</f>
        <v>5. Error humano</v>
      </c>
      <c r="D34" s="269"/>
      <c r="E34" s="160" t="s">
        <v>519</v>
      </c>
      <c r="F34" s="294" t="s">
        <v>150</v>
      </c>
      <c r="G34" s="294" t="s">
        <v>150</v>
      </c>
      <c r="H34" s="294" t="s">
        <v>150</v>
      </c>
      <c r="I34" s="294" t="s">
        <v>150</v>
      </c>
      <c r="J34" s="296">
        <f t="shared" si="0"/>
        <v>1</v>
      </c>
      <c r="K34" s="499"/>
      <c r="L34" s="294"/>
      <c r="M34" s="161"/>
      <c r="N34" s="294"/>
      <c r="O34" s="294"/>
      <c r="P34" s="294"/>
      <c r="Q34" s="294"/>
      <c r="R34" s="296">
        <f t="shared" si="3"/>
        <v>0</v>
      </c>
      <c r="S34" s="499"/>
      <c r="T34" s="444"/>
      <c r="U34" s="445"/>
      <c r="V34" s="445"/>
    </row>
    <row r="35" spans="1:278">
      <c r="A35" s="459"/>
      <c r="B35" s="445"/>
      <c r="C35" s="159">
        <f>'5- Identificación de Riesgos'!D41</f>
        <v>0</v>
      </c>
      <c r="D35" s="269"/>
      <c r="E35" s="160"/>
      <c r="F35" s="294"/>
      <c r="G35" s="294"/>
      <c r="H35" s="294"/>
      <c r="I35" s="294"/>
      <c r="J35" s="296"/>
      <c r="K35" s="499"/>
      <c r="L35" s="294"/>
      <c r="M35" s="161"/>
      <c r="N35" s="294"/>
      <c r="O35" s="294"/>
      <c r="P35" s="294"/>
      <c r="Q35" s="294"/>
      <c r="R35" s="296">
        <f t="shared" si="3"/>
        <v>0</v>
      </c>
      <c r="S35" s="499"/>
      <c r="T35" s="444"/>
      <c r="U35" s="445"/>
      <c r="V35" s="445"/>
    </row>
    <row r="36" spans="1:278">
      <c r="A36" s="459"/>
      <c r="B36" s="445"/>
      <c r="C36" s="159">
        <f>'5- Identificación de Riesgos'!D42</f>
        <v>0</v>
      </c>
      <c r="D36" s="269"/>
      <c r="E36" s="160"/>
      <c r="F36" s="294"/>
      <c r="G36" s="294"/>
      <c r="H36" s="294"/>
      <c r="I36" s="294"/>
      <c r="J36" s="296"/>
      <c r="K36" s="499"/>
      <c r="L36" s="294"/>
      <c r="M36" s="161"/>
      <c r="N36" s="294"/>
      <c r="O36" s="294"/>
      <c r="P36" s="294"/>
      <c r="Q36" s="294"/>
      <c r="R36" s="296">
        <f t="shared" si="3"/>
        <v>0</v>
      </c>
      <c r="S36" s="499"/>
      <c r="T36" s="444"/>
      <c r="U36" s="445"/>
      <c r="V36" s="445"/>
    </row>
    <row r="37" spans="1:278" ht="6.75" customHeight="1">
      <c r="A37" s="459"/>
      <c r="B37" s="445"/>
      <c r="C37" s="159">
        <f>'5- Identificación de Riesgos'!D43</f>
        <v>0</v>
      </c>
      <c r="D37" s="269"/>
      <c r="E37" s="160"/>
      <c r="F37" s="294"/>
      <c r="G37" s="294"/>
      <c r="H37" s="294"/>
      <c r="I37" s="294"/>
      <c r="J37" s="296"/>
      <c r="K37" s="499"/>
      <c r="L37" s="294"/>
      <c r="M37" s="161"/>
      <c r="N37" s="294"/>
      <c r="O37" s="294"/>
      <c r="P37" s="294"/>
      <c r="Q37" s="294"/>
      <c r="R37" s="296">
        <f t="shared" si="3"/>
        <v>0</v>
      </c>
      <c r="S37" s="499"/>
      <c r="T37" s="444"/>
      <c r="U37" s="445"/>
      <c r="V37" s="445"/>
    </row>
    <row r="38" spans="1:278" ht="6.75" customHeight="1">
      <c r="A38" s="459"/>
      <c r="B38" s="445"/>
      <c r="C38" s="159">
        <f>'5- Identificación de Riesgos'!D44</f>
        <v>0</v>
      </c>
      <c r="D38" s="269"/>
      <c r="E38" s="160"/>
      <c r="F38" s="294"/>
      <c r="G38" s="294"/>
      <c r="H38" s="294"/>
      <c r="I38" s="294"/>
      <c r="J38" s="296"/>
      <c r="K38" s="499"/>
      <c r="L38" s="294"/>
      <c r="M38" s="161"/>
      <c r="N38" s="294"/>
      <c r="O38" s="294"/>
      <c r="P38" s="294"/>
      <c r="Q38" s="294"/>
      <c r="R38" s="296">
        <f t="shared" si="3"/>
        <v>0</v>
      </c>
      <c r="S38" s="499"/>
      <c r="T38" s="444"/>
      <c r="U38" s="445"/>
      <c r="V38" s="445"/>
    </row>
    <row r="39" spans="1:278" ht="6.75" customHeight="1" thickBot="1">
      <c r="A39" s="459"/>
      <c r="B39" s="445"/>
      <c r="C39" s="159">
        <f>'5- Identificación de Riesgos'!D45</f>
        <v>0</v>
      </c>
      <c r="D39" s="269"/>
      <c r="E39" s="301"/>
      <c r="F39" s="294"/>
      <c r="G39" s="294"/>
      <c r="H39" s="294"/>
      <c r="I39" s="294"/>
      <c r="J39" s="296"/>
      <c r="K39" s="499"/>
      <c r="L39" s="294"/>
      <c r="M39" s="161"/>
      <c r="N39" s="294"/>
      <c r="O39" s="294"/>
      <c r="P39" s="294"/>
      <c r="Q39" s="294"/>
      <c r="R39" s="296">
        <f t="shared" si="3"/>
        <v>0</v>
      </c>
      <c r="S39" s="499"/>
      <c r="T39" s="444"/>
      <c r="U39" s="445"/>
      <c r="V39" s="445"/>
    </row>
    <row r="40" spans="1:278" s="182" customFormat="1" ht="84" customHeight="1">
      <c r="A40" s="459">
        <f>'5- Identificación de Riesgos'!A46</f>
        <v>4</v>
      </c>
      <c r="B40" s="445" t="str">
        <f>'5- Identificación de Riesgos'!B46</f>
        <v>Pérdida de la información, procesos o documentos de la Oficina.</v>
      </c>
      <c r="C40" s="159" t="str">
        <f>'5- Identificación de Riesgos'!D46</f>
        <v>1. Ausencia de planes de contingencia que permitan la recuperación de la información  en caso de desastres.</v>
      </c>
      <c r="D40" s="269"/>
      <c r="E40" s="302" t="s">
        <v>520</v>
      </c>
      <c r="F40" s="294" t="s">
        <v>150</v>
      </c>
      <c r="G40" s="294" t="s">
        <v>150</v>
      </c>
      <c r="H40" s="294" t="s">
        <v>150</v>
      </c>
      <c r="I40" s="294" t="s">
        <v>150</v>
      </c>
      <c r="J40" s="296">
        <f t="shared" si="0"/>
        <v>1</v>
      </c>
      <c r="K40" s="499">
        <f>AVERAGE(J40:J49)</f>
        <v>0.75</v>
      </c>
      <c r="L40" s="294" t="str">
        <f>'5- Identificación de Riesgos'!I46</f>
        <v>Afectación de ,  credibilidad, satisfacción de usuarios y PI</v>
      </c>
      <c r="M40" s="174"/>
      <c r="N40" s="294"/>
      <c r="O40" s="294"/>
      <c r="P40" s="294"/>
      <c r="Q40" s="294"/>
      <c r="R40" s="296">
        <f t="shared" si="3"/>
        <v>0</v>
      </c>
      <c r="S40" s="499">
        <f t="shared" ref="S40" si="5">AVERAGE(R40:R49)</f>
        <v>0</v>
      </c>
      <c r="T40" s="444" t="str">
        <f>CONCATENATE(INDEX('8- Políticas de Administración '!$B$6:$F$10,MATCH(ROUND(IF((RIGHT('5- Identificación de Riesgos'!H46,1)-'6- Valoración Controles'!K40)&lt;1,1,(RIGHT('5- Identificación de Riesgos'!H46,1)-'6- Valoración Controles'!K40)),0),'8- Políticas de Administración '!$F$6:$F$10,0),1)," - ",ROUND(IF((RIGHT('5- Identificación de Riesgos'!H46,1)-'6- Valoración Controles'!K40)&lt;1,1,(RIGHT('5- Identificación de Riesgos'!H46,1)-'6- Valoración Controles'!K40)),0))</f>
        <v>Muy Baja - 1</v>
      </c>
      <c r="U40" s="445" t="str">
        <f>CONCATENATE(INDEX('8- Políticas de Administración '!$B$17:$F$21,MATCH(ROUND(IF((RIGHT('5- Identificación de Riesgos'!M46,1)-'6- Valoración Controles'!S40)&lt;1,1,(RIGHT('5- Identificación de Riesgos'!M46,1)-'6- Valoración Controles'!S40)),0),'8- Políticas de Administración '!$F$17:$F$21,0),1)," - ",ROUND(IF((RIGHT('5- Identificación de Riesgos'!M46,1)-'6- Valoración Controles'!S40)&lt;1,1,(RIGHT('5- Identificación de Riesgos'!M46,1)-'6- Valoración Controles'!S40)),0))</f>
        <v>Menor - 2</v>
      </c>
      <c r="V40" s="445" t="str">
        <f>CONCATENATE(VLOOKUP((LEFT(T40,LEN(T40)-4)&amp;LEFT(U40,LEN(U40)-4)),'9- Matriz de Calor '!$D$18:$E$42,2,0)," - ",RIGHT(T40,1)*RIGHT(U40,1))</f>
        <v>Bajo - 2</v>
      </c>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c r="IW40" s="181"/>
      <c r="IX40" s="181"/>
      <c r="IY40" s="181"/>
      <c r="IZ40" s="181"/>
      <c r="JA40" s="181"/>
      <c r="JB40" s="181"/>
      <c r="JC40" s="181"/>
      <c r="JD40" s="181"/>
      <c r="JE40" s="181"/>
      <c r="JF40" s="181"/>
      <c r="JG40" s="181"/>
      <c r="JH40" s="181"/>
      <c r="JI40" s="181"/>
      <c r="JJ40" s="181"/>
      <c r="JK40" s="181"/>
      <c r="JL40" s="181"/>
      <c r="JM40" s="181"/>
      <c r="JN40" s="181"/>
      <c r="JO40" s="181"/>
      <c r="JP40" s="181"/>
      <c r="JQ40" s="181"/>
      <c r="JR40" s="181"/>
    </row>
    <row r="41" spans="1:278" ht="50.25" customHeight="1">
      <c r="A41" s="459"/>
      <c r="B41" s="445"/>
      <c r="C41" s="159" t="str">
        <f>'5- Identificación de Riesgos'!D47</f>
        <v>2. Desconocimiento e incumplimiento de las políticas de Seguridad de la Información.</v>
      </c>
      <c r="D41" s="269"/>
      <c r="E41" s="297" t="s">
        <v>521</v>
      </c>
      <c r="F41" s="294" t="s">
        <v>151</v>
      </c>
      <c r="G41" s="294" t="s">
        <v>150</v>
      </c>
      <c r="H41" s="294" t="s">
        <v>151</v>
      </c>
      <c r="I41" s="294" t="s">
        <v>150</v>
      </c>
      <c r="J41" s="296">
        <f t="shared" si="0"/>
        <v>0.5</v>
      </c>
      <c r="K41" s="499"/>
      <c r="L41" s="294" t="str">
        <f>'5- Identificación de Riesgos'!I47</f>
        <v>Interrupción o afectación en la prestación del servicio judicial</v>
      </c>
      <c r="M41" s="174"/>
      <c r="N41" s="294"/>
      <c r="O41" s="294"/>
      <c r="P41" s="294"/>
      <c r="Q41" s="294"/>
      <c r="R41" s="296">
        <f t="shared" si="3"/>
        <v>0</v>
      </c>
      <c r="S41" s="499"/>
      <c r="T41" s="444"/>
      <c r="U41" s="445"/>
      <c r="V41" s="445"/>
    </row>
    <row r="42" spans="1:278" ht="75.75" customHeight="1">
      <c r="A42" s="459"/>
      <c r="B42" s="445"/>
      <c r="C42" s="159" t="str">
        <f>'5- Identificación de Riesgos'!D48</f>
        <v>3. No realizar las copias de seguridad.</v>
      </c>
      <c r="D42" s="269"/>
      <c r="E42" s="302" t="s">
        <v>520</v>
      </c>
      <c r="F42" s="299" t="s">
        <v>150</v>
      </c>
      <c r="G42" s="299" t="s">
        <v>150</v>
      </c>
      <c r="H42" s="299" t="s">
        <v>150</v>
      </c>
      <c r="I42" s="299" t="s">
        <v>150</v>
      </c>
      <c r="J42" s="296">
        <f t="shared" si="0"/>
        <v>1</v>
      </c>
      <c r="K42" s="499"/>
      <c r="L42" s="294"/>
      <c r="M42" s="174"/>
      <c r="N42" s="294"/>
      <c r="O42" s="294"/>
      <c r="P42" s="294"/>
      <c r="Q42" s="294"/>
      <c r="R42" s="296">
        <f t="shared" si="3"/>
        <v>0</v>
      </c>
      <c r="S42" s="499"/>
      <c r="T42" s="444"/>
      <c r="U42" s="445"/>
      <c r="V42" s="445"/>
    </row>
    <row r="43" spans="1:278" ht="82.5" customHeight="1">
      <c r="A43" s="459"/>
      <c r="B43" s="445"/>
      <c r="C43" s="159" t="str">
        <f>'5- Identificación de Riesgos'!D49</f>
        <v>4. Daños o desastres que ocasionan la pérdida de información del sistema.</v>
      </c>
      <c r="D43" s="269"/>
      <c r="E43" s="302" t="s">
        <v>520</v>
      </c>
      <c r="F43" s="299" t="s">
        <v>150</v>
      </c>
      <c r="G43" s="299" t="s">
        <v>150</v>
      </c>
      <c r="H43" s="299" t="s">
        <v>150</v>
      </c>
      <c r="I43" s="299" t="s">
        <v>150</v>
      </c>
      <c r="J43" s="296">
        <f t="shared" si="0"/>
        <v>1</v>
      </c>
      <c r="K43" s="499"/>
      <c r="L43" s="294"/>
      <c r="M43" s="161"/>
      <c r="N43" s="294"/>
      <c r="O43" s="294"/>
      <c r="P43" s="294"/>
      <c r="Q43" s="294"/>
      <c r="R43" s="296">
        <f t="shared" si="3"/>
        <v>0</v>
      </c>
      <c r="S43" s="499"/>
      <c r="T43" s="444"/>
      <c r="U43" s="445"/>
      <c r="V43" s="445"/>
    </row>
    <row r="44" spans="1:278" ht="62.25" customHeight="1">
      <c r="A44" s="459"/>
      <c r="B44" s="445"/>
      <c r="C44" s="159" t="str">
        <f>'5- Identificación de Riesgos'!D50</f>
        <v>5. Sustracción o perdida de documentos o demandas</v>
      </c>
      <c r="D44" s="269"/>
      <c r="E44" s="269" t="s">
        <v>522</v>
      </c>
      <c r="F44" s="294" t="s">
        <v>151</v>
      </c>
      <c r="G44" s="294" t="s">
        <v>151</v>
      </c>
      <c r="H44" s="294" t="s">
        <v>150</v>
      </c>
      <c r="I44" s="294" t="s">
        <v>150</v>
      </c>
      <c r="J44" s="296">
        <f t="shared" si="0"/>
        <v>0.5</v>
      </c>
      <c r="K44" s="499"/>
      <c r="L44" s="294"/>
      <c r="M44" s="161"/>
      <c r="N44" s="294"/>
      <c r="O44" s="294"/>
      <c r="P44" s="294"/>
      <c r="Q44" s="294"/>
      <c r="R44" s="296">
        <f t="shared" si="3"/>
        <v>0</v>
      </c>
      <c r="S44" s="499"/>
      <c r="T44" s="444"/>
      <c r="U44" s="445"/>
      <c r="V44" s="445"/>
    </row>
    <row r="45" spans="1:278" ht="42.75" customHeight="1">
      <c r="A45" s="459"/>
      <c r="B45" s="445"/>
      <c r="C45" s="159" t="str">
        <f>'5- Identificación de Riesgos'!D51</f>
        <v>6.Desconocimiento e inaplicabilidad de las Tablas de Retención Documental (TRD)</v>
      </c>
      <c r="D45" s="269"/>
      <c r="E45" s="160" t="s">
        <v>523</v>
      </c>
      <c r="F45" s="294" t="s">
        <v>151</v>
      </c>
      <c r="G45" s="294" t="s">
        <v>150</v>
      </c>
      <c r="H45" s="294" t="s">
        <v>151</v>
      </c>
      <c r="I45" s="294" t="s">
        <v>150</v>
      </c>
      <c r="J45" s="296">
        <f t="shared" si="0"/>
        <v>0.5</v>
      </c>
      <c r="K45" s="499"/>
      <c r="L45" s="294"/>
      <c r="M45" s="161"/>
      <c r="N45" s="294"/>
      <c r="O45" s="294"/>
      <c r="P45" s="294"/>
      <c r="Q45" s="294"/>
      <c r="R45" s="296">
        <f t="shared" si="3"/>
        <v>0</v>
      </c>
      <c r="S45" s="499"/>
      <c r="T45" s="444"/>
      <c r="U45" s="445"/>
      <c r="V45" s="445"/>
    </row>
    <row r="46" spans="1:278" ht="7.5" customHeight="1">
      <c r="A46" s="459"/>
      <c r="B46" s="445"/>
      <c r="C46" s="159">
        <f>'5- Identificación de Riesgos'!D52</f>
        <v>0</v>
      </c>
      <c r="D46" s="269"/>
      <c r="E46" s="160"/>
      <c r="F46" s="294"/>
      <c r="G46" s="294"/>
      <c r="H46" s="294"/>
      <c r="I46" s="294"/>
      <c r="J46" s="296"/>
      <c r="K46" s="499"/>
      <c r="L46" s="294"/>
      <c r="M46" s="161"/>
      <c r="N46" s="294"/>
      <c r="O46" s="294"/>
      <c r="P46" s="294"/>
      <c r="Q46" s="294"/>
      <c r="R46" s="296">
        <f t="shared" si="3"/>
        <v>0</v>
      </c>
      <c r="S46" s="499"/>
      <c r="T46" s="444"/>
      <c r="U46" s="445"/>
      <c r="V46" s="445"/>
    </row>
    <row r="47" spans="1:278" ht="7.5" customHeight="1">
      <c r="A47" s="459"/>
      <c r="B47" s="445"/>
      <c r="C47" s="159">
        <f>'5- Identificación de Riesgos'!D53</f>
        <v>0</v>
      </c>
      <c r="D47" s="269"/>
      <c r="E47" s="160"/>
      <c r="F47" s="294"/>
      <c r="G47" s="294"/>
      <c r="H47" s="294"/>
      <c r="I47" s="294"/>
      <c r="J47" s="296"/>
      <c r="K47" s="499"/>
      <c r="L47" s="294"/>
      <c r="M47" s="161"/>
      <c r="N47" s="294"/>
      <c r="O47" s="294"/>
      <c r="P47" s="294"/>
      <c r="Q47" s="294"/>
      <c r="R47" s="296">
        <f t="shared" si="3"/>
        <v>0</v>
      </c>
      <c r="S47" s="499"/>
      <c r="T47" s="444"/>
      <c r="U47" s="445"/>
      <c r="V47" s="445"/>
    </row>
    <row r="48" spans="1:278" ht="7.5" customHeight="1">
      <c r="A48" s="459"/>
      <c r="B48" s="445"/>
      <c r="C48" s="159">
        <f>'5- Identificación de Riesgos'!D54</f>
        <v>0</v>
      </c>
      <c r="D48" s="269"/>
      <c r="E48" s="160"/>
      <c r="F48" s="294"/>
      <c r="G48" s="294"/>
      <c r="H48" s="294"/>
      <c r="I48" s="294"/>
      <c r="J48" s="296"/>
      <c r="K48" s="499"/>
      <c r="L48" s="294"/>
      <c r="M48" s="161"/>
      <c r="N48" s="294"/>
      <c r="O48" s="294"/>
      <c r="P48" s="294"/>
      <c r="Q48" s="294"/>
      <c r="R48" s="296">
        <f t="shared" si="3"/>
        <v>0</v>
      </c>
      <c r="S48" s="499"/>
      <c r="T48" s="444"/>
      <c r="U48" s="445"/>
      <c r="V48" s="445"/>
    </row>
    <row r="49" spans="1:278" s="184" customFormat="1" ht="7.5" customHeight="1" thickBot="1">
      <c r="A49" s="459"/>
      <c r="B49" s="445"/>
      <c r="C49" s="159">
        <f>'5- Identificación de Riesgos'!D55</f>
        <v>0</v>
      </c>
      <c r="D49" s="269"/>
      <c r="E49" s="301"/>
      <c r="F49" s="294"/>
      <c r="G49" s="294"/>
      <c r="H49" s="294"/>
      <c r="I49" s="294"/>
      <c r="J49" s="296"/>
      <c r="K49" s="499"/>
      <c r="L49" s="294"/>
      <c r="M49" s="161"/>
      <c r="N49" s="294"/>
      <c r="O49" s="294"/>
      <c r="P49" s="294"/>
      <c r="Q49" s="294"/>
      <c r="R49" s="296">
        <f t="shared" si="3"/>
        <v>0</v>
      </c>
      <c r="S49" s="499"/>
      <c r="T49" s="444"/>
      <c r="U49" s="445"/>
      <c r="V49" s="445"/>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c r="IU49" s="183"/>
      <c r="IV49" s="183"/>
      <c r="IW49" s="183"/>
      <c r="IX49" s="183"/>
      <c r="IY49" s="183"/>
      <c r="IZ49" s="183"/>
      <c r="JA49" s="183"/>
      <c r="JB49" s="183"/>
      <c r="JC49" s="183"/>
      <c r="JD49" s="183"/>
      <c r="JE49" s="183"/>
      <c r="JF49" s="183"/>
      <c r="JG49" s="183"/>
      <c r="JH49" s="183"/>
      <c r="JI49" s="183"/>
      <c r="JJ49" s="183"/>
      <c r="JK49" s="183"/>
      <c r="JL49" s="183"/>
      <c r="JM49" s="183"/>
      <c r="JN49" s="183"/>
      <c r="JO49" s="183"/>
      <c r="JP49" s="183"/>
      <c r="JQ49" s="183"/>
      <c r="JR49" s="183"/>
    </row>
    <row r="50" spans="1:278" ht="55.5" customHeight="1">
      <c r="A50" s="459">
        <f>'5- Identificación de Riesgos'!A56</f>
        <v>5</v>
      </c>
      <c r="B50" s="445" t="str">
        <f>'5- Identificación de Riesgos'!B56</f>
        <v>Efectuar el reparto judicial incumpliendo requisitos</v>
      </c>
      <c r="C50" s="159" t="str">
        <f>'5- Identificación de Riesgos'!D56</f>
        <v>1.  Falta de seguimiento y control al cumplimiento efectivo de la actividad asignada.</v>
      </c>
      <c r="D50" s="269"/>
      <c r="E50" s="297" t="s">
        <v>524</v>
      </c>
      <c r="F50" s="294" t="s">
        <v>151</v>
      </c>
      <c r="G50" s="294" t="s">
        <v>150</v>
      </c>
      <c r="H50" s="294" t="s">
        <v>150</v>
      </c>
      <c r="I50" s="294" t="s">
        <v>150</v>
      </c>
      <c r="J50" s="296">
        <f t="shared" si="0"/>
        <v>0.75</v>
      </c>
      <c r="K50" s="499">
        <f>AVERAGE(J50:J59)</f>
        <v>0.75</v>
      </c>
      <c r="L50" s="294" t="str">
        <f>'5- Identificación de Riesgos'!I56</f>
        <v>Afectación de reputacion, imagén,  credibilidad, satisfacción de usuarios y PI</v>
      </c>
      <c r="M50" s="174"/>
      <c r="N50" s="294"/>
      <c r="O50" s="294"/>
      <c r="P50" s="294"/>
      <c r="Q50" s="294"/>
      <c r="R50" s="296">
        <f t="shared" si="3"/>
        <v>0</v>
      </c>
      <c r="S50" s="499">
        <f t="shared" ref="S50" si="6">AVERAGE(R50:R59)</f>
        <v>0</v>
      </c>
      <c r="T50" s="444" t="str">
        <f>CONCATENATE(INDEX('8- Políticas de Administración '!$B$6:$F$10,MATCH(ROUND(IF((RIGHT('5- Identificación de Riesgos'!H56,1)-'6- Valoración Controles'!K50)&lt;1,1,(RIGHT('5- Identificación de Riesgos'!H56,1)-'6- Valoración Controles'!K50)),0),'8- Políticas de Administración '!$F$6:$F$10,0),1)," - ",ROUND(IF((RIGHT('5- Identificación de Riesgos'!H56,1)-'6- Valoración Controles'!K50)&lt;1,1,(RIGHT('5- Identificación de Riesgos'!H56,1)-'6- Valoración Controles'!K50)),0))</f>
        <v>Muy Baja - 1</v>
      </c>
      <c r="U50" s="445" t="str">
        <f>CONCATENATE(INDEX('8- Políticas de Administración '!$B$17:$F$21,MATCH(ROUND(IF((RIGHT('5- Identificación de Riesgos'!M56,1)-'6- Valoración Controles'!S50)&lt;1,1,(RIGHT('5- Identificación de Riesgos'!M56,1)-'6- Valoración Controles'!S50)),0),'8- Políticas de Administración '!$F$17:$F$21,0),1)," - ",ROUND(IF((RIGHT('5- Identificación de Riesgos'!M56,1)-'6- Valoración Controles'!S50)&lt;1,1,(RIGHT('5- Identificación de Riesgos'!M56,1)-'6- Valoración Controles'!S50)),0))</f>
        <v>Leve - 1</v>
      </c>
      <c r="V50" s="445" t="str">
        <f>CONCATENATE(VLOOKUP((LEFT(T50,LEN(T50)-4)&amp;LEFT(U50,LEN(U50)-4)),'9- Matriz de Calor '!$D$18:$E$42,2,0)," - ",RIGHT(T50,1)*RIGHT(U50,1))</f>
        <v>Bajo - 1</v>
      </c>
    </row>
    <row r="51" spans="1:278" ht="29.25" customHeight="1">
      <c r="A51" s="459"/>
      <c r="B51" s="445"/>
      <c r="C51" s="159" t="str">
        <f>'5- Identificación de Riesgos'!D57</f>
        <v>2. Errores en aplicativo institucional SARJ</v>
      </c>
      <c r="D51" s="269"/>
      <c r="E51" s="297"/>
      <c r="F51" s="299"/>
      <c r="G51" s="299"/>
      <c r="H51" s="299"/>
      <c r="I51" s="299"/>
      <c r="J51" s="296"/>
      <c r="K51" s="499"/>
      <c r="L51" s="294"/>
      <c r="M51" s="174"/>
      <c r="N51" s="294"/>
      <c r="O51" s="294"/>
      <c r="P51" s="294"/>
      <c r="Q51" s="294"/>
      <c r="R51" s="296">
        <f t="shared" si="3"/>
        <v>0</v>
      </c>
      <c r="S51" s="499"/>
      <c r="T51" s="444"/>
      <c r="U51" s="445"/>
      <c r="V51" s="445"/>
    </row>
    <row r="52" spans="1:278" ht="41.25" customHeight="1">
      <c r="A52" s="459"/>
      <c r="B52" s="445"/>
      <c r="C52" s="159" t="str">
        <f>'5- Identificación de Riesgos'!D58</f>
        <v>3.Falta de capacitación del personal.</v>
      </c>
      <c r="D52" s="269"/>
      <c r="E52" s="297" t="s">
        <v>512</v>
      </c>
      <c r="F52" s="294" t="s">
        <v>150</v>
      </c>
      <c r="G52" s="294" t="s">
        <v>151</v>
      </c>
      <c r="H52" s="294" t="s">
        <v>150</v>
      </c>
      <c r="I52" s="294" t="s">
        <v>150</v>
      </c>
      <c r="J52" s="296">
        <f t="shared" si="0"/>
        <v>0.75</v>
      </c>
      <c r="K52" s="499"/>
      <c r="L52" s="294"/>
      <c r="M52" s="161"/>
      <c r="N52" s="294"/>
      <c r="O52" s="294"/>
      <c r="P52" s="294"/>
      <c r="Q52" s="294"/>
      <c r="R52" s="296">
        <f t="shared" si="3"/>
        <v>0</v>
      </c>
      <c r="S52" s="499"/>
      <c r="T52" s="444"/>
      <c r="U52" s="445"/>
      <c r="V52" s="445"/>
    </row>
    <row r="53" spans="1:278" ht="16.5" customHeight="1">
      <c r="A53" s="459"/>
      <c r="B53" s="445"/>
      <c r="C53" s="159">
        <f>'5- Identificación de Riesgos'!D59</f>
        <v>0</v>
      </c>
      <c r="D53" s="269"/>
      <c r="E53" s="297"/>
      <c r="F53" s="294"/>
      <c r="G53" s="294"/>
      <c r="H53" s="294"/>
      <c r="I53" s="294"/>
      <c r="J53" s="296"/>
      <c r="K53" s="499"/>
      <c r="L53" s="294"/>
      <c r="M53" s="161"/>
      <c r="N53" s="294"/>
      <c r="O53" s="294"/>
      <c r="P53" s="294"/>
      <c r="Q53" s="294"/>
      <c r="R53" s="296">
        <f t="shared" si="3"/>
        <v>0</v>
      </c>
      <c r="S53" s="499"/>
      <c r="T53" s="444"/>
      <c r="U53" s="445"/>
      <c r="V53" s="445"/>
    </row>
    <row r="54" spans="1:278">
      <c r="A54" s="459"/>
      <c r="B54" s="445"/>
      <c r="C54" s="159">
        <f>'5- Identificación de Riesgos'!D60</f>
        <v>0</v>
      </c>
      <c r="D54" s="269"/>
      <c r="E54" s="298"/>
      <c r="F54" s="294"/>
      <c r="G54" s="294"/>
      <c r="H54" s="294"/>
      <c r="I54" s="294"/>
      <c r="J54" s="296"/>
      <c r="K54" s="499"/>
      <c r="L54" s="294"/>
      <c r="M54" s="161"/>
      <c r="N54" s="294"/>
      <c r="O54" s="294"/>
      <c r="P54" s="294"/>
      <c r="Q54" s="294"/>
      <c r="R54" s="296">
        <f t="shared" si="3"/>
        <v>0</v>
      </c>
      <c r="S54" s="499"/>
      <c r="T54" s="444"/>
      <c r="U54" s="445"/>
      <c r="V54" s="445"/>
    </row>
    <row r="55" spans="1:278" ht="9.75" customHeight="1">
      <c r="A55" s="459"/>
      <c r="B55" s="445"/>
      <c r="C55" s="159">
        <f>'5- Identificación de Riesgos'!D61</f>
        <v>0</v>
      </c>
      <c r="D55" s="269"/>
      <c r="E55" s="160"/>
      <c r="F55" s="294"/>
      <c r="G55" s="294"/>
      <c r="H55" s="294"/>
      <c r="I55" s="294"/>
      <c r="J55" s="296"/>
      <c r="K55" s="499"/>
      <c r="L55" s="294"/>
      <c r="M55" s="161"/>
      <c r="N55" s="294"/>
      <c r="O55" s="294"/>
      <c r="P55" s="294"/>
      <c r="Q55" s="294"/>
      <c r="R55" s="296">
        <f t="shared" si="3"/>
        <v>0</v>
      </c>
      <c r="S55" s="499"/>
      <c r="T55" s="444"/>
      <c r="U55" s="445"/>
      <c r="V55" s="445"/>
    </row>
    <row r="56" spans="1:278" ht="9.75" customHeight="1">
      <c r="A56" s="459"/>
      <c r="B56" s="445"/>
      <c r="C56" s="159">
        <f>'5- Identificación de Riesgos'!D62</f>
        <v>0</v>
      </c>
      <c r="D56" s="269"/>
      <c r="E56" s="160"/>
      <c r="F56" s="294"/>
      <c r="G56" s="294"/>
      <c r="H56" s="294"/>
      <c r="I56" s="294"/>
      <c r="J56" s="296"/>
      <c r="K56" s="499"/>
      <c r="L56" s="294"/>
      <c r="M56" s="161"/>
      <c r="N56" s="294"/>
      <c r="O56" s="294"/>
      <c r="P56" s="294"/>
      <c r="Q56" s="294"/>
      <c r="R56" s="296">
        <f t="shared" si="3"/>
        <v>0</v>
      </c>
      <c r="S56" s="499"/>
      <c r="T56" s="444"/>
      <c r="U56" s="445"/>
      <c r="V56" s="445"/>
    </row>
    <row r="57" spans="1:278" ht="9.75" customHeight="1">
      <c r="A57" s="459"/>
      <c r="B57" s="445"/>
      <c r="C57" s="159">
        <f>'5- Identificación de Riesgos'!D63</f>
        <v>0</v>
      </c>
      <c r="D57" s="269"/>
      <c r="E57" s="160"/>
      <c r="F57" s="294"/>
      <c r="G57" s="294"/>
      <c r="H57" s="294"/>
      <c r="I57" s="294"/>
      <c r="J57" s="296"/>
      <c r="K57" s="499"/>
      <c r="L57" s="294"/>
      <c r="M57" s="161"/>
      <c r="N57" s="294"/>
      <c r="O57" s="294"/>
      <c r="P57" s="294"/>
      <c r="Q57" s="294"/>
      <c r="R57" s="296">
        <f t="shared" si="3"/>
        <v>0</v>
      </c>
      <c r="S57" s="499"/>
      <c r="T57" s="444"/>
      <c r="U57" s="445"/>
      <c r="V57" s="445"/>
    </row>
    <row r="58" spans="1:278" ht="9.75" customHeight="1">
      <c r="A58" s="459"/>
      <c r="B58" s="445"/>
      <c r="C58" s="159">
        <f>'5- Identificación de Riesgos'!D64</f>
        <v>0</v>
      </c>
      <c r="D58" s="269"/>
      <c r="E58" s="160"/>
      <c r="F58" s="294"/>
      <c r="G58" s="294"/>
      <c r="H58" s="294"/>
      <c r="I58" s="294"/>
      <c r="J58" s="296"/>
      <c r="K58" s="499"/>
      <c r="L58" s="294"/>
      <c r="M58" s="161"/>
      <c r="N58" s="294"/>
      <c r="O58" s="294"/>
      <c r="P58" s="294"/>
      <c r="Q58" s="294"/>
      <c r="R58" s="296">
        <f t="shared" si="3"/>
        <v>0</v>
      </c>
      <c r="S58" s="499"/>
      <c r="T58" s="444"/>
      <c r="U58" s="445"/>
      <c r="V58" s="445"/>
    </row>
    <row r="59" spans="1:278" ht="9.75" customHeight="1">
      <c r="A59" s="459"/>
      <c r="B59" s="445"/>
      <c r="C59" s="159">
        <f>'5- Identificación de Riesgos'!D65</f>
        <v>0</v>
      </c>
      <c r="D59" s="269"/>
      <c r="E59" s="301"/>
      <c r="F59" s="294"/>
      <c r="G59" s="294"/>
      <c r="H59" s="294"/>
      <c r="I59" s="294"/>
      <c r="J59" s="296"/>
      <c r="K59" s="499"/>
      <c r="L59" s="294"/>
      <c r="M59" s="161"/>
      <c r="N59" s="294"/>
      <c r="O59" s="294"/>
      <c r="P59" s="294"/>
      <c r="Q59" s="294"/>
      <c r="R59" s="296">
        <f t="shared" si="3"/>
        <v>0</v>
      </c>
      <c r="S59" s="499"/>
      <c r="T59" s="444"/>
      <c r="U59" s="445"/>
      <c r="V59" s="445"/>
    </row>
    <row r="60" spans="1:278" ht="92.25" customHeight="1">
      <c r="A60" s="459">
        <f>'5- Identificación de Riesgos'!A66</f>
        <v>6</v>
      </c>
      <c r="B60" s="445" t="str">
        <f>'5- Identificación de Riesgos'!B66</f>
        <v>Incumplimiento de Términos Procesales</v>
      </c>
      <c r="C60" s="159" t="str">
        <f>'5- Identificación de Riesgos'!D66</f>
        <v>1. Falta de implementación de herramientas de apoyo para el control de los términos judiciales.</v>
      </c>
      <c r="D60" s="269"/>
      <c r="E60" s="160" t="s">
        <v>525</v>
      </c>
      <c r="F60" s="294" t="s">
        <v>150</v>
      </c>
      <c r="G60" s="294" t="s">
        <v>150</v>
      </c>
      <c r="H60" s="294" t="s">
        <v>150</v>
      </c>
      <c r="I60" s="294" t="s">
        <v>150</v>
      </c>
      <c r="J60" s="296">
        <f t="shared" si="0"/>
        <v>1</v>
      </c>
      <c r="K60" s="499">
        <f>AVERAGE(J60:J69)</f>
        <v>0.8</v>
      </c>
      <c r="L60" s="294" t="str">
        <f>'5- Identificación de Riesgos'!I66</f>
        <v>Afectación de reputacion, imagén,  credibilidad, satisfacción de usuarios y PI</v>
      </c>
      <c r="M60" s="161"/>
      <c r="N60" s="294"/>
      <c r="O60" s="294"/>
      <c r="P60" s="294"/>
      <c r="Q60" s="294"/>
      <c r="R60" s="296">
        <f t="shared" ref="R60:R77" si="7">SUM(COUNTIF(N60,"SI")*25%,COUNTIF(O60,"SI")*40%,COUNTIF(P60,"SI")*25%,COUNTIF(Q60,"SI")*10%)</f>
        <v>0</v>
      </c>
      <c r="S60" s="499">
        <f t="shared" ref="S60" si="8">AVERAGE(R60:R69)</f>
        <v>0</v>
      </c>
      <c r="T60" s="444" t="str">
        <f>CONCATENATE(INDEX('8- Políticas de Administración '!$B$6:$F$10,MATCH(ROUND(IF((RIGHT('5- Identificación de Riesgos'!H66,1)-'6- Valoración Controles'!K60)&lt;1,1,(RIGHT('5- Identificación de Riesgos'!H66,1)-'6- Valoración Controles'!K60)),0),'8- Políticas de Administración '!$F$6:$F$10,0),1)," - ",ROUND(IF((RIGHT('5- Identificación de Riesgos'!H66,1)-'6- Valoración Controles'!K60)&lt;1,1,(RIGHT('5- Identificación de Riesgos'!H66,1)-'6- Valoración Controles'!K60)),0))</f>
        <v>Muy Baja - 1</v>
      </c>
      <c r="U60" s="445" t="str">
        <f>CONCATENATE(INDEX('8- Políticas de Administración '!$B$17:$F$21,MATCH(ROUND(IF((RIGHT('5- Identificación de Riesgos'!M66,1)-'6- Valoración Controles'!S60)&lt;1,1,(RIGHT('5- Identificación de Riesgos'!M66,1)-'6- Valoración Controles'!S60)),0),'8- Políticas de Administración '!$F$17:$F$21,0),1)," - ",ROUND(IF((RIGHT('5- Identificación de Riesgos'!M66,1)-'6- Valoración Controles'!S60)&lt;1,1,(RIGHT('5- Identificación de Riesgos'!M66,1)-'6- Valoración Controles'!S60)),0))</f>
        <v>Leve - 1</v>
      </c>
      <c r="V60" s="445" t="str">
        <f>CONCATENATE(VLOOKUP((LEFT(T60,LEN(T60)-4)&amp;LEFT(U60,LEN(U60)-4)),'9- Matriz de Calor '!$D$18:$E$42,2,0)," - ",RIGHT(T60,1)*RIGHT(U60,1))</f>
        <v>Bajo - 1</v>
      </c>
    </row>
    <row r="61" spans="1:278" ht="45">
      <c r="A61" s="459"/>
      <c r="B61" s="445"/>
      <c r="C61" s="159" t="str">
        <f>'5- Identificación de Riesgos'!D67</f>
        <v>2. Alta carga laboral. Insuficiencia de  personal  para atender la función misional y la atención a las partes interesadas</v>
      </c>
      <c r="D61" s="269"/>
      <c r="E61" s="160" t="s">
        <v>513</v>
      </c>
      <c r="F61" s="294" t="s">
        <v>150</v>
      </c>
      <c r="G61" s="294" t="s">
        <v>150</v>
      </c>
      <c r="H61" s="294" t="s">
        <v>151</v>
      </c>
      <c r="I61" s="294" t="s">
        <v>150</v>
      </c>
      <c r="J61" s="296">
        <f t="shared" si="0"/>
        <v>0.75</v>
      </c>
      <c r="K61" s="499"/>
      <c r="L61" s="294" t="str">
        <f>'5- Identificación de Riesgos'!I67</f>
        <v>Incumplimiento de las metas establecidas</v>
      </c>
      <c r="M61" s="161"/>
      <c r="N61" s="294"/>
      <c r="O61" s="294"/>
      <c r="P61" s="294"/>
      <c r="Q61" s="294"/>
      <c r="R61" s="296">
        <f t="shared" si="7"/>
        <v>0</v>
      </c>
      <c r="S61" s="499"/>
      <c r="T61" s="444"/>
      <c r="U61" s="445"/>
      <c r="V61" s="445"/>
    </row>
    <row r="62" spans="1:278" ht="79.5" customHeight="1">
      <c r="A62" s="459"/>
      <c r="B62" s="445"/>
      <c r="C62" s="159" t="str">
        <f>'5- Identificación de Riesgos'!D68</f>
        <v>3. Falta de seguimiento y control de los términos procesales</v>
      </c>
      <c r="D62" s="269"/>
      <c r="E62" s="160" t="s">
        <v>525</v>
      </c>
      <c r="F62" s="299" t="s">
        <v>150</v>
      </c>
      <c r="G62" s="299" t="s">
        <v>150</v>
      </c>
      <c r="H62" s="299" t="s">
        <v>150</v>
      </c>
      <c r="I62" s="299" t="s">
        <v>150</v>
      </c>
      <c r="J62" s="296">
        <f t="shared" si="0"/>
        <v>1</v>
      </c>
      <c r="K62" s="499"/>
      <c r="L62" s="294">
        <f>'5- Identificación de Riesgos'!I68</f>
        <v>0</v>
      </c>
      <c r="M62" s="161"/>
      <c r="N62" s="294"/>
      <c r="O62" s="294"/>
      <c r="P62" s="294"/>
      <c r="Q62" s="294"/>
      <c r="R62" s="296">
        <f t="shared" si="7"/>
        <v>0</v>
      </c>
      <c r="S62" s="499"/>
      <c r="T62" s="444"/>
      <c r="U62" s="445"/>
      <c r="V62" s="445"/>
    </row>
    <row r="63" spans="1:278" ht="39" customHeight="1">
      <c r="A63" s="459"/>
      <c r="B63" s="445"/>
      <c r="C63" s="159" t="str">
        <f>'5- Identificación de Riesgos'!D69</f>
        <v>4. Mayor demanda de justicia.</v>
      </c>
      <c r="D63" s="269"/>
      <c r="E63" s="160" t="s">
        <v>513</v>
      </c>
      <c r="F63" s="299" t="s">
        <v>150</v>
      </c>
      <c r="G63" s="299" t="s">
        <v>150</v>
      </c>
      <c r="H63" s="299" t="s">
        <v>151</v>
      </c>
      <c r="I63" s="299" t="s">
        <v>150</v>
      </c>
      <c r="J63" s="296">
        <f t="shared" si="0"/>
        <v>0.75</v>
      </c>
      <c r="K63" s="499"/>
      <c r="L63" s="294">
        <f>'5- Identificación de Riesgos'!I69</f>
        <v>0</v>
      </c>
      <c r="M63" s="161"/>
      <c r="N63" s="294"/>
      <c r="O63" s="294"/>
      <c r="P63" s="294"/>
      <c r="Q63" s="294"/>
      <c r="R63" s="296">
        <f t="shared" si="7"/>
        <v>0</v>
      </c>
      <c r="S63" s="499"/>
      <c r="T63" s="444"/>
      <c r="U63" s="445"/>
      <c r="V63" s="445"/>
    </row>
    <row r="64" spans="1:278" ht="38.25">
      <c r="A64" s="459"/>
      <c r="B64" s="445"/>
      <c r="C64" s="159" t="str">
        <f>'5- Identificación de Riesgos'!D70</f>
        <v>5. Fallas e insuficiencia de las herramientas tecnológicas.</v>
      </c>
      <c r="D64" s="269"/>
      <c r="E64" s="297" t="s">
        <v>507</v>
      </c>
      <c r="F64" s="299" t="s">
        <v>151</v>
      </c>
      <c r="G64" s="299" t="s">
        <v>151</v>
      </c>
      <c r="H64" s="299" t="s">
        <v>150</v>
      </c>
      <c r="I64" s="299" t="s">
        <v>150</v>
      </c>
      <c r="J64" s="296">
        <f t="shared" si="0"/>
        <v>0.5</v>
      </c>
      <c r="K64" s="499"/>
      <c r="L64" s="294">
        <f>'5- Identificación de Riesgos'!I70</f>
        <v>0</v>
      </c>
      <c r="M64" s="161"/>
      <c r="N64" s="294"/>
      <c r="O64" s="294"/>
      <c r="P64" s="294"/>
      <c r="Q64" s="294"/>
      <c r="R64" s="296">
        <f t="shared" si="7"/>
        <v>0</v>
      </c>
      <c r="S64" s="499"/>
      <c r="T64" s="444"/>
      <c r="U64" s="445"/>
      <c r="V64" s="445"/>
    </row>
    <row r="65" spans="1:22" ht="8.25" customHeight="1">
      <c r="A65" s="459"/>
      <c r="B65" s="445"/>
      <c r="C65" s="159">
        <f>'5- Identificación de Riesgos'!D71</f>
        <v>0</v>
      </c>
      <c r="D65" s="269"/>
      <c r="E65" s="160"/>
      <c r="F65" s="294"/>
      <c r="G65" s="294"/>
      <c r="H65" s="294"/>
      <c r="I65" s="294"/>
      <c r="J65" s="296"/>
      <c r="K65" s="499"/>
      <c r="L65" s="294">
        <f>'5- Identificación de Riesgos'!I71</f>
        <v>0</v>
      </c>
      <c r="M65" s="161"/>
      <c r="N65" s="294"/>
      <c r="O65" s="294"/>
      <c r="P65" s="294"/>
      <c r="Q65" s="294"/>
      <c r="R65" s="296">
        <f t="shared" si="7"/>
        <v>0</v>
      </c>
      <c r="S65" s="499"/>
      <c r="T65" s="444"/>
      <c r="U65" s="445"/>
      <c r="V65" s="445"/>
    </row>
    <row r="66" spans="1:22" ht="8.25" customHeight="1">
      <c r="A66" s="459"/>
      <c r="B66" s="445"/>
      <c r="C66" s="159">
        <f>'5- Identificación de Riesgos'!D72</f>
        <v>0</v>
      </c>
      <c r="D66" s="269"/>
      <c r="E66" s="160"/>
      <c r="F66" s="294"/>
      <c r="G66" s="294"/>
      <c r="H66" s="294"/>
      <c r="I66" s="294"/>
      <c r="J66" s="296"/>
      <c r="K66" s="499"/>
      <c r="L66" s="294">
        <f>'5- Identificación de Riesgos'!I72</f>
        <v>0</v>
      </c>
      <c r="M66" s="161"/>
      <c r="N66" s="294"/>
      <c r="O66" s="294"/>
      <c r="P66" s="294"/>
      <c r="Q66" s="294"/>
      <c r="R66" s="296">
        <f t="shared" si="7"/>
        <v>0</v>
      </c>
      <c r="S66" s="499"/>
      <c r="T66" s="444"/>
      <c r="U66" s="445"/>
      <c r="V66" s="445"/>
    </row>
    <row r="67" spans="1:22" ht="8.25" customHeight="1">
      <c r="A67" s="459"/>
      <c r="B67" s="445"/>
      <c r="C67" s="159">
        <f>'5- Identificación de Riesgos'!D73</f>
        <v>0</v>
      </c>
      <c r="D67" s="269"/>
      <c r="E67" s="160"/>
      <c r="F67" s="294"/>
      <c r="G67" s="294"/>
      <c r="H67" s="294"/>
      <c r="I67" s="294"/>
      <c r="J67" s="296"/>
      <c r="K67" s="499"/>
      <c r="L67" s="294">
        <f>'5- Identificación de Riesgos'!I73</f>
        <v>0</v>
      </c>
      <c r="M67" s="161"/>
      <c r="N67" s="294"/>
      <c r="O67" s="294"/>
      <c r="P67" s="294"/>
      <c r="Q67" s="294"/>
      <c r="R67" s="296">
        <f t="shared" si="7"/>
        <v>0</v>
      </c>
      <c r="S67" s="499"/>
      <c r="T67" s="444"/>
      <c r="U67" s="445"/>
      <c r="V67" s="445"/>
    </row>
    <row r="68" spans="1:22" ht="8.25" customHeight="1">
      <c r="A68" s="459"/>
      <c r="B68" s="445"/>
      <c r="C68" s="159">
        <f>'5- Identificación de Riesgos'!D74</f>
        <v>0</v>
      </c>
      <c r="D68" s="269"/>
      <c r="E68" s="160"/>
      <c r="F68" s="294"/>
      <c r="G68" s="294"/>
      <c r="H68" s="294"/>
      <c r="I68" s="294"/>
      <c r="J68" s="296"/>
      <c r="K68" s="499"/>
      <c r="L68" s="294">
        <f>'5- Identificación de Riesgos'!I74</f>
        <v>0</v>
      </c>
      <c r="M68" s="161"/>
      <c r="N68" s="294"/>
      <c r="O68" s="294"/>
      <c r="P68" s="294"/>
      <c r="Q68" s="294"/>
      <c r="R68" s="296">
        <f t="shared" si="7"/>
        <v>0</v>
      </c>
      <c r="S68" s="499"/>
      <c r="T68" s="444"/>
      <c r="U68" s="445"/>
      <c r="V68" s="445"/>
    </row>
    <row r="69" spans="1:22" ht="8.25" customHeight="1">
      <c r="A69" s="459"/>
      <c r="B69" s="445"/>
      <c r="C69" s="159">
        <f>'5- Identificación de Riesgos'!D75</f>
        <v>0</v>
      </c>
      <c r="D69" s="269"/>
      <c r="E69" s="301"/>
      <c r="F69" s="294"/>
      <c r="G69" s="294"/>
      <c r="H69" s="294"/>
      <c r="I69" s="294"/>
      <c r="J69" s="296"/>
      <c r="K69" s="499"/>
      <c r="L69" s="294">
        <f>'5- Identificación de Riesgos'!I75</f>
        <v>0</v>
      </c>
      <c r="M69" s="161"/>
      <c r="N69" s="294"/>
      <c r="O69" s="294"/>
      <c r="P69" s="294"/>
      <c r="Q69" s="294"/>
      <c r="R69" s="296">
        <f t="shared" si="7"/>
        <v>0</v>
      </c>
      <c r="S69" s="499"/>
      <c r="T69" s="444"/>
      <c r="U69" s="445"/>
      <c r="V69" s="445"/>
    </row>
    <row r="70" spans="1:22" ht="90" customHeight="1">
      <c r="A70" s="459">
        <f>'5- Identificación de Riesgos'!A76</f>
        <v>7</v>
      </c>
      <c r="B70" s="445" t="str">
        <f>'5- Identificación de Riesgos'!B76</f>
        <v>Incumplimiento en la realización de las Audiencias y/o Diligencias Programadas</v>
      </c>
      <c r="C70" s="159" t="str">
        <f>'5- Identificación de Riesgos'!D76</f>
        <v>1.Ausencia  de herramientas tecnológicas que permitan el desarrollo de la audiencia</v>
      </c>
      <c r="D70" s="269"/>
      <c r="E70" s="160" t="s">
        <v>526</v>
      </c>
      <c r="F70" s="294" t="s">
        <v>150</v>
      </c>
      <c r="G70" s="294" t="s">
        <v>151</v>
      </c>
      <c r="H70" s="294" t="s">
        <v>151</v>
      </c>
      <c r="I70" s="294" t="s">
        <v>150</v>
      </c>
      <c r="J70" s="296">
        <f t="shared" si="0"/>
        <v>0.5</v>
      </c>
      <c r="K70" s="499">
        <f>AVERAGE(J70:J79)</f>
        <v>0.58333333333333337</v>
      </c>
      <c r="L70" s="294" t="str">
        <f>'5- Identificación de Riesgos'!I76</f>
        <v>Afectación de ,  credibilidad, satisfacción de usuarios y PI</v>
      </c>
      <c r="M70" s="174"/>
      <c r="N70" s="294"/>
      <c r="O70" s="294"/>
      <c r="P70" s="294"/>
      <c r="Q70" s="294"/>
      <c r="R70" s="296">
        <f t="shared" si="7"/>
        <v>0</v>
      </c>
      <c r="S70" s="499">
        <f>AVERAGE(R70:R77)</f>
        <v>0</v>
      </c>
      <c r="T70" s="444" t="str">
        <f>CONCATENATE(INDEX('8- Políticas de Administración '!$B$6:$F$10,MATCH(ROUND(IF((RIGHT('5- Identificación de Riesgos'!H76,1)-'6- Valoración Controles'!K70)&lt;1,1,(RIGHT('5- Identificación de Riesgos'!H76,1)-'6- Valoración Controles'!K70)),0),'8- Políticas de Administración '!$F$6:$F$10,0),1)," - ",ROUND(IF((RIGHT('5- Identificación de Riesgos'!H76,1)-'6- Valoración Controles'!K70)&lt;1,1,(RIGHT('5- Identificación de Riesgos'!H76,1)-'6- Valoración Controles'!K70)),0))</f>
        <v>Muy Baja - 1</v>
      </c>
      <c r="U70" s="445" t="str">
        <f>CONCATENATE(INDEX('8- Políticas de Administración '!$B$17:$F$21,MATCH(ROUND(IF((RIGHT('5- Identificación de Riesgos'!M76,1)-'6- Valoración Controles'!S70)&lt;1,1,(RIGHT('5- Identificación de Riesgos'!M76,1)-'6- Valoración Controles'!S70)),0),'8- Políticas de Administración '!$F$17:$F$21,0),1)," - ",ROUND(IF((RIGHT('5- Identificación de Riesgos'!M76,1)-'6- Valoración Controles'!S70)&lt;1,1,(RIGHT('5- Identificación de Riesgos'!M76,1)-'6- Valoración Controles'!S70)),0))</f>
        <v>Leve - 1</v>
      </c>
      <c r="V70" s="445" t="str">
        <f>CONCATENATE(VLOOKUP((LEFT(T70,LEN(T70)-4)&amp;LEFT(U70,LEN(U70)-4)),'9- Matriz de Calor '!$D$18:$E$42,2,0)," - ",RIGHT(T70,1)*RIGHT(U70,1))</f>
        <v>Bajo - 1</v>
      </c>
    </row>
    <row r="71" spans="1:22" ht="46.5" customHeight="1">
      <c r="A71" s="459"/>
      <c r="B71" s="445"/>
      <c r="C71" s="159" t="str">
        <f>'5- Identificación de Riesgos'!D77</f>
        <v>2.Programación de audiencias sin tener en cuenta la agenda del despacho.</v>
      </c>
      <c r="D71" s="269"/>
      <c r="E71" s="160" t="s">
        <v>527</v>
      </c>
      <c r="F71" s="294" t="s">
        <v>151</v>
      </c>
      <c r="G71" s="294" t="s">
        <v>150</v>
      </c>
      <c r="H71" s="294" t="s">
        <v>151</v>
      </c>
      <c r="I71" s="294" t="s">
        <v>150</v>
      </c>
      <c r="J71" s="296">
        <f t="shared" si="0"/>
        <v>0.5</v>
      </c>
      <c r="K71" s="499"/>
      <c r="L71" s="294" t="str">
        <f>'5- Identificación de Riesgos'!I77</f>
        <v>Incumplimiento de las metas establecidas</v>
      </c>
      <c r="M71" s="303"/>
      <c r="N71" s="294"/>
      <c r="O71" s="294"/>
      <c r="P71" s="294"/>
      <c r="Q71" s="294"/>
      <c r="R71" s="296">
        <f t="shared" si="7"/>
        <v>0</v>
      </c>
      <c r="S71" s="499"/>
      <c r="T71" s="444"/>
      <c r="U71" s="445"/>
      <c r="V71" s="445"/>
    </row>
    <row r="72" spans="1:22" ht="58.5" customHeight="1">
      <c r="A72" s="459"/>
      <c r="B72" s="445"/>
      <c r="C72" s="159" t="str">
        <f>'5- Identificación de Riesgos'!D78</f>
        <v>3.Tardanza en la elaboración de la citación, avisos de remates y otros.</v>
      </c>
      <c r="D72" s="269"/>
      <c r="E72" s="160" t="s">
        <v>528</v>
      </c>
      <c r="F72" s="294" t="s">
        <v>150</v>
      </c>
      <c r="G72" s="294" t="s">
        <v>150</v>
      </c>
      <c r="H72" s="294" t="s">
        <v>150</v>
      </c>
      <c r="I72" s="294" t="s">
        <v>150</v>
      </c>
      <c r="J72" s="296">
        <f t="shared" si="0"/>
        <v>1</v>
      </c>
      <c r="K72" s="499"/>
      <c r="L72" s="294">
        <f>'5- Identificación de Riesgos'!I78</f>
        <v>0</v>
      </c>
      <c r="M72" s="174"/>
      <c r="N72" s="294"/>
      <c r="O72" s="294"/>
      <c r="P72" s="294"/>
      <c r="Q72" s="294"/>
      <c r="R72" s="296">
        <f t="shared" si="7"/>
        <v>0</v>
      </c>
      <c r="S72" s="499"/>
      <c r="T72" s="444"/>
      <c r="U72" s="445"/>
      <c r="V72" s="445"/>
    </row>
    <row r="73" spans="1:22" ht="53.25" customHeight="1">
      <c r="A73" s="459"/>
      <c r="B73" s="445"/>
      <c r="C73" s="159" t="str">
        <f>'5- Identificación de Riesgos'!D79</f>
        <v>4. Errores en la citación, aviso de remates.</v>
      </c>
      <c r="D73" s="269"/>
      <c r="E73" s="160" t="s">
        <v>514</v>
      </c>
      <c r="F73" s="294" t="s">
        <v>151</v>
      </c>
      <c r="G73" s="294" t="s">
        <v>150</v>
      </c>
      <c r="H73" s="294" t="s">
        <v>151</v>
      </c>
      <c r="I73" s="294" t="s">
        <v>150</v>
      </c>
      <c r="J73" s="296">
        <f t="shared" si="0"/>
        <v>0.5</v>
      </c>
      <c r="K73" s="499"/>
      <c r="L73" s="294">
        <f>'5- Identificación de Riesgos'!I79</f>
        <v>0</v>
      </c>
      <c r="M73" s="174"/>
      <c r="N73" s="294"/>
      <c r="O73" s="294"/>
      <c r="P73" s="294"/>
      <c r="Q73" s="294"/>
      <c r="R73" s="296">
        <f t="shared" si="7"/>
        <v>0</v>
      </c>
      <c r="S73" s="499"/>
      <c r="T73" s="444"/>
      <c r="U73" s="445"/>
      <c r="V73" s="445"/>
    </row>
    <row r="74" spans="1:22" ht="89.25" customHeight="1">
      <c r="A74" s="459"/>
      <c r="B74" s="445"/>
      <c r="C74" s="159" t="str">
        <f>'5- Identificación de Riesgos'!D80</f>
        <v>5. Errores de conectividad  y/o fallas en el link de conexión.</v>
      </c>
      <c r="D74" s="269"/>
      <c r="E74" s="160" t="s">
        <v>526</v>
      </c>
      <c r="F74" s="299" t="s">
        <v>150</v>
      </c>
      <c r="G74" s="299" t="s">
        <v>151</v>
      </c>
      <c r="H74" s="299" t="s">
        <v>151</v>
      </c>
      <c r="I74" s="299" t="s">
        <v>150</v>
      </c>
      <c r="J74" s="296">
        <f t="shared" si="0"/>
        <v>0.5</v>
      </c>
      <c r="K74" s="499"/>
      <c r="L74" s="294">
        <f>'5- Identificación de Riesgos'!I80</f>
        <v>0</v>
      </c>
      <c r="M74" s="174"/>
      <c r="N74" s="294"/>
      <c r="O74" s="294"/>
      <c r="P74" s="294"/>
      <c r="Q74" s="294"/>
      <c r="R74" s="296">
        <f t="shared" si="7"/>
        <v>0</v>
      </c>
      <c r="S74" s="499"/>
      <c r="T74" s="444"/>
      <c r="U74" s="445"/>
      <c r="V74" s="445"/>
    </row>
    <row r="75" spans="1:22" ht="25.5">
      <c r="A75" s="459"/>
      <c r="B75" s="445"/>
      <c r="C75" s="159" t="str">
        <f>'5- Identificación de Riesgos'!D81</f>
        <v xml:space="preserve">6. Inasistencia del Juez </v>
      </c>
      <c r="D75" s="269"/>
      <c r="E75" s="160" t="s">
        <v>529</v>
      </c>
      <c r="F75" s="294" t="s">
        <v>151</v>
      </c>
      <c r="G75" s="294" t="s">
        <v>150</v>
      </c>
      <c r="H75" s="294" t="s">
        <v>151</v>
      </c>
      <c r="I75" s="294" t="s">
        <v>150</v>
      </c>
      <c r="J75" s="296">
        <f t="shared" ref="J75:J91" si="9">COUNTIF(F75:I75,"SI")/4</f>
        <v>0.5</v>
      </c>
      <c r="K75" s="499"/>
      <c r="L75" s="294">
        <f>'5- Identificación de Riesgos'!I81</f>
        <v>0</v>
      </c>
      <c r="M75" s="174"/>
      <c r="N75" s="294"/>
      <c r="O75" s="294"/>
      <c r="P75" s="294"/>
      <c r="Q75" s="294"/>
      <c r="R75" s="296">
        <f t="shared" si="7"/>
        <v>0</v>
      </c>
      <c r="S75" s="499"/>
      <c r="T75" s="444"/>
      <c r="U75" s="445"/>
      <c r="V75" s="445"/>
    </row>
    <row r="76" spans="1:22" ht="7.5" customHeight="1">
      <c r="A76" s="459"/>
      <c r="B76" s="445"/>
      <c r="C76" s="159">
        <f>'5- Identificación de Riesgos'!D82</f>
        <v>0</v>
      </c>
      <c r="D76" s="269"/>
      <c r="E76" s="160"/>
      <c r="F76" s="294"/>
      <c r="G76" s="294"/>
      <c r="H76" s="294"/>
      <c r="I76" s="294"/>
      <c r="J76" s="296"/>
      <c r="K76" s="499"/>
      <c r="L76" s="294">
        <f>'5- Identificación de Riesgos'!I82</f>
        <v>0</v>
      </c>
      <c r="M76" s="174"/>
      <c r="N76" s="294"/>
      <c r="O76" s="294"/>
      <c r="P76" s="294"/>
      <c r="Q76" s="294"/>
      <c r="R76" s="296">
        <f t="shared" si="7"/>
        <v>0</v>
      </c>
      <c r="S76" s="499"/>
      <c r="T76" s="444"/>
      <c r="U76" s="445"/>
      <c r="V76" s="445"/>
    </row>
    <row r="77" spans="1:22" ht="7.5" customHeight="1">
      <c r="A77" s="459"/>
      <c r="B77" s="445"/>
      <c r="C77" s="159">
        <f>'5- Identificación de Riesgos'!D83</f>
        <v>0</v>
      </c>
      <c r="D77" s="269"/>
      <c r="E77" s="160"/>
      <c r="F77" s="294"/>
      <c r="G77" s="294"/>
      <c r="H77" s="294"/>
      <c r="I77" s="294"/>
      <c r="J77" s="296"/>
      <c r="K77" s="499"/>
      <c r="L77" s="294">
        <f>'5- Identificación de Riesgos'!I83</f>
        <v>0</v>
      </c>
      <c r="M77" s="174"/>
      <c r="N77" s="294"/>
      <c r="O77" s="294"/>
      <c r="P77" s="294"/>
      <c r="Q77" s="294"/>
      <c r="R77" s="296">
        <f t="shared" si="7"/>
        <v>0</v>
      </c>
      <c r="S77" s="499"/>
      <c r="T77" s="444"/>
      <c r="U77" s="445"/>
      <c r="V77" s="445"/>
    </row>
    <row r="78" spans="1:22" ht="7.5" customHeight="1">
      <c r="A78" s="459"/>
      <c r="B78" s="445"/>
      <c r="C78" s="159">
        <f>'5- Identificación de Riesgos'!D84</f>
        <v>0</v>
      </c>
      <c r="D78" s="269"/>
      <c r="E78" s="160"/>
      <c r="F78" s="294"/>
      <c r="G78" s="294"/>
      <c r="H78" s="294"/>
      <c r="I78" s="294"/>
      <c r="J78" s="296"/>
      <c r="K78" s="499"/>
      <c r="L78" s="294">
        <f>'5- Identificación de Riesgos'!I84</f>
        <v>0</v>
      </c>
      <c r="M78" s="174"/>
      <c r="N78" s="294"/>
      <c r="O78" s="294"/>
      <c r="P78" s="294"/>
      <c r="Q78" s="294"/>
      <c r="R78" s="296">
        <f t="shared" ref="R78:R97" si="10">SUM(COUNTIF(N78,"SI")*25%,COUNTIF(O78,"SI")*40%,COUNTIF(P78,"SI")*25%,COUNTIF(Q78,"SI")*10%)</f>
        <v>0</v>
      </c>
      <c r="S78" s="187">
        <f t="shared" ref="S78" si="11">AVERAGE(R78:R96)</f>
        <v>0</v>
      </c>
      <c r="T78" s="444"/>
      <c r="U78" s="445"/>
      <c r="V78" s="445"/>
    </row>
    <row r="79" spans="1:22" ht="7.5" customHeight="1">
      <c r="A79" s="459"/>
      <c r="B79" s="445"/>
      <c r="C79" s="159">
        <f>'5- Identificación de Riesgos'!D85</f>
        <v>0</v>
      </c>
      <c r="D79" s="269"/>
      <c r="E79" s="160"/>
      <c r="F79" s="294"/>
      <c r="G79" s="294"/>
      <c r="H79" s="294"/>
      <c r="I79" s="294"/>
      <c r="J79" s="296"/>
      <c r="K79" s="499"/>
      <c r="L79" s="294">
        <f>'5- Identificación de Riesgos'!I85</f>
        <v>0</v>
      </c>
      <c r="M79" s="174"/>
      <c r="N79" s="294"/>
      <c r="O79" s="294"/>
      <c r="P79" s="294"/>
      <c r="Q79" s="294"/>
      <c r="R79" s="296">
        <f t="shared" si="10"/>
        <v>0</v>
      </c>
      <c r="S79" s="187"/>
      <c r="T79" s="444"/>
      <c r="U79" s="445"/>
      <c r="V79" s="445"/>
    </row>
    <row r="80" spans="1:22" ht="38.25" customHeight="1">
      <c r="A80" s="459">
        <f>'5- Identificación de Riesgos'!A86</f>
        <v>8</v>
      </c>
      <c r="B80" s="445" t="str">
        <f>'5- Identificación de Riesgos'!B86</f>
        <v xml:space="preserve">Recibir , ofrecer, prometer , entregar o aceptar dádivas o beneficios a nombre propio o de terceros para  expedir, alterar, retener , extraviar o entregar  documentos  sin el lleno de requisitos legales </v>
      </c>
      <c r="C80" s="159" t="str">
        <f>'5- Identificación de Riesgos'!D86</f>
        <v xml:space="preserve">2.Falta de ética  de los servidores judiciales 
</v>
      </c>
      <c r="D80" s="269"/>
      <c r="E80" s="302" t="s">
        <v>515</v>
      </c>
      <c r="F80" s="294" t="s">
        <v>150</v>
      </c>
      <c r="G80" s="294" t="s">
        <v>150</v>
      </c>
      <c r="H80" s="294" t="s">
        <v>150</v>
      </c>
      <c r="I80" s="294" t="s">
        <v>150</v>
      </c>
      <c r="J80" s="296">
        <f t="shared" si="9"/>
        <v>1</v>
      </c>
      <c r="K80" s="499">
        <f>AVERAGE(J80:J87)</f>
        <v>1</v>
      </c>
      <c r="L80" s="294" t="str">
        <f>'5- Identificación de Riesgos'!I86</f>
        <v>Afectación de reputacion,imagén,  credibilidad, satisfacción de usuarios y PI</v>
      </c>
      <c r="M80" s="174"/>
      <c r="N80" s="294"/>
      <c r="O80" s="294"/>
      <c r="P80" s="294"/>
      <c r="Q80" s="294"/>
      <c r="R80" s="296">
        <f t="shared" si="10"/>
        <v>0</v>
      </c>
      <c r="S80" s="499">
        <f>AVERAGE(R80:R87)</f>
        <v>0</v>
      </c>
      <c r="T80" s="444" t="str">
        <f>CONCATENATE(INDEX('8- Políticas de Administración '!$B$6:$F$10,MATCH(ROUND(IF((RIGHT('5- Identificación de Riesgos'!H86,1)-'6- Valoración Controles'!K80)&lt;1,1,(RIGHT('5- Identificación de Riesgos'!H86,1)-'6- Valoración Controles'!K80)),0),'8- Políticas de Administración '!$F$6:$F$10,0),1)," - ",ROUND(IF((RIGHT('5- Identificación de Riesgos'!H86,1)-'6- Valoración Controles'!K80)&lt;1,1,(RIGHT('5- Identificación de Riesgos'!H86,1)-'6- Valoración Controles'!K80)),0))</f>
        <v>Muy Baja - 1</v>
      </c>
      <c r="U80" s="445" t="str">
        <f>CONCATENATE(INDEX('8- Políticas de Administración '!$B$17:$F$21,MATCH(ROUND(IF((RIGHT('5- Identificación de Riesgos'!M86,1)-'6- Valoración Controles'!S80)&lt;1,1,(RIGHT('5- Identificación de Riesgos'!M86,1)-'6- Valoración Controles'!S80)),0),'8- Políticas de Administración '!$F$17:$F$21,0),1)," - ",ROUND(IF((RIGHT('5- Identificación de Riesgos'!M86,1)-'6- Valoración Controles'!S80)&lt;1,1,(RIGHT('5- Identificación de Riesgos'!M86,1)-'6- Valoración Controles'!S80)),0))</f>
        <v>Moderado - 3</v>
      </c>
      <c r="V80" s="445" t="str">
        <f>CONCATENATE(VLOOKUP((LEFT(T80,LEN(T80)-4)&amp;LEFT(U80,LEN(U80)-4)),'9- Matriz de Calor '!$D$18:$E$42,2,0)," - ",RIGHT(T80,1)*RIGHT(U80,1))</f>
        <v>Moderado - 3</v>
      </c>
    </row>
    <row r="81" spans="1:22" ht="36" customHeight="1">
      <c r="A81" s="459"/>
      <c r="B81" s="445"/>
      <c r="C81" s="159" t="str">
        <f>'5- Identificación de Riesgos'!D87</f>
        <v xml:space="preserve">3 Fallas en los controles de los procesos </v>
      </c>
      <c r="D81" s="269"/>
      <c r="E81" s="160"/>
      <c r="F81" s="294"/>
      <c r="G81" s="294"/>
      <c r="H81" s="294"/>
      <c r="I81" s="294"/>
      <c r="J81" s="296"/>
      <c r="K81" s="499"/>
      <c r="L81" s="294" t="str">
        <f>'5- Identificación de Riesgos'!I87</f>
        <v>Afectación Económica</v>
      </c>
      <c r="M81" s="174"/>
      <c r="N81" s="294"/>
      <c r="O81" s="294"/>
      <c r="P81" s="294"/>
      <c r="Q81" s="294"/>
      <c r="R81" s="296">
        <f t="shared" si="10"/>
        <v>0</v>
      </c>
      <c r="S81" s="499"/>
      <c r="T81" s="444"/>
      <c r="U81" s="445"/>
      <c r="V81" s="445"/>
    </row>
    <row r="82" spans="1:22" ht="6.75" customHeight="1">
      <c r="A82" s="459"/>
      <c r="B82" s="445"/>
      <c r="C82" s="159">
        <f>'5- Identificación de Riesgos'!D88</f>
        <v>0</v>
      </c>
      <c r="D82" s="269"/>
      <c r="E82" s="160"/>
      <c r="F82" s="294"/>
      <c r="G82" s="294"/>
      <c r="H82" s="294"/>
      <c r="I82" s="294"/>
      <c r="J82" s="296"/>
      <c r="K82" s="499"/>
      <c r="L82" s="294"/>
      <c r="M82" s="175"/>
      <c r="N82" s="294"/>
      <c r="O82" s="294"/>
      <c r="P82" s="294"/>
      <c r="Q82" s="294"/>
      <c r="R82" s="296">
        <f t="shared" si="10"/>
        <v>0</v>
      </c>
      <c r="S82" s="499"/>
      <c r="T82" s="444"/>
      <c r="U82" s="445"/>
      <c r="V82" s="445"/>
    </row>
    <row r="83" spans="1:22" ht="6.75" customHeight="1">
      <c r="A83" s="459"/>
      <c r="B83" s="445"/>
      <c r="C83" s="159">
        <f>'5- Identificación de Riesgos'!D89</f>
        <v>0</v>
      </c>
      <c r="D83" s="269"/>
      <c r="E83" s="160"/>
      <c r="F83" s="294"/>
      <c r="G83" s="294"/>
      <c r="H83" s="294"/>
      <c r="I83" s="294"/>
      <c r="J83" s="296"/>
      <c r="K83" s="499"/>
      <c r="L83" s="294">
        <f>'5- Identificación de Riesgos'!I89</f>
        <v>0</v>
      </c>
      <c r="M83" s="174"/>
      <c r="N83" s="294"/>
      <c r="O83" s="294"/>
      <c r="P83" s="294"/>
      <c r="Q83" s="294"/>
      <c r="R83" s="296">
        <f t="shared" si="10"/>
        <v>0</v>
      </c>
      <c r="S83" s="499"/>
      <c r="T83" s="444"/>
      <c r="U83" s="445"/>
      <c r="V83" s="445"/>
    </row>
    <row r="84" spans="1:22" ht="6.75" customHeight="1">
      <c r="A84" s="459"/>
      <c r="B84" s="445"/>
      <c r="C84" s="159">
        <f>'5- Identificación de Riesgos'!D90</f>
        <v>0</v>
      </c>
      <c r="D84" s="269"/>
      <c r="E84" s="269"/>
      <c r="F84" s="294"/>
      <c r="G84" s="294"/>
      <c r="H84" s="294"/>
      <c r="I84" s="294"/>
      <c r="J84" s="296"/>
      <c r="K84" s="499"/>
      <c r="L84" s="294">
        <f>'5- Identificación de Riesgos'!I90</f>
        <v>0</v>
      </c>
      <c r="M84" s="174"/>
      <c r="N84" s="294"/>
      <c r="O84" s="294"/>
      <c r="P84" s="294"/>
      <c r="Q84" s="294"/>
      <c r="R84" s="296">
        <f t="shared" si="10"/>
        <v>0</v>
      </c>
      <c r="S84" s="499"/>
      <c r="T84" s="444"/>
      <c r="U84" s="445"/>
      <c r="V84" s="445"/>
    </row>
    <row r="85" spans="1:22" ht="6.75" customHeight="1">
      <c r="A85" s="459"/>
      <c r="B85" s="445"/>
      <c r="C85" s="159">
        <f>'5- Identificación de Riesgos'!D91</f>
        <v>0</v>
      </c>
      <c r="D85" s="269"/>
      <c r="E85" s="160"/>
      <c r="F85" s="294"/>
      <c r="G85" s="294"/>
      <c r="H85" s="294"/>
      <c r="I85" s="294"/>
      <c r="J85" s="296"/>
      <c r="K85" s="499"/>
      <c r="L85" s="294">
        <f>'5- Identificación de Riesgos'!I91</f>
        <v>0</v>
      </c>
      <c r="M85" s="174"/>
      <c r="N85" s="294"/>
      <c r="O85" s="294"/>
      <c r="P85" s="294"/>
      <c r="Q85" s="294"/>
      <c r="R85" s="296">
        <f t="shared" si="10"/>
        <v>0</v>
      </c>
      <c r="S85" s="499"/>
      <c r="T85" s="444"/>
      <c r="U85" s="445"/>
      <c r="V85" s="445"/>
    </row>
    <row r="86" spans="1:22" ht="6.75" customHeight="1">
      <c r="A86" s="459"/>
      <c r="B86" s="445"/>
      <c r="C86" s="159">
        <f>'5- Identificación de Riesgos'!D92</f>
        <v>0</v>
      </c>
      <c r="D86" s="269"/>
      <c r="E86" s="160"/>
      <c r="F86" s="294"/>
      <c r="G86" s="294"/>
      <c r="H86" s="294"/>
      <c r="I86" s="294"/>
      <c r="J86" s="296"/>
      <c r="K86" s="499"/>
      <c r="L86" s="294">
        <f>'5- Identificación de Riesgos'!I92</f>
        <v>0</v>
      </c>
      <c r="M86" s="174"/>
      <c r="N86" s="294"/>
      <c r="O86" s="294"/>
      <c r="P86" s="294"/>
      <c r="Q86" s="294"/>
      <c r="R86" s="296">
        <f t="shared" si="10"/>
        <v>0</v>
      </c>
      <c r="S86" s="499"/>
      <c r="T86" s="444"/>
      <c r="U86" s="445"/>
      <c r="V86" s="445"/>
    </row>
    <row r="87" spans="1:22" ht="6.75" customHeight="1">
      <c r="A87" s="459"/>
      <c r="B87" s="445"/>
      <c r="C87" s="159">
        <f>'5- Identificación de Riesgos'!D93</f>
        <v>0</v>
      </c>
      <c r="D87" s="269"/>
      <c r="E87" s="160"/>
      <c r="F87" s="294"/>
      <c r="G87" s="294"/>
      <c r="H87" s="294"/>
      <c r="I87" s="294"/>
      <c r="J87" s="296"/>
      <c r="K87" s="499"/>
      <c r="L87" s="294">
        <f>'5- Identificación de Riesgos'!I93</f>
        <v>0</v>
      </c>
      <c r="M87" s="174"/>
      <c r="N87" s="294"/>
      <c r="O87" s="294"/>
      <c r="P87" s="294"/>
      <c r="Q87" s="294"/>
      <c r="R87" s="296">
        <f t="shared" si="10"/>
        <v>0</v>
      </c>
      <c r="S87" s="499"/>
      <c r="T87" s="444"/>
      <c r="U87" s="445"/>
      <c r="V87" s="445"/>
    </row>
    <row r="88" spans="1:22" ht="6.75" customHeight="1">
      <c r="A88" s="459"/>
      <c r="B88" s="445"/>
      <c r="C88" s="159">
        <f>'5- Identificación de Riesgos'!D94</f>
        <v>0</v>
      </c>
      <c r="D88" s="269"/>
      <c r="E88" s="160"/>
      <c r="F88" s="294"/>
      <c r="G88" s="294"/>
      <c r="H88" s="294"/>
      <c r="I88" s="294"/>
      <c r="J88" s="296"/>
      <c r="K88" s="187"/>
      <c r="L88" s="294">
        <f>'5- Identificación de Riesgos'!I94</f>
        <v>0</v>
      </c>
      <c r="M88" s="174"/>
      <c r="N88" s="294"/>
      <c r="O88" s="294"/>
      <c r="P88" s="294"/>
      <c r="Q88" s="294"/>
      <c r="R88" s="296">
        <f t="shared" ref="R88:R89" si="12">SUM(COUNTIF(N88,"SI")*25%,COUNTIF(O88,"SI")*40%,COUNTIF(P88,"SI")*25%,COUNTIF(Q88,"SI")*10%)</f>
        <v>0</v>
      </c>
      <c r="S88" s="187">
        <f>AVERAGE(R88:R99)</f>
        <v>0</v>
      </c>
      <c r="T88" s="444"/>
      <c r="U88" s="445"/>
      <c r="V88" s="445"/>
    </row>
    <row r="89" spans="1:22" ht="6.75" customHeight="1">
      <c r="A89" s="459"/>
      <c r="B89" s="445"/>
      <c r="C89" s="159">
        <f>'5- Identificación de Riesgos'!D95</f>
        <v>0</v>
      </c>
      <c r="D89" s="269"/>
      <c r="E89" s="160"/>
      <c r="F89" s="294"/>
      <c r="G89" s="294"/>
      <c r="H89" s="294"/>
      <c r="I89" s="294"/>
      <c r="J89" s="296"/>
      <c r="K89" s="187"/>
      <c r="L89" s="294">
        <f>'5- Identificación de Riesgos'!I95</f>
        <v>0</v>
      </c>
      <c r="M89" s="174"/>
      <c r="N89" s="294"/>
      <c r="O89" s="294"/>
      <c r="P89" s="294"/>
      <c r="Q89" s="294"/>
      <c r="R89" s="296">
        <f t="shared" si="12"/>
        <v>0</v>
      </c>
      <c r="S89" s="187"/>
      <c r="T89" s="444"/>
      <c r="U89" s="445"/>
      <c r="V89" s="445"/>
    </row>
    <row r="90" spans="1:22" ht="34.5" customHeight="1">
      <c r="A90" s="459">
        <f>'5- Identificación de Riesgos'!A96</f>
        <v>9</v>
      </c>
      <c r="B90" s="445" t="str">
        <f>'5- Identificación de Riesgos'!B96</f>
        <v xml:space="preserve">Recibir, ofrecer, prometer, entregar o aceptar dadivas  o beneficios a nombre propio o de terceros para  demorar, retener, alterar o direccionar fallos judiciales </v>
      </c>
      <c r="C90" s="159" t="str">
        <f>'5- Identificación de Riesgos'!D96</f>
        <v xml:space="preserve">2.Falta de ética  de los servidores judiciales 
</v>
      </c>
      <c r="D90" s="269"/>
      <c r="E90" s="302" t="s">
        <v>515</v>
      </c>
      <c r="F90" s="294" t="s">
        <v>150</v>
      </c>
      <c r="G90" s="294" t="s">
        <v>150</v>
      </c>
      <c r="H90" s="294" t="s">
        <v>150</v>
      </c>
      <c r="I90" s="294" t="s">
        <v>150</v>
      </c>
      <c r="J90" s="296">
        <f t="shared" si="9"/>
        <v>1</v>
      </c>
      <c r="K90" s="499">
        <f>AVERAGE(J90:J97)</f>
        <v>1</v>
      </c>
      <c r="L90" s="294" t="str">
        <f>'5- Identificación de Riesgos'!I96</f>
        <v>Afectación de reputacion,imagén,  credibilidad, satisfacción de usuarios y PI</v>
      </c>
      <c r="M90" s="174"/>
      <c r="N90" s="294"/>
      <c r="O90" s="294"/>
      <c r="P90" s="294"/>
      <c r="Q90" s="294"/>
      <c r="R90" s="296">
        <f t="shared" si="10"/>
        <v>0</v>
      </c>
      <c r="S90" s="499">
        <f>AVERAGE(R90:R97)</f>
        <v>0</v>
      </c>
      <c r="T90" s="444" t="str">
        <f>CONCATENATE(INDEX('8- Políticas de Administración '!$B$6:$F$10,MATCH(ROUND(IF((RIGHT('5- Identificación de Riesgos'!H96,1)-'6- Valoración Controles'!K90)&lt;1,1,(RIGHT('5- Identificación de Riesgos'!H96,1)-'6- Valoración Controles'!K90)),0),'8- Políticas de Administración '!$F$6:$F$10,0),1)," - ",ROUND(IF((RIGHT('5- Identificación de Riesgos'!H96,1)-'6- Valoración Controles'!K90)&lt;1,1,(RIGHT('5- Identificación de Riesgos'!H96,1)-'6- Valoración Controles'!K90)),0))</f>
        <v>Muy Baja - 1</v>
      </c>
      <c r="U90" s="445" t="str">
        <f>CONCATENATE(INDEX('8- Políticas de Administración '!$B$17:$F$21,MATCH(ROUND(IF((RIGHT('5- Identificación de Riesgos'!M96,1)-'6- Valoración Controles'!S90)&lt;1,1,(RIGHT('5- Identificación de Riesgos'!M96,1)-'6- Valoración Controles'!S90)),0),'8- Políticas de Administración '!$F$17:$F$21,0),1)," - ",ROUND(IF((RIGHT('5- Identificación de Riesgos'!M96,1)-'6- Valoración Controles'!S90)&lt;1,1,(RIGHT('5- Identificación de Riesgos'!M96,1)-'6- Valoración Controles'!S90)),0))</f>
        <v>Moderado - 3</v>
      </c>
      <c r="V90" s="445" t="str">
        <f>CONCATENATE(VLOOKUP((LEFT(T90,LEN(T90)-4)&amp;LEFT(U90,LEN(U90)-4)),'9- Matriz de Calor '!$D$18:$E$42,2,0)," - ",RIGHT(T90,1)*RIGHT(U90,1))</f>
        <v>Moderado - 3</v>
      </c>
    </row>
    <row r="91" spans="1:22" ht="48.75" customHeight="1">
      <c r="A91" s="459"/>
      <c r="B91" s="445"/>
      <c r="C91" s="159" t="str">
        <f>'5- Identificación de Riesgos'!D97</f>
        <v xml:space="preserve">2. Desconocimiento del Código de Ética y Buen Gobierno.   </v>
      </c>
      <c r="D91" s="269"/>
      <c r="E91" s="302" t="s">
        <v>515</v>
      </c>
      <c r="F91" s="294" t="s">
        <v>150</v>
      </c>
      <c r="G91" s="294" t="s">
        <v>150</v>
      </c>
      <c r="H91" s="294" t="s">
        <v>150</v>
      </c>
      <c r="I91" s="294" t="s">
        <v>150</v>
      </c>
      <c r="J91" s="296">
        <f t="shared" si="9"/>
        <v>1</v>
      </c>
      <c r="K91" s="499"/>
      <c r="L91" s="294"/>
      <c r="M91" s="174"/>
      <c r="N91" s="294"/>
      <c r="O91" s="294"/>
      <c r="P91" s="294"/>
      <c r="Q91" s="294"/>
      <c r="R91" s="296">
        <f t="shared" si="10"/>
        <v>0</v>
      </c>
      <c r="S91" s="499"/>
      <c r="T91" s="444"/>
      <c r="U91" s="445"/>
      <c r="V91" s="445"/>
    </row>
    <row r="92" spans="1:22" ht="8.25" customHeight="1">
      <c r="A92" s="459"/>
      <c r="B92" s="445"/>
      <c r="C92" s="159">
        <f>'5- Identificación de Riesgos'!D98</f>
        <v>0</v>
      </c>
      <c r="D92" s="269"/>
      <c r="E92" s="160"/>
      <c r="F92" s="294"/>
      <c r="G92" s="294"/>
      <c r="H92" s="294"/>
      <c r="I92" s="294"/>
      <c r="J92" s="296"/>
      <c r="K92" s="499"/>
      <c r="L92" s="294">
        <f>'5- Identificación de Riesgos'!I98</f>
        <v>0</v>
      </c>
      <c r="M92" s="174"/>
      <c r="N92" s="294"/>
      <c r="O92" s="294"/>
      <c r="P92" s="294"/>
      <c r="Q92" s="294"/>
      <c r="R92" s="296">
        <f t="shared" si="10"/>
        <v>0</v>
      </c>
      <c r="S92" s="499"/>
      <c r="T92" s="444"/>
      <c r="U92" s="445"/>
      <c r="V92" s="445"/>
    </row>
    <row r="93" spans="1:22" ht="8.25" customHeight="1">
      <c r="A93" s="459"/>
      <c r="B93" s="445"/>
      <c r="C93" s="159">
        <f>'5- Identificación de Riesgos'!D99</f>
        <v>0</v>
      </c>
      <c r="D93" s="269"/>
      <c r="E93" s="160"/>
      <c r="F93" s="294"/>
      <c r="G93" s="294"/>
      <c r="H93" s="294"/>
      <c r="I93" s="294"/>
      <c r="J93" s="296"/>
      <c r="K93" s="499"/>
      <c r="L93" s="294">
        <f>'5- Identificación de Riesgos'!I99</f>
        <v>0</v>
      </c>
      <c r="M93" s="174"/>
      <c r="N93" s="294"/>
      <c r="O93" s="294"/>
      <c r="P93" s="294"/>
      <c r="Q93" s="294"/>
      <c r="R93" s="296">
        <f t="shared" si="10"/>
        <v>0</v>
      </c>
      <c r="S93" s="499"/>
      <c r="T93" s="444"/>
      <c r="U93" s="445"/>
      <c r="V93" s="445"/>
    </row>
    <row r="94" spans="1:22" ht="8.25" customHeight="1">
      <c r="A94" s="459"/>
      <c r="B94" s="445"/>
      <c r="C94" s="159">
        <f>'5- Identificación de Riesgos'!D100</f>
        <v>0</v>
      </c>
      <c r="D94" s="269"/>
      <c r="E94" s="269"/>
      <c r="F94" s="294"/>
      <c r="G94" s="294"/>
      <c r="H94" s="294"/>
      <c r="I94" s="294"/>
      <c r="J94" s="296"/>
      <c r="K94" s="499"/>
      <c r="L94" s="294">
        <f>'5- Identificación de Riesgos'!I100</f>
        <v>0</v>
      </c>
      <c r="M94" s="174"/>
      <c r="N94" s="294"/>
      <c r="O94" s="294"/>
      <c r="P94" s="294"/>
      <c r="Q94" s="294"/>
      <c r="R94" s="296">
        <f t="shared" si="10"/>
        <v>0</v>
      </c>
      <c r="S94" s="499"/>
      <c r="T94" s="444"/>
      <c r="U94" s="445"/>
      <c r="V94" s="445"/>
    </row>
    <row r="95" spans="1:22" ht="8.25" customHeight="1">
      <c r="A95" s="459"/>
      <c r="B95" s="445"/>
      <c r="C95" s="159">
        <f>'5- Identificación de Riesgos'!D101</f>
        <v>0</v>
      </c>
      <c r="D95" s="269"/>
      <c r="E95" s="160"/>
      <c r="F95" s="294"/>
      <c r="G95" s="294"/>
      <c r="H95" s="294"/>
      <c r="I95" s="294"/>
      <c r="J95" s="296"/>
      <c r="K95" s="499"/>
      <c r="L95" s="294">
        <f>'5- Identificación de Riesgos'!I101</f>
        <v>0</v>
      </c>
      <c r="M95" s="174"/>
      <c r="N95" s="294"/>
      <c r="O95" s="294"/>
      <c r="P95" s="294"/>
      <c r="Q95" s="294"/>
      <c r="R95" s="296">
        <f t="shared" si="10"/>
        <v>0</v>
      </c>
      <c r="S95" s="499"/>
      <c r="T95" s="444"/>
      <c r="U95" s="445"/>
      <c r="V95" s="445"/>
    </row>
    <row r="96" spans="1:22" ht="8.25" customHeight="1">
      <c r="A96" s="459"/>
      <c r="B96" s="445"/>
      <c r="C96" s="159">
        <f>'5- Identificación de Riesgos'!D102</f>
        <v>0</v>
      </c>
      <c r="D96" s="269"/>
      <c r="E96" s="160"/>
      <c r="F96" s="294"/>
      <c r="G96" s="294"/>
      <c r="H96" s="294"/>
      <c r="I96" s="294"/>
      <c r="J96" s="296"/>
      <c r="K96" s="499"/>
      <c r="L96" s="294">
        <f>'5- Identificación de Riesgos'!I102</f>
        <v>0</v>
      </c>
      <c r="M96" s="174"/>
      <c r="N96" s="294"/>
      <c r="O96" s="294"/>
      <c r="P96" s="294"/>
      <c r="Q96" s="294"/>
      <c r="R96" s="296">
        <f t="shared" si="10"/>
        <v>0</v>
      </c>
      <c r="S96" s="499"/>
      <c r="T96" s="444"/>
      <c r="U96" s="445"/>
      <c r="V96" s="445"/>
    </row>
    <row r="97" spans="1:22" ht="8.25" customHeight="1">
      <c r="A97" s="459"/>
      <c r="B97" s="445"/>
      <c r="C97" s="159">
        <f>'5- Identificación de Riesgos'!D103</f>
        <v>0</v>
      </c>
      <c r="D97" s="269"/>
      <c r="E97" s="160"/>
      <c r="F97" s="294"/>
      <c r="G97" s="294"/>
      <c r="H97" s="294"/>
      <c r="I97" s="294"/>
      <c r="J97" s="296"/>
      <c r="K97" s="499"/>
      <c r="L97" s="294">
        <f>'5- Identificación de Riesgos'!I103</f>
        <v>0</v>
      </c>
      <c r="M97" s="174"/>
      <c r="N97" s="294"/>
      <c r="O97" s="294"/>
      <c r="P97" s="294"/>
      <c r="Q97" s="294"/>
      <c r="R97" s="296">
        <f t="shared" si="10"/>
        <v>0</v>
      </c>
      <c r="S97" s="499"/>
      <c r="T97" s="444"/>
      <c r="U97" s="445"/>
      <c r="V97" s="445"/>
    </row>
    <row r="98" spans="1:22" ht="8.25" customHeight="1">
      <c r="A98" s="459"/>
      <c r="B98" s="445"/>
      <c r="C98" s="159">
        <f>'5- Identificación de Riesgos'!D104</f>
        <v>0</v>
      </c>
      <c r="D98" s="269"/>
      <c r="E98" s="160"/>
      <c r="F98" s="294"/>
      <c r="G98" s="294"/>
      <c r="H98" s="294"/>
      <c r="I98" s="294"/>
      <c r="J98" s="296"/>
      <c r="K98" s="187"/>
      <c r="L98" s="294">
        <f>'5- Identificación de Riesgos'!I104</f>
        <v>0</v>
      </c>
      <c r="M98" s="174"/>
      <c r="N98" s="294"/>
      <c r="O98" s="294"/>
      <c r="P98" s="294"/>
      <c r="Q98" s="294"/>
      <c r="R98" s="296">
        <f t="shared" ref="R98:R99" si="13">SUM(COUNTIF(N98,"SI")*25%,COUNTIF(O98,"SI")*40%,COUNTIF(P98,"SI")*25%,COUNTIF(Q98,"SI")*10%)</f>
        <v>0</v>
      </c>
      <c r="S98" s="187">
        <f>AVERAGE(R98:R99)</f>
        <v>0</v>
      </c>
      <c r="T98" s="444"/>
      <c r="U98" s="445"/>
      <c r="V98" s="445"/>
    </row>
    <row r="99" spans="1:22" ht="8.25" customHeight="1">
      <c r="A99" s="459"/>
      <c r="B99" s="445"/>
      <c r="C99" s="159">
        <f>'5- Identificación de Riesgos'!D105</f>
        <v>0</v>
      </c>
      <c r="D99" s="269"/>
      <c r="E99" s="160"/>
      <c r="F99" s="294"/>
      <c r="G99" s="294"/>
      <c r="H99" s="294"/>
      <c r="I99" s="294"/>
      <c r="J99" s="296"/>
      <c r="K99" s="187"/>
      <c r="L99" s="294">
        <f>'5- Identificación de Riesgos'!I105</f>
        <v>0</v>
      </c>
      <c r="M99" s="174"/>
      <c r="N99" s="294"/>
      <c r="O99" s="294"/>
      <c r="P99" s="294"/>
      <c r="Q99" s="294"/>
      <c r="R99" s="296">
        <f t="shared" si="13"/>
        <v>0</v>
      </c>
      <c r="S99" s="187"/>
      <c r="T99" s="444"/>
      <c r="U99" s="445"/>
      <c r="V99" s="445"/>
    </row>
    <row r="100" spans="1:22">
      <c r="A100" s="200"/>
    </row>
    <row r="101" spans="1:22">
      <c r="A101" s="200"/>
    </row>
    <row r="102" spans="1:22">
      <c r="A102" s="200"/>
    </row>
    <row r="103" spans="1:22">
      <c r="A103" s="200"/>
    </row>
    <row r="104" spans="1:22">
      <c r="A104" s="200"/>
    </row>
    <row r="105" spans="1:22">
      <c r="A105" s="200"/>
    </row>
  </sheetData>
  <autoFilter ref="A8:JR99" xr:uid="{8D0F7D01-D901-4F45-BC92-D47A66FE563D}">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autoFilter>
  <mergeCells count="81">
    <mergeCell ref="A90:A99"/>
    <mergeCell ref="T70:T79"/>
    <mergeCell ref="U70:U79"/>
    <mergeCell ref="A80:A89"/>
    <mergeCell ref="B90:B99"/>
    <mergeCell ref="B80:B89"/>
    <mergeCell ref="B70:B79"/>
    <mergeCell ref="A70:A79"/>
    <mergeCell ref="K70:K79"/>
    <mergeCell ref="U60:U69"/>
    <mergeCell ref="V60:V69"/>
    <mergeCell ref="S70:S77"/>
    <mergeCell ref="K90:K97"/>
    <mergeCell ref="S90:S97"/>
    <mergeCell ref="T90:T99"/>
    <mergeCell ref="U90:U99"/>
    <mergeCell ref="V90:V99"/>
    <mergeCell ref="K80:K87"/>
    <mergeCell ref="S80:S87"/>
    <mergeCell ref="T80:T89"/>
    <mergeCell ref="U80:U89"/>
    <mergeCell ref="V80:V89"/>
    <mergeCell ref="V70:V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 ref="A60:A69"/>
    <mergeCell ref="B60:B69"/>
    <mergeCell ref="K60:K69"/>
    <mergeCell ref="S60:S69"/>
    <mergeCell ref="T60:T69"/>
  </mergeCells>
  <conditionalFormatting sqref="T10 T20 T30 T40">
    <cfRule type="containsText" dxfId="883" priority="466" operator="containsText" text="Muy Baja">
      <formula>NOT(ISERROR(SEARCH("Muy Baja",T10)))</formula>
    </cfRule>
    <cfRule type="containsText" dxfId="882" priority="467" operator="containsText" text="Baja">
      <formula>NOT(ISERROR(SEARCH("Baja",T10)))</formula>
    </cfRule>
    <cfRule type="containsText" dxfId="881" priority="468" operator="containsText" text="Muy Alta">
      <formula>NOT(ISERROR(SEARCH("Muy Alta",T10)))</formula>
    </cfRule>
    <cfRule type="containsText" dxfId="880" priority="470" operator="containsText" text="Alta">
      <formula>NOT(ISERROR(SEARCH("Alta",T10)))</formula>
    </cfRule>
    <cfRule type="containsText" dxfId="879" priority="471" operator="containsText" text="Media">
      <formula>NOT(ISERROR(SEARCH("Media",T10)))</formula>
    </cfRule>
    <cfRule type="containsText" dxfId="878" priority="472" operator="containsText" text="Media">
      <formula>NOT(ISERROR(SEARCH("Media",T10)))</formula>
    </cfRule>
    <cfRule type="containsText" dxfId="877" priority="473" operator="containsText" text="Media">
      <formula>NOT(ISERROR(SEARCH("Media",T10)))</formula>
    </cfRule>
    <cfRule type="containsText" dxfId="876" priority="474" operator="containsText" text="Muy Baja">
      <formula>NOT(ISERROR(SEARCH("Muy Baja",T10)))</formula>
    </cfRule>
    <cfRule type="containsText" dxfId="875" priority="475" operator="containsText" text="Baja">
      <formula>NOT(ISERROR(SEARCH("Baja",T10)))</formula>
    </cfRule>
    <cfRule type="containsText" dxfId="874" priority="476" operator="containsText" text="Muy Baja">
      <formula>NOT(ISERROR(SEARCH("Muy Baja",T10)))</formula>
    </cfRule>
    <cfRule type="containsText" dxfId="873" priority="477" operator="containsText" text="Muy Baja">
      <formula>NOT(ISERROR(SEARCH("Muy Baja",T10)))</formula>
    </cfRule>
    <cfRule type="containsText" dxfId="872" priority="478" operator="containsText" text="Muy Baja">
      <formula>NOT(ISERROR(SEARCH("Muy Baja",T10)))</formula>
    </cfRule>
    <cfRule type="containsText" dxfId="871" priority="479" operator="containsText" text="Muy Baja'Tabla probabilidad'!">
      <formula>NOT(ISERROR(SEARCH("Muy Baja'Tabla probabilidad'!",T10)))</formula>
    </cfRule>
    <cfRule type="containsText" dxfId="870" priority="480" operator="containsText" text="Muy bajo">
      <formula>NOT(ISERROR(SEARCH("Muy bajo",T10)))</formula>
    </cfRule>
    <cfRule type="containsText" dxfId="869" priority="481" operator="containsText" text="Alta">
      <formula>NOT(ISERROR(SEARCH("Alta",T10)))</formula>
    </cfRule>
    <cfRule type="containsText" dxfId="868" priority="482" operator="containsText" text="Media">
      <formula>NOT(ISERROR(SEARCH("Media",T10)))</formula>
    </cfRule>
    <cfRule type="containsText" dxfId="867" priority="483" operator="containsText" text="Baja">
      <formula>NOT(ISERROR(SEARCH("Baja",T10)))</formula>
    </cfRule>
    <cfRule type="containsText" dxfId="866" priority="484" operator="containsText" text="Muy baja">
      <formula>NOT(ISERROR(SEARCH("Muy baja",T10)))</formula>
    </cfRule>
    <cfRule type="cellIs" dxfId="865" priority="487" operator="between">
      <formula>1</formula>
      <formula>2</formula>
    </cfRule>
    <cfRule type="cellIs" dxfId="864" priority="488" operator="between">
      <formula>0</formula>
      <formula>2</formula>
    </cfRule>
  </conditionalFormatting>
  <conditionalFormatting sqref="T50 T60 T70">
    <cfRule type="containsText" dxfId="863" priority="236" operator="containsText" text="Muy Baja">
      <formula>NOT(ISERROR(SEARCH("Muy Baja",T50)))</formula>
    </cfRule>
    <cfRule type="containsText" dxfId="862" priority="237" operator="containsText" text="Baja">
      <formula>NOT(ISERROR(SEARCH("Baja",T50)))</formula>
    </cfRule>
    <cfRule type="containsText" dxfId="861" priority="238" operator="containsText" text="Muy Alta">
      <formula>NOT(ISERROR(SEARCH("Muy Alta",T50)))</formula>
    </cfRule>
    <cfRule type="containsText" dxfId="860" priority="240" operator="containsText" text="Alta">
      <formula>NOT(ISERROR(SEARCH("Alta",T50)))</formula>
    </cfRule>
    <cfRule type="containsText" dxfId="859" priority="241" operator="containsText" text="Media">
      <formula>NOT(ISERROR(SEARCH("Media",T50)))</formula>
    </cfRule>
    <cfRule type="containsText" dxfId="858" priority="242" operator="containsText" text="Media">
      <formula>NOT(ISERROR(SEARCH("Media",T50)))</formula>
    </cfRule>
    <cfRule type="containsText" dxfId="857" priority="243" operator="containsText" text="Media">
      <formula>NOT(ISERROR(SEARCH("Media",T50)))</formula>
    </cfRule>
    <cfRule type="containsText" dxfId="856" priority="244" operator="containsText" text="Muy Baja">
      <formula>NOT(ISERROR(SEARCH("Muy Baja",T50)))</formula>
    </cfRule>
    <cfRule type="containsText" dxfId="855" priority="245" operator="containsText" text="Baja">
      <formula>NOT(ISERROR(SEARCH("Baja",T50)))</formula>
    </cfRule>
    <cfRule type="containsText" dxfId="854" priority="246" operator="containsText" text="Muy Baja">
      <formula>NOT(ISERROR(SEARCH("Muy Baja",T50)))</formula>
    </cfRule>
    <cfRule type="containsText" dxfId="853" priority="247" operator="containsText" text="Muy Baja">
      <formula>NOT(ISERROR(SEARCH("Muy Baja",T50)))</formula>
    </cfRule>
    <cfRule type="containsText" dxfId="852" priority="248" operator="containsText" text="Muy Baja">
      <formula>NOT(ISERROR(SEARCH("Muy Baja",T50)))</formula>
    </cfRule>
    <cfRule type="containsText" dxfId="851" priority="249" operator="containsText" text="Muy Baja'Tabla probabilidad'!">
      <formula>NOT(ISERROR(SEARCH("Muy Baja'Tabla probabilidad'!",T50)))</formula>
    </cfRule>
    <cfRule type="containsText" dxfId="850" priority="250" operator="containsText" text="Muy bajo">
      <formula>NOT(ISERROR(SEARCH("Muy bajo",T50)))</formula>
    </cfRule>
    <cfRule type="containsText" dxfId="849" priority="251" operator="containsText" text="Alta">
      <formula>NOT(ISERROR(SEARCH("Alta",T50)))</formula>
    </cfRule>
    <cfRule type="containsText" dxfId="848" priority="252" operator="containsText" text="Media">
      <formula>NOT(ISERROR(SEARCH("Media",T50)))</formula>
    </cfRule>
    <cfRule type="containsText" dxfId="847" priority="253" operator="containsText" text="Baja">
      <formula>NOT(ISERROR(SEARCH("Baja",T50)))</formula>
    </cfRule>
    <cfRule type="containsText" dxfId="846" priority="254" operator="containsText" text="Muy baja">
      <formula>NOT(ISERROR(SEARCH("Muy baja",T50)))</formula>
    </cfRule>
    <cfRule type="cellIs" dxfId="845" priority="257" operator="between">
      <formula>1</formula>
      <formula>2</formula>
    </cfRule>
    <cfRule type="cellIs" dxfId="844" priority="258" operator="between">
      <formula>0</formula>
      <formula>2</formula>
    </cfRule>
  </conditionalFormatting>
  <conditionalFormatting sqref="T80">
    <cfRule type="containsText" dxfId="843" priority="11" operator="containsText" text="Muy Baja">
      <formula>NOT(ISERROR(SEARCH("Muy Baja",T80)))</formula>
    </cfRule>
    <cfRule type="containsText" dxfId="842" priority="12" operator="containsText" text="Baja">
      <formula>NOT(ISERROR(SEARCH("Baja",T80)))</formula>
    </cfRule>
    <cfRule type="containsText" dxfId="841" priority="13" operator="containsText" text="Muy Alta">
      <formula>NOT(ISERROR(SEARCH("Muy Alta",T80)))</formula>
    </cfRule>
    <cfRule type="containsText" dxfId="840" priority="14" operator="containsText" text="Alta">
      <formula>NOT(ISERROR(SEARCH("Alta",T80)))</formula>
    </cfRule>
    <cfRule type="containsText" dxfId="839" priority="15" operator="containsText" text="Media">
      <formula>NOT(ISERROR(SEARCH("Media",T80)))</formula>
    </cfRule>
    <cfRule type="containsText" dxfId="838" priority="16" operator="containsText" text="Media">
      <formula>NOT(ISERROR(SEARCH("Media",T80)))</formula>
    </cfRule>
    <cfRule type="containsText" dxfId="837" priority="17" operator="containsText" text="Media">
      <formula>NOT(ISERROR(SEARCH("Media",T80)))</formula>
    </cfRule>
    <cfRule type="containsText" dxfId="836" priority="18" operator="containsText" text="Muy Baja">
      <formula>NOT(ISERROR(SEARCH("Muy Baja",T80)))</formula>
    </cfRule>
    <cfRule type="containsText" dxfId="835" priority="19" operator="containsText" text="Baja">
      <formula>NOT(ISERROR(SEARCH("Baja",T80)))</formula>
    </cfRule>
    <cfRule type="containsText" dxfId="834" priority="20" operator="containsText" text="Muy Baja">
      <formula>NOT(ISERROR(SEARCH("Muy Baja",T80)))</formula>
    </cfRule>
    <cfRule type="containsText" dxfId="833" priority="21" operator="containsText" text="Muy Baja">
      <formula>NOT(ISERROR(SEARCH("Muy Baja",T80)))</formula>
    </cfRule>
    <cfRule type="containsText" dxfId="832" priority="22" operator="containsText" text="Muy Baja">
      <formula>NOT(ISERROR(SEARCH("Muy Baja",T80)))</formula>
    </cfRule>
    <cfRule type="containsText" dxfId="831" priority="23" operator="containsText" text="Muy Baja'Tabla probabilidad'!">
      <formula>NOT(ISERROR(SEARCH("Muy Baja'Tabla probabilidad'!",T80)))</formula>
    </cfRule>
    <cfRule type="containsText" dxfId="830" priority="24" operator="containsText" text="Muy bajo">
      <formula>NOT(ISERROR(SEARCH("Muy bajo",T80)))</formula>
    </cfRule>
    <cfRule type="containsText" dxfId="829" priority="25" operator="containsText" text="Alta">
      <formula>NOT(ISERROR(SEARCH("Alta",T80)))</formula>
    </cfRule>
    <cfRule type="containsText" dxfId="828" priority="26" operator="containsText" text="Media">
      <formula>NOT(ISERROR(SEARCH("Media",T80)))</formula>
    </cfRule>
    <cfRule type="containsText" dxfId="827" priority="27" operator="containsText" text="Baja">
      <formula>NOT(ISERROR(SEARCH("Baja",T80)))</formula>
    </cfRule>
    <cfRule type="containsText" dxfId="826" priority="28" operator="containsText" text="Muy baja">
      <formula>NOT(ISERROR(SEARCH("Muy baja",T80)))</formula>
    </cfRule>
    <cfRule type="cellIs" dxfId="825" priority="31" operator="between">
      <formula>1</formula>
      <formula>2</formula>
    </cfRule>
    <cfRule type="cellIs" dxfId="824" priority="32" operator="between">
      <formula>0</formula>
      <formula>2</formula>
    </cfRule>
  </conditionalFormatting>
  <conditionalFormatting sqref="T90">
    <cfRule type="containsText" dxfId="823" priority="75" operator="containsText" text="Muy Baja">
      <formula>NOT(ISERROR(SEARCH("Muy Baja",T90)))</formula>
    </cfRule>
    <cfRule type="containsText" dxfId="822" priority="76" operator="containsText" text="Baja">
      <formula>NOT(ISERROR(SEARCH("Baja",T90)))</formula>
    </cfRule>
    <cfRule type="containsText" dxfId="821" priority="77" operator="containsText" text="Muy Alta">
      <formula>NOT(ISERROR(SEARCH("Muy Alta",T90)))</formula>
    </cfRule>
    <cfRule type="containsText" dxfId="820" priority="78" operator="containsText" text="Alta">
      <formula>NOT(ISERROR(SEARCH("Alta",T90)))</formula>
    </cfRule>
    <cfRule type="containsText" dxfId="819" priority="79" operator="containsText" text="Media">
      <formula>NOT(ISERROR(SEARCH("Media",T90)))</formula>
    </cfRule>
    <cfRule type="containsText" dxfId="818" priority="80" operator="containsText" text="Media">
      <formula>NOT(ISERROR(SEARCH("Media",T90)))</formula>
    </cfRule>
    <cfRule type="containsText" dxfId="817" priority="81" operator="containsText" text="Media">
      <formula>NOT(ISERROR(SEARCH("Media",T90)))</formula>
    </cfRule>
    <cfRule type="containsText" dxfId="816" priority="82" operator="containsText" text="Muy Baja">
      <formula>NOT(ISERROR(SEARCH("Muy Baja",T90)))</formula>
    </cfRule>
    <cfRule type="containsText" dxfId="815" priority="83" operator="containsText" text="Baja">
      <formula>NOT(ISERROR(SEARCH("Baja",T90)))</formula>
    </cfRule>
    <cfRule type="containsText" dxfId="814" priority="84" operator="containsText" text="Muy Baja">
      <formula>NOT(ISERROR(SEARCH("Muy Baja",T90)))</formula>
    </cfRule>
    <cfRule type="containsText" dxfId="813" priority="85" operator="containsText" text="Muy Baja">
      <formula>NOT(ISERROR(SEARCH("Muy Baja",T90)))</formula>
    </cfRule>
    <cfRule type="containsText" dxfId="812" priority="86" operator="containsText" text="Muy Baja">
      <formula>NOT(ISERROR(SEARCH("Muy Baja",T90)))</formula>
    </cfRule>
    <cfRule type="containsText" dxfId="811" priority="87" operator="containsText" text="Muy Baja'Tabla probabilidad'!">
      <formula>NOT(ISERROR(SEARCH("Muy Baja'Tabla probabilidad'!",T90)))</formula>
    </cfRule>
    <cfRule type="containsText" dxfId="810" priority="88" operator="containsText" text="Muy bajo">
      <formula>NOT(ISERROR(SEARCH("Muy bajo",T90)))</formula>
    </cfRule>
    <cfRule type="containsText" dxfId="809" priority="89" operator="containsText" text="Alta">
      <formula>NOT(ISERROR(SEARCH("Alta",T90)))</formula>
    </cfRule>
    <cfRule type="containsText" dxfId="808" priority="90" operator="containsText" text="Media">
      <formula>NOT(ISERROR(SEARCH("Media",T90)))</formula>
    </cfRule>
    <cfRule type="containsText" dxfId="807" priority="91" operator="containsText" text="Baja">
      <formula>NOT(ISERROR(SEARCH("Baja",T90)))</formula>
    </cfRule>
    <cfRule type="containsText" dxfId="806" priority="92" operator="containsText" text="Muy baja">
      <formula>NOT(ISERROR(SEARCH("Muy baja",T90)))</formula>
    </cfRule>
    <cfRule type="cellIs" dxfId="805" priority="95" operator="between">
      <formula>1</formula>
      <formula>2</formula>
    </cfRule>
    <cfRule type="cellIs" dxfId="804" priority="96" operator="between">
      <formula>0</formula>
      <formula>2</formula>
    </cfRule>
  </conditionalFormatting>
  <conditionalFormatting sqref="U10 U20 U30 U40">
    <cfRule type="containsText" dxfId="803" priority="460" operator="containsText" text="Catastrófico">
      <formula>NOT(ISERROR(SEARCH("Catastrófico",U10)))</formula>
    </cfRule>
    <cfRule type="containsText" dxfId="802" priority="461" operator="containsText" text="Mayor">
      <formula>NOT(ISERROR(SEARCH("Mayor",U10)))</formula>
    </cfRule>
    <cfRule type="containsText" dxfId="801" priority="462" operator="containsText" text="Alta">
      <formula>NOT(ISERROR(SEARCH("Alta",U10)))</formula>
    </cfRule>
    <cfRule type="containsText" dxfId="800" priority="463" operator="containsText" text="Moderado">
      <formula>NOT(ISERROR(SEARCH("Moderado",U10)))</formula>
    </cfRule>
    <cfRule type="containsText" dxfId="799" priority="464" operator="containsText" text="Menor">
      <formula>NOT(ISERROR(SEARCH("Menor",U10)))</formula>
    </cfRule>
    <cfRule type="containsText" dxfId="798" priority="465" operator="containsText" text="Leve">
      <formula>NOT(ISERROR(SEARCH("Leve",U10)))</formula>
    </cfRule>
  </conditionalFormatting>
  <conditionalFormatting sqref="U50 U60 U70">
    <cfRule type="containsText" dxfId="797" priority="230" operator="containsText" text="Catastrófico">
      <formula>NOT(ISERROR(SEARCH("Catastrófico",U50)))</formula>
    </cfRule>
    <cfRule type="containsText" dxfId="796" priority="231" operator="containsText" text="Mayor">
      <formula>NOT(ISERROR(SEARCH("Mayor",U50)))</formula>
    </cfRule>
    <cfRule type="containsText" dxfId="795" priority="232" operator="containsText" text="Alta">
      <formula>NOT(ISERROR(SEARCH("Alta",U50)))</formula>
    </cfRule>
    <cfRule type="containsText" dxfId="794" priority="233" operator="containsText" text="Moderado">
      <formula>NOT(ISERROR(SEARCH("Moderado",U50)))</formula>
    </cfRule>
    <cfRule type="containsText" dxfId="793" priority="234" operator="containsText" text="Menor">
      <formula>NOT(ISERROR(SEARCH("Menor",U50)))</formula>
    </cfRule>
    <cfRule type="containsText" dxfId="792" priority="235" operator="containsText" text="Leve">
      <formula>NOT(ISERROR(SEARCH("Leve",U50)))</formula>
    </cfRule>
  </conditionalFormatting>
  <conditionalFormatting sqref="U80">
    <cfRule type="containsText" dxfId="791" priority="5" operator="containsText" text="Catastrófico">
      <formula>NOT(ISERROR(SEARCH("Catastrófico",U80)))</formula>
    </cfRule>
    <cfRule type="containsText" dxfId="790" priority="6" operator="containsText" text="Mayor">
      <formula>NOT(ISERROR(SEARCH("Mayor",U80)))</formula>
    </cfRule>
    <cfRule type="containsText" dxfId="789" priority="7" operator="containsText" text="Alta">
      <formula>NOT(ISERROR(SEARCH("Alta",U80)))</formula>
    </cfRule>
    <cfRule type="containsText" dxfId="788" priority="8" operator="containsText" text="Moderado">
      <formula>NOT(ISERROR(SEARCH("Moderado",U80)))</formula>
    </cfRule>
    <cfRule type="containsText" dxfId="787" priority="9" operator="containsText" text="Menor">
      <formula>NOT(ISERROR(SEARCH("Menor",U80)))</formula>
    </cfRule>
    <cfRule type="containsText" dxfId="786" priority="10" operator="containsText" text="Leve">
      <formula>NOT(ISERROR(SEARCH("Leve",U80)))</formula>
    </cfRule>
  </conditionalFormatting>
  <conditionalFormatting sqref="U90">
    <cfRule type="containsText" dxfId="785" priority="69" operator="containsText" text="Catastrófico">
      <formula>NOT(ISERROR(SEARCH("Catastrófico",U90)))</formula>
    </cfRule>
    <cfRule type="containsText" dxfId="784" priority="70" operator="containsText" text="Mayor">
      <formula>NOT(ISERROR(SEARCH("Mayor",U90)))</formula>
    </cfRule>
    <cfRule type="containsText" dxfId="783" priority="71" operator="containsText" text="Alta">
      <formula>NOT(ISERROR(SEARCH("Alta",U90)))</formula>
    </cfRule>
    <cfRule type="containsText" dxfId="782" priority="72" operator="containsText" text="Moderado">
      <formula>NOT(ISERROR(SEARCH("Moderado",U90)))</formula>
    </cfRule>
    <cfRule type="containsText" dxfId="781" priority="73" operator="containsText" text="Menor">
      <formula>NOT(ISERROR(SEARCH("Menor",U90)))</formula>
    </cfRule>
    <cfRule type="containsText" dxfId="780" priority="74" operator="containsText" text="Leve">
      <formula>NOT(ISERROR(SEARCH("Leve",U90)))</formula>
    </cfRule>
  </conditionalFormatting>
  <conditionalFormatting sqref="V10 V20">
    <cfRule type="containsText" dxfId="779" priority="424" operator="containsText" text="Extremo">
      <formula>NOT(ISERROR(SEARCH("Extremo",V10)))</formula>
    </cfRule>
    <cfRule type="containsText" dxfId="778" priority="425" operator="containsText" text="Alto">
      <formula>NOT(ISERROR(SEARCH("Alto",V10)))</formula>
    </cfRule>
    <cfRule type="containsText" dxfId="777" priority="426" operator="containsText" text="Bajo">
      <formula>NOT(ISERROR(SEARCH("Bajo",V10)))</formula>
    </cfRule>
    <cfRule type="containsText" dxfId="776" priority="427" operator="containsText" text="Moderado">
      <formula>NOT(ISERROR(SEARCH("Moderado",V10)))</formula>
    </cfRule>
  </conditionalFormatting>
  <conditionalFormatting sqref="V30">
    <cfRule type="containsText" dxfId="775" priority="391" operator="containsText" text="Extremo">
      <formula>NOT(ISERROR(SEARCH("Extremo",V30)))</formula>
    </cfRule>
    <cfRule type="containsText" dxfId="774" priority="392" operator="containsText" text="Alto">
      <formula>NOT(ISERROR(SEARCH("Alto",V30)))</formula>
    </cfRule>
    <cfRule type="containsText" dxfId="773" priority="393" operator="containsText" text="Bajo">
      <formula>NOT(ISERROR(SEARCH("Bajo",V30)))</formula>
    </cfRule>
    <cfRule type="containsText" dxfId="772" priority="394" operator="containsText" text="Moderado">
      <formula>NOT(ISERROR(SEARCH("Moderado",V30)))</formula>
    </cfRule>
  </conditionalFormatting>
  <conditionalFormatting sqref="V40">
    <cfRule type="containsText" dxfId="771" priority="358" operator="containsText" text="Extremo">
      <formula>NOT(ISERROR(SEARCH("Extremo",V40)))</formula>
    </cfRule>
    <cfRule type="containsText" dxfId="770" priority="359" operator="containsText" text="Alto">
      <formula>NOT(ISERROR(SEARCH("Alto",V40)))</formula>
    </cfRule>
    <cfRule type="containsText" dxfId="769" priority="360" operator="containsText" text="Bajo">
      <formula>NOT(ISERROR(SEARCH("Bajo",V40)))</formula>
    </cfRule>
    <cfRule type="containsText" dxfId="768" priority="361" operator="containsText" text="Moderado">
      <formula>NOT(ISERROR(SEARCH("Moderado",V40)))</formula>
    </cfRule>
  </conditionalFormatting>
  <conditionalFormatting sqref="V50 V60 V70">
    <cfRule type="containsText" dxfId="767" priority="226" operator="containsText" text="Extremo">
      <formula>NOT(ISERROR(SEARCH("Extremo",V50)))</formula>
    </cfRule>
    <cfRule type="containsText" dxfId="766" priority="227" operator="containsText" text="Alto">
      <formula>NOT(ISERROR(SEARCH("Alto",V50)))</formula>
    </cfRule>
    <cfRule type="containsText" dxfId="765" priority="228" operator="containsText" text="Bajo">
      <formula>NOT(ISERROR(SEARCH("Bajo",V50)))</formula>
    </cfRule>
    <cfRule type="containsText" dxfId="764" priority="229" operator="containsText" text="Moderado">
      <formula>NOT(ISERROR(SEARCH("Moderado",V50)))</formula>
    </cfRule>
  </conditionalFormatting>
  <conditionalFormatting sqref="V80">
    <cfRule type="containsText" dxfId="763" priority="1" operator="containsText" text="Extremo">
      <formula>NOT(ISERROR(SEARCH("Extremo",V80)))</formula>
    </cfRule>
    <cfRule type="containsText" dxfId="762" priority="2" operator="containsText" text="Alto">
      <formula>NOT(ISERROR(SEARCH("Alto",V80)))</formula>
    </cfRule>
    <cfRule type="containsText" dxfId="761" priority="3" operator="containsText" text="Bajo">
      <formula>NOT(ISERROR(SEARCH("Bajo",V80)))</formula>
    </cfRule>
    <cfRule type="containsText" dxfId="760" priority="4" operator="containsText" text="Moderado">
      <formula>NOT(ISERROR(SEARCH("Moderado",V80)))</formula>
    </cfRule>
  </conditionalFormatting>
  <conditionalFormatting sqref="V90">
    <cfRule type="containsText" dxfId="759" priority="65" operator="containsText" text="Extremo">
      <formula>NOT(ISERROR(SEARCH("Extremo",V90)))</formula>
    </cfRule>
    <cfRule type="containsText" dxfId="758" priority="66" operator="containsText" text="Alto">
      <formula>NOT(ISERROR(SEARCH("Alto",V90)))</formula>
    </cfRule>
    <cfRule type="containsText" dxfId="757" priority="67" operator="containsText" text="Bajo">
      <formula>NOT(ISERROR(SEARCH("Bajo",V90)))</formula>
    </cfRule>
    <cfRule type="containsText" dxfId="756" priority="68" operator="containsText" text="Moderado">
      <formula>NOT(ISERROR(SEARCH("Moderado",V90)))</formula>
    </cfRule>
  </conditionalFormatting>
  <dataValidations xWindow="336" yWindow="487" count="2">
    <dataValidation allowBlank="1" showInputMessage="1" showErrorMessage="1" prompt="Enunciar cuál es el control" sqref="E55:E58 E25:E28 E15:E22 E50:E53 E70:E71 E60:E68 E45:E48 E95:E99 E30:E38 E83 E73:E81 E85:E91 E93 E40:E43 E10:E13" xr:uid="{498F12E3-2ADF-4371-ADEC-8DFE57ED709D}"/>
    <dataValidation type="list" allowBlank="1" showInputMessage="1" showErrorMessage="1" sqref="N10:Q99 F10:I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2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T60 T70</xm:sqref>
        </x14:conditionalFormatting>
        <x14:conditionalFormatting xmlns:xm="http://schemas.microsoft.com/office/excel/2006/main">
          <x14:cfRule type="containsText" priority="29" operator="containsText" id="{ADE80DBC-25DB-4C91-949B-C7D172DA4BF7}">
            <xm:f>NOT(ISERROR(SEARCH('8- Políticas de Administración '!$B$5,T80)))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'!$B$5,T80)))</xm:f>
            <xm:f>'8- Políticas de Administración '!$B$5</xm:f>
            <x14:dxf>
              <font>
                <color rgb="FF9C0006"/>
              </font>
              <fill>
                <patternFill>
                  <bgColor rgb="FFFFC7CE"/>
                </patternFill>
              </fill>
            </x14:dxf>
          </x14:cfRule>
          <xm:sqref>T80</xm:sqref>
        </x14:conditionalFormatting>
        <x14:conditionalFormatting xmlns:xm="http://schemas.microsoft.com/office/excel/2006/main">
          <x14:cfRule type="containsText" priority="93" operator="containsText" id="{3C73CB6E-1280-468D-AFC9-F413F3E8A29D}">
            <xm:f>NOT(ISERROR(SEARCH('8- Políticas de Administración '!$B$5,T90)))</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'!$B$5,T90)))</xm:f>
            <xm:f>'8- Políticas de Administración '!$B$5</xm:f>
            <x14:dxf>
              <font>
                <color rgb="FF9C0006"/>
              </font>
              <fill>
                <patternFill>
                  <bgColor rgb="FFFFC7CE"/>
                </patternFill>
              </fill>
            </x14:dxf>
          </x14:cfRule>
          <xm:sqref>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39"/>
  <sheetViews>
    <sheetView showGridLines="0" zoomScale="70" zoomScaleNormal="70"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22.85546875" style="16" customWidth="1"/>
    <col min="16" max="16" width="23.28515625" style="16" customWidth="1"/>
    <col min="17" max="17" width="20.140625" style="16" customWidth="1"/>
    <col min="18" max="269" width="11.42578125" style="16"/>
    <col min="270" max="16384" width="11.42578125" style="21"/>
  </cols>
  <sheetData>
    <row r="1" spans="1:269" s="18" customFormat="1" ht="27.75" customHeight="1">
      <c r="A1" s="541"/>
      <c r="B1" s="541"/>
      <c r="C1" s="541"/>
      <c r="D1" s="541"/>
      <c r="E1" s="541"/>
      <c r="F1" s="540" t="s">
        <v>14</v>
      </c>
      <c r="G1" s="540"/>
      <c r="H1" s="540"/>
      <c r="I1" s="540"/>
      <c r="J1" s="540"/>
      <c r="K1" s="540"/>
      <c r="L1" s="540"/>
      <c r="M1" s="540"/>
      <c r="N1" s="540"/>
      <c r="O1" s="540"/>
      <c r="P1" s="540"/>
      <c r="Q1" s="54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41"/>
      <c r="B2" s="541"/>
      <c r="C2" s="541"/>
      <c r="D2" s="541"/>
      <c r="E2" s="541"/>
      <c r="F2" s="540"/>
      <c r="G2" s="540"/>
      <c r="H2" s="540"/>
      <c r="I2" s="540"/>
      <c r="J2" s="540"/>
      <c r="K2" s="540"/>
      <c r="L2" s="540"/>
      <c r="M2" s="540"/>
      <c r="N2" s="540"/>
      <c r="O2" s="540"/>
      <c r="P2" s="540"/>
      <c r="Q2" s="54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41"/>
      <c r="B3" s="541"/>
      <c r="C3" s="541"/>
      <c r="D3" s="541"/>
      <c r="E3" s="541"/>
      <c r="F3" s="540"/>
      <c r="G3" s="540"/>
      <c r="H3" s="540"/>
      <c r="I3" s="540"/>
      <c r="J3" s="540"/>
      <c r="K3" s="540"/>
      <c r="L3" s="540"/>
      <c r="M3" s="540"/>
      <c r="N3" s="540"/>
      <c r="O3" s="540"/>
      <c r="P3" s="540"/>
      <c r="Q3" s="54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33.75" customHeight="1">
      <c r="A4" s="435" t="s">
        <v>0</v>
      </c>
      <c r="B4" s="435"/>
      <c r="C4" s="436" t="s">
        <v>540</v>
      </c>
      <c r="D4" s="436"/>
      <c r="E4" s="436"/>
      <c r="F4" s="436"/>
      <c r="G4" s="436"/>
      <c r="H4" s="436"/>
      <c r="I4" s="436"/>
      <c r="J4" s="436"/>
      <c r="K4" s="436"/>
      <c r="L4" s="436"/>
      <c r="M4" s="436"/>
      <c r="N4" s="436"/>
      <c r="O4" s="436"/>
      <c r="P4" s="436"/>
      <c r="Q4" s="43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35" t="s">
        <v>1</v>
      </c>
      <c r="B5" s="435"/>
      <c r="C5" s="436" t="s">
        <v>291</v>
      </c>
      <c r="D5" s="436"/>
      <c r="E5" s="436"/>
      <c r="F5" s="436"/>
      <c r="G5" s="436"/>
      <c r="H5" s="436"/>
      <c r="I5" s="436"/>
      <c r="J5" s="436"/>
      <c r="K5" s="436"/>
      <c r="L5" s="436"/>
      <c r="M5" s="436"/>
      <c r="N5" s="436"/>
      <c r="O5" s="436"/>
      <c r="P5" s="436"/>
      <c r="Q5" s="43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60.75" customHeight="1">
      <c r="A6" s="435" t="s">
        <v>2</v>
      </c>
      <c r="B6" s="435"/>
      <c r="C6" s="436" t="s">
        <v>291</v>
      </c>
      <c r="D6" s="436"/>
      <c r="E6" s="436"/>
      <c r="F6" s="436"/>
      <c r="G6" s="436"/>
      <c r="H6" s="436"/>
      <c r="I6" s="436"/>
      <c r="J6" s="436"/>
      <c r="K6" s="436"/>
      <c r="L6" s="436"/>
      <c r="M6" s="436"/>
      <c r="N6" s="436"/>
      <c r="O6" s="436"/>
      <c r="P6" s="436"/>
      <c r="Q6" s="436"/>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00" t="s">
        <v>118</v>
      </c>
      <c r="B7" s="500"/>
      <c r="C7" s="500"/>
      <c r="D7" s="500"/>
      <c r="E7" s="500"/>
      <c r="F7" s="500" t="s">
        <v>149</v>
      </c>
      <c r="G7" s="500"/>
      <c r="H7" s="500"/>
      <c r="I7" s="90"/>
      <c r="J7" s="493" t="s">
        <v>165</v>
      </c>
      <c r="K7" s="493"/>
      <c r="L7" s="493"/>
      <c r="M7" s="493"/>
      <c r="N7" s="49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02" t="s">
        <v>12</v>
      </c>
      <c r="B8" s="503" t="s">
        <v>112</v>
      </c>
      <c r="C8" s="536" t="s">
        <v>113</v>
      </c>
      <c r="D8" s="538" t="s">
        <v>13</v>
      </c>
      <c r="E8" s="503" t="s">
        <v>114</v>
      </c>
      <c r="F8" s="530" t="s">
        <v>110</v>
      </c>
      <c r="G8" s="530" t="s">
        <v>111</v>
      </c>
      <c r="H8" s="530" t="s">
        <v>5</v>
      </c>
      <c r="I8" s="532"/>
      <c r="J8" s="530" t="s">
        <v>81</v>
      </c>
      <c r="K8" s="530" t="s">
        <v>7</v>
      </c>
      <c r="L8" s="530" t="s">
        <v>108</v>
      </c>
      <c r="M8" s="530" t="s">
        <v>8</v>
      </c>
      <c r="N8" s="530" t="s">
        <v>168</v>
      </c>
      <c r="O8" s="530" t="s">
        <v>164</v>
      </c>
      <c r="P8" s="530" t="s">
        <v>10</v>
      </c>
      <c r="Q8" s="530"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75"/>
      <c r="B9" s="504"/>
      <c r="C9" s="537"/>
      <c r="D9" s="539"/>
      <c r="E9" s="504"/>
      <c r="F9" s="531"/>
      <c r="G9" s="531"/>
      <c r="H9" s="531"/>
      <c r="I9" s="533"/>
      <c r="J9" s="531"/>
      <c r="K9" s="531"/>
      <c r="L9" s="531"/>
      <c r="M9" s="531"/>
      <c r="N9" s="531"/>
      <c r="O9" s="531"/>
      <c r="P9" s="531"/>
      <c r="Q9" s="53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28">
        <f>'5- Identificación de Riesgos'!A16</f>
        <v>1</v>
      </c>
      <c r="B10" s="529" t="str">
        <f>'5- Identificación de Riesgos'!B16</f>
        <v>Inaplicabilidad de la normavidad ambiental vigente</v>
      </c>
      <c r="C10" s="471" t="str">
        <f>'5- Identificación de Riesgos'!C16</f>
        <v>Afectación ambiental debido al desconocimiento de las lineamientos ambientales y normatividad vigente ambiental</v>
      </c>
      <c r="D10" s="471" t="s">
        <v>89</v>
      </c>
      <c r="E10" s="162" t="str">
        <f>'5- Identificación de Riesgos'!D16</f>
        <v xml:space="preserve">1. Falta de socialización del Acuerdo PSAA14-10160. </v>
      </c>
      <c r="F10" s="470" t="str">
        <f>'5- Identificación de Riesgos'!H16</f>
        <v>Baja - 2</v>
      </c>
      <c r="G10" s="471" t="str">
        <f>'5- Identificación de Riesgos'!M16</f>
        <v>Menor - 2</v>
      </c>
      <c r="H10" s="471" t="str">
        <f>'5- Identificación de Riesgos'!N16</f>
        <v>Moderado - 4</v>
      </c>
      <c r="I10" s="157"/>
      <c r="J10" s="535" t="str">
        <f>'6- Valoración Controles'!T10</f>
        <v>Muy Baja - 1</v>
      </c>
      <c r="K10" s="535" t="str">
        <f>'6- Valoración Controles'!U10</f>
        <v>Menor - 2</v>
      </c>
      <c r="L10" s="534" t="e">
        <f>AVERAGE(#REF!)</f>
        <v>#REF!</v>
      </c>
      <c r="M10" s="529" t="str">
        <f>'6- Valoración Controles'!V10</f>
        <v>Bajo - 2</v>
      </c>
      <c r="N10" s="515" t="s">
        <v>105</v>
      </c>
      <c r="O10" s="163"/>
      <c r="P10" s="163"/>
      <c r="Q10" s="164"/>
    </row>
    <row r="11" spans="1:269" ht="13.5" customHeight="1">
      <c r="A11" s="527"/>
      <c r="B11" s="513"/>
      <c r="C11" s="445"/>
      <c r="D11" s="445"/>
      <c r="E11" s="165" t="str">
        <f>'5- Identificación de Riesgos'!D17</f>
        <v>2.Baja participación de los funcionarios y servidores judiciales en las actividades de formación en el Sistema de Gestión Ambiental</v>
      </c>
      <c r="F11" s="444"/>
      <c r="G11" s="517"/>
      <c r="H11" s="445"/>
      <c r="I11" s="91"/>
      <c r="J11" s="519"/>
      <c r="K11" s="519"/>
      <c r="L11" s="521"/>
      <c r="M11" s="513"/>
      <c r="N11" s="515"/>
      <c r="O11" s="166"/>
      <c r="P11" s="166">
        <v>5</v>
      </c>
      <c r="Q11" s="167"/>
    </row>
    <row r="12" spans="1:269" ht="13.5" customHeight="1">
      <c r="A12" s="527"/>
      <c r="B12" s="513"/>
      <c r="C12" s="445"/>
      <c r="D12" s="445"/>
      <c r="E12" s="173" t="str">
        <f>'5- Identificación de Riesgos'!D18</f>
        <v>3.  Poco compromiso en la aplicabilidad y formación de la cultura ambiental</v>
      </c>
      <c r="F12" s="444"/>
      <c r="G12" s="517"/>
      <c r="H12" s="445"/>
      <c r="I12" s="91"/>
      <c r="J12" s="519"/>
      <c r="K12" s="519"/>
      <c r="L12" s="521"/>
      <c r="M12" s="513"/>
      <c r="N12" s="515"/>
      <c r="O12" s="166"/>
      <c r="P12" s="166"/>
      <c r="Q12" s="167"/>
    </row>
    <row r="13" spans="1:269" ht="13.5" customHeight="1">
      <c r="A13" s="527"/>
      <c r="B13" s="513"/>
      <c r="C13" s="445"/>
      <c r="D13" s="445"/>
      <c r="E13" s="165">
        <f>'5- Identificación de Riesgos'!D19</f>
        <v>0</v>
      </c>
      <c r="F13" s="444"/>
      <c r="G13" s="517"/>
      <c r="H13" s="445"/>
      <c r="I13" s="91"/>
      <c r="J13" s="519"/>
      <c r="K13" s="519"/>
      <c r="L13" s="521"/>
      <c r="M13" s="513"/>
      <c r="N13" s="515"/>
      <c r="O13" s="166"/>
      <c r="P13" s="166"/>
      <c r="Q13" s="167"/>
    </row>
    <row r="14" spans="1:269" ht="13.5" customHeight="1">
      <c r="A14" s="527"/>
      <c r="B14" s="513"/>
      <c r="C14" s="445"/>
      <c r="D14" s="445"/>
      <c r="E14" s="165">
        <f>'5- Identificación de Riesgos'!D20</f>
        <v>0</v>
      </c>
      <c r="F14" s="444"/>
      <c r="G14" s="517"/>
      <c r="H14" s="445"/>
      <c r="I14" s="91"/>
      <c r="J14" s="519"/>
      <c r="K14" s="519"/>
      <c r="L14" s="521"/>
      <c r="M14" s="513"/>
      <c r="N14" s="515"/>
      <c r="O14" s="166"/>
      <c r="P14" s="166"/>
      <c r="Q14" s="167"/>
    </row>
    <row r="15" spans="1:269" ht="13.5" customHeight="1">
      <c r="A15" s="527"/>
      <c r="B15" s="513"/>
      <c r="C15" s="445"/>
      <c r="D15" s="445"/>
      <c r="E15" s="165">
        <f>'5- Identificación de Riesgos'!D21</f>
        <v>0</v>
      </c>
      <c r="F15" s="444"/>
      <c r="G15" s="517"/>
      <c r="H15" s="445"/>
      <c r="I15" s="91"/>
      <c r="J15" s="519"/>
      <c r="K15" s="519"/>
      <c r="L15" s="521"/>
      <c r="M15" s="513"/>
      <c r="N15" s="515"/>
      <c r="O15" s="166"/>
      <c r="P15" s="166"/>
      <c r="Q15" s="167"/>
    </row>
    <row r="16" spans="1:269" ht="13.5" customHeight="1">
      <c r="A16" s="527"/>
      <c r="B16" s="513"/>
      <c r="C16" s="445"/>
      <c r="D16" s="445"/>
      <c r="E16" s="165">
        <f>'5- Identificación de Riesgos'!D22</f>
        <v>0</v>
      </c>
      <c r="F16" s="444"/>
      <c r="G16" s="517"/>
      <c r="H16" s="445"/>
      <c r="I16" s="91"/>
      <c r="J16" s="519"/>
      <c r="K16" s="519"/>
      <c r="L16" s="521"/>
      <c r="M16" s="513"/>
      <c r="N16" s="515"/>
      <c r="O16" s="166"/>
      <c r="P16" s="166"/>
      <c r="Q16" s="167"/>
    </row>
    <row r="17" spans="1:17" ht="13.5" customHeight="1">
      <c r="A17" s="527"/>
      <c r="B17" s="513"/>
      <c r="C17" s="445"/>
      <c r="D17" s="445"/>
      <c r="E17" s="165">
        <f>'5- Identificación de Riesgos'!D23</f>
        <v>0</v>
      </c>
      <c r="F17" s="444"/>
      <c r="G17" s="517"/>
      <c r="H17" s="445"/>
      <c r="I17" s="91"/>
      <c r="J17" s="519"/>
      <c r="K17" s="519"/>
      <c r="L17" s="521"/>
      <c r="M17" s="513"/>
      <c r="N17" s="515"/>
      <c r="O17" s="166"/>
      <c r="P17" s="166"/>
      <c r="Q17" s="167"/>
    </row>
    <row r="18" spans="1:17" ht="13.5" customHeight="1">
      <c r="A18" s="527"/>
      <c r="B18" s="513"/>
      <c r="C18" s="445"/>
      <c r="D18" s="445"/>
      <c r="E18" s="165">
        <f>'5- Identificación de Riesgos'!D24</f>
        <v>0</v>
      </c>
      <c r="F18" s="444"/>
      <c r="G18" s="517"/>
      <c r="H18" s="445"/>
      <c r="I18" s="91"/>
      <c r="J18" s="519"/>
      <c r="K18" s="519"/>
      <c r="L18" s="521"/>
      <c r="M18" s="513"/>
      <c r="N18" s="515"/>
      <c r="O18" s="166"/>
      <c r="P18" s="166"/>
      <c r="Q18" s="167"/>
    </row>
    <row r="19" spans="1:17" ht="13.5" customHeight="1">
      <c r="A19" s="527"/>
      <c r="B19" s="514"/>
      <c r="C19" s="445"/>
      <c r="D19" s="445"/>
      <c r="E19" s="165">
        <f>'5- Identificación de Riesgos'!D25</f>
        <v>0</v>
      </c>
      <c r="F19" s="444"/>
      <c r="G19" s="517"/>
      <c r="H19" s="445"/>
      <c r="I19" s="92"/>
      <c r="J19" s="520"/>
      <c r="K19" s="520"/>
      <c r="L19" s="522"/>
      <c r="M19" s="514"/>
      <c r="N19" s="516"/>
      <c r="O19" s="166"/>
      <c r="P19" s="166"/>
      <c r="Q19" s="167"/>
    </row>
    <row r="20" spans="1:17" ht="13.5" customHeight="1">
      <c r="A20" s="526">
        <f>'5- Identificación de Riesgos'!A26</f>
        <v>2</v>
      </c>
      <c r="B20" s="513" t="str">
        <f>'5- Identificación de Riesgos'!B26</f>
        <v>Pago indebido de depósitos judiciales.</v>
      </c>
      <c r="C20" s="514" t="str">
        <f>'5- Identificación de Riesgos'!C26</f>
        <v>Perdida reputacional, debido a la falencia en la gestión, control y seguimiento al pago de depósitos judiciales</v>
      </c>
      <c r="D20" s="514" t="s">
        <v>89</v>
      </c>
      <c r="E20" s="165" t="str">
        <f>'5- Identificación de Riesgos'!D26</f>
        <v>1. Ausencia de control y seguimiento en el pago de títulos.</v>
      </c>
      <c r="F20" s="525" t="str">
        <f>'5- Identificación de Riesgos'!H26</f>
        <v>Muy Baja - 1</v>
      </c>
      <c r="G20" s="514" t="str">
        <f>'5- Identificación de Riesgos'!M26</f>
        <v>Moderado - 3</v>
      </c>
      <c r="H20" s="514" t="str">
        <f>'5- Identificación de Riesgos'!N26</f>
        <v>Moderado - 3</v>
      </c>
      <c r="I20" s="91"/>
      <c r="J20" s="519" t="str">
        <f>'6- Valoración Controles'!T20</f>
        <v>Muy Baja - 1</v>
      </c>
      <c r="K20" s="519" t="str">
        <f>'6- Valoración Controles'!U20</f>
        <v>Moderado - 3</v>
      </c>
      <c r="L20" s="521" t="e">
        <f>AVERAGE(#REF!)</f>
        <v>#REF!</v>
      </c>
      <c r="M20" s="513" t="str">
        <f>'6- Valoración Controles'!V20</f>
        <v>Moderado - 3</v>
      </c>
      <c r="N20" s="513" t="s">
        <v>105</v>
      </c>
      <c r="O20" s="166"/>
      <c r="P20" s="166"/>
      <c r="Q20" s="167"/>
    </row>
    <row r="21" spans="1:17" ht="13.5" customHeight="1">
      <c r="A21" s="527"/>
      <c r="B21" s="513"/>
      <c r="C21" s="445"/>
      <c r="D21" s="445"/>
      <c r="E21" s="165" t="str">
        <f>'5- Identificación de Riesgos'!D27</f>
        <v>2. No dar aplicación al procedimiento y protocolo operacional.</v>
      </c>
      <c r="F21" s="444"/>
      <c r="G21" s="517"/>
      <c r="H21" s="445"/>
      <c r="I21" s="91"/>
      <c r="J21" s="519"/>
      <c r="K21" s="519"/>
      <c r="L21" s="521"/>
      <c r="M21" s="513"/>
      <c r="N21" s="513"/>
      <c r="O21" s="166"/>
      <c r="P21" s="166"/>
      <c r="Q21" s="167"/>
    </row>
    <row r="22" spans="1:17" ht="13.5" customHeight="1">
      <c r="A22" s="527"/>
      <c r="B22" s="513"/>
      <c r="C22" s="445"/>
      <c r="D22" s="445"/>
      <c r="E22" s="165" t="str">
        <f>'5- Identificación de Riesgos'!D28</f>
        <v>3. Error en la consignación realizada por el pagador.</v>
      </c>
      <c r="F22" s="444"/>
      <c r="G22" s="517"/>
      <c r="H22" s="445"/>
      <c r="I22" s="91"/>
      <c r="J22" s="519"/>
      <c r="K22" s="519"/>
      <c r="L22" s="521"/>
      <c r="M22" s="513"/>
      <c r="N22" s="513"/>
      <c r="O22" s="166"/>
      <c r="P22" s="166"/>
      <c r="Q22" s="167"/>
    </row>
    <row r="23" spans="1:17" ht="13.5" customHeight="1">
      <c r="A23" s="527"/>
      <c r="B23" s="513"/>
      <c r="C23" s="445"/>
      <c r="D23" s="445"/>
      <c r="E23" s="165">
        <f>'5- Identificación de Riesgos'!D29</f>
        <v>0</v>
      </c>
      <c r="F23" s="444"/>
      <c r="G23" s="517"/>
      <c r="H23" s="445"/>
      <c r="I23" s="91"/>
      <c r="J23" s="519"/>
      <c r="K23" s="519"/>
      <c r="L23" s="521"/>
      <c r="M23" s="513"/>
      <c r="N23" s="513"/>
      <c r="O23" s="166"/>
      <c r="P23" s="166"/>
      <c r="Q23" s="167"/>
    </row>
    <row r="24" spans="1:17" ht="13.5" customHeight="1">
      <c r="A24" s="527"/>
      <c r="B24" s="513"/>
      <c r="C24" s="445"/>
      <c r="D24" s="445"/>
      <c r="E24" s="165">
        <f>'5- Identificación de Riesgos'!D30</f>
        <v>0</v>
      </c>
      <c r="F24" s="444"/>
      <c r="G24" s="517"/>
      <c r="H24" s="445"/>
      <c r="I24" s="91"/>
      <c r="J24" s="519"/>
      <c r="K24" s="519"/>
      <c r="L24" s="521"/>
      <c r="M24" s="513"/>
      <c r="N24" s="513"/>
      <c r="O24" s="166"/>
      <c r="P24" s="166"/>
      <c r="Q24" s="167"/>
    </row>
    <row r="25" spans="1:17" ht="13.5" customHeight="1">
      <c r="A25" s="527"/>
      <c r="B25" s="513"/>
      <c r="C25" s="445"/>
      <c r="D25" s="445"/>
      <c r="E25" s="165">
        <f>'5- Identificación de Riesgos'!D31</f>
        <v>0</v>
      </c>
      <c r="F25" s="444"/>
      <c r="G25" s="517"/>
      <c r="H25" s="445"/>
      <c r="I25" s="91"/>
      <c r="J25" s="519"/>
      <c r="K25" s="519"/>
      <c r="L25" s="521"/>
      <c r="M25" s="513"/>
      <c r="N25" s="513"/>
      <c r="O25" s="166"/>
      <c r="P25" s="166"/>
      <c r="Q25" s="167"/>
    </row>
    <row r="26" spans="1:17" ht="13.5" customHeight="1">
      <c r="A26" s="527"/>
      <c r="B26" s="513"/>
      <c r="C26" s="445"/>
      <c r="D26" s="445"/>
      <c r="E26" s="165">
        <f>'5- Identificación de Riesgos'!D32</f>
        <v>0</v>
      </c>
      <c r="F26" s="444"/>
      <c r="G26" s="517"/>
      <c r="H26" s="445"/>
      <c r="I26" s="91"/>
      <c r="J26" s="519"/>
      <c r="K26" s="519"/>
      <c r="L26" s="521"/>
      <c r="M26" s="513"/>
      <c r="N26" s="513"/>
      <c r="O26" s="166"/>
      <c r="P26" s="166"/>
      <c r="Q26" s="167"/>
    </row>
    <row r="27" spans="1:17" ht="13.5" customHeight="1">
      <c r="A27" s="527"/>
      <c r="B27" s="513"/>
      <c r="C27" s="445"/>
      <c r="D27" s="445"/>
      <c r="E27" s="165">
        <f>'5- Identificación de Riesgos'!D33</f>
        <v>0</v>
      </c>
      <c r="F27" s="444"/>
      <c r="G27" s="517"/>
      <c r="H27" s="445"/>
      <c r="I27" s="91"/>
      <c r="J27" s="519"/>
      <c r="K27" s="519"/>
      <c r="L27" s="521"/>
      <c r="M27" s="513"/>
      <c r="N27" s="513"/>
      <c r="O27" s="166"/>
      <c r="P27" s="166"/>
      <c r="Q27" s="167"/>
    </row>
    <row r="28" spans="1:17" ht="13.5" customHeight="1">
      <c r="A28" s="527"/>
      <c r="B28" s="513"/>
      <c r="C28" s="445"/>
      <c r="D28" s="445"/>
      <c r="E28" s="165">
        <f>'5- Identificación de Riesgos'!D34</f>
        <v>0</v>
      </c>
      <c r="F28" s="444"/>
      <c r="G28" s="517"/>
      <c r="H28" s="445"/>
      <c r="I28" s="91"/>
      <c r="J28" s="519"/>
      <c r="K28" s="519"/>
      <c r="L28" s="521"/>
      <c r="M28" s="513"/>
      <c r="N28" s="513"/>
      <c r="O28" s="166"/>
      <c r="P28" s="166"/>
      <c r="Q28" s="167"/>
    </row>
    <row r="29" spans="1:17" ht="13.5" customHeight="1">
      <c r="A29" s="527"/>
      <c r="B29" s="514"/>
      <c r="C29" s="445"/>
      <c r="D29" s="445"/>
      <c r="E29" s="165">
        <f>'5- Identificación de Riesgos'!D35</f>
        <v>0</v>
      </c>
      <c r="F29" s="444"/>
      <c r="G29" s="517"/>
      <c r="H29" s="445"/>
      <c r="I29" s="92"/>
      <c r="J29" s="520"/>
      <c r="K29" s="520"/>
      <c r="L29" s="522"/>
      <c r="M29" s="514"/>
      <c r="N29" s="514"/>
      <c r="O29" s="166"/>
      <c r="P29" s="166"/>
      <c r="Q29" s="167"/>
    </row>
    <row r="30" spans="1:17" ht="13.5" customHeight="1">
      <c r="A30" s="526">
        <f>'5- Identificación de Riesgos'!A36</f>
        <v>3</v>
      </c>
      <c r="B30" s="513" t="str">
        <f>'5- Identificación de Riesgos'!B36</f>
        <v>Error en la liquidación de crédito o costas</v>
      </c>
      <c r="C30" s="514" t="str">
        <f>'5- Identificación de Riesgos'!C36</f>
        <v>Afectación en la administración de justicia debido a la falencia en la gestión, control y seguimiento a  la liquidación de crédito o costas</v>
      </c>
      <c r="D30" s="514" t="s">
        <v>89</v>
      </c>
      <c r="E30" s="165" t="str">
        <f>'5- Identificación de Riesgos'!D36</f>
        <v>1. Error en las conversiones realizadas por los Juzgados Municipales.</v>
      </c>
      <c r="F30" s="525" t="str">
        <f>'5- Identificación de Riesgos'!H36</f>
        <v>Muy Baja - 1</v>
      </c>
      <c r="G30" s="514" t="str">
        <f>'5- Identificación de Riesgos'!M36</f>
        <v>Leve - 1</v>
      </c>
      <c r="H30" s="514" t="str">
        <f>'5- Identificación de Riesgos'!N36</f>
        <v>Bajo - 1</v>
      </c>
      <c r="I30" s="91"/>
      <c r="J30" s="519" t="str">
        <f>'6- Valoración Controles'!T30</f>
        <v>Muy Baja - 1</v>
      </c>
      <c r="K30" s="519" t="str">
        <f>'6- Valoración Controles'!U30</f>
        <v>Leve - 1</v>
      </c>
      <c r="L30" s="521" t="e">
        <f>AVERAGE(#REF!)</f>
        <v>#REF!</v>
      </c>
      <c r="M30" s="513" t="str">
        <f>'6- Valoración Controles'!V30</f>
        <v>Bajo - 1</v>
      </c>
      <c r="N30" s="513" t="s">
        <v>105</v>
      </c>
      <c r="O30" s="166"/>
      <c r="P30" s="166"/>
      <c r="Q30" s="167"/>
    </row>
    <row r="31" spans="1:17" ht="13.5" customHeight="1">
      <c r="A31" s="527"/>
      <c r="B31" s="513"/>
      <c r="C31" s="445"/>
      <c r="D31" s="445"/>
      <c r="E31" s="165" t="str">
        <f>'5- Identificación de Riesgos'!D37</f>
        <v>2.  No efectuar de manera cuidadosa el estudio del proceso.</v>
      </c>
      <c r="F31" s="444"/>
      <c r="G31" s="517"/>
      <c r="H31" s="445"/>
      <c r="I31" s="91"/>
      <c r="J31" s="519"/>
      <c r="K31" s="519"/>
      <c r="L31" s="521"/>
      <c r="M31" s="513"/>
      <c r="N31" s="513"/>
      <c r="O31" s="166"/>
      <c r="P31" s="166"/>
      <c r="Q31" s="167"/>
    </row>
    <row r="32" spans="1:17" ht="13.5" customHeight="1">
      <c r="A32" s="527"/>
      <c r="B32" s="513"/>
      <c r="C32" s="445"/>
      <c r="D32" s="445"/>
      <c r="E32" s="165" t="str">
        <f>'5- Identificación de Riesgos'!D38</f>
        <v>3. Error en la consignación realizada por el pagador.</v>
      </c>
      <c r="F32" s="444"/>
      <c r="G32" s="517"/>
      <c r="H32" s="445"/>
      <c r="I32" s="91"/>
      <c r="J32" s="519"/>
      <c r="K32" s="519"/>
      <c r="L32" s="521"/>
      <c r="M32" s="513"/>
      <c r="N32" s="513"/>
      <c r="O32" s="166"/>
      <c r="P32" s="166"/>
      <c r="Q32" s="167"/>
    </row>
    <row r="33" spans="1:17" ht="13.5" customHeight="1">
      <c r="A33" s="527"/>
      <c r="B33" s="513"/>
      <c r="C33" s="445"/>
      <c r="D33" s="445"/>
      <c r="E33" s="165" t="str">
        <f>'5- Identificación de Riesgos'!D39</f>
        <v>4.Falta de capacitación del personal.</v>
      </c>
      <c r="F33" s="444"/>
      <c r="G33" s="517"/>
      <c r="H33" s="445"/>
      <c r="I33" s="91"/>
      <c r="J33" s="519"/>
      <c r="K33" s="519"/>
      <c r="L33" s="521"/>
      <c r="M33" s="513"/>
      <c r="N33" s="513"/>
      <c r="O33" s="166"/>
      <c r="P33" s="166"/>
      <c r="Q33" s="167"/>
    </row>
    <row r="34" spans="1:17" ht="13.5" customHeight="1">
      <c r="A34" s="527"/>
      <c r="B34" s="513"/>
      <c r="C34" s="445"/>
      <c r="D34" s="445"/>
      <c r="E34" s="165" t="str">
        <f>'5- Identificación de Riesgos'!D40</f>
        <v>5. Error humano</v>
      </c>
      <c r="F34" s="444"/>
      <c r="G34" s="517"/>
      <c r="H34" s="445"/>
      <c r="I34" s="91"/>
      <c r="J34" s="519"/>
      <c r="K34" s="519"/>
      <c r="L34" s="521"/>
      <c r="M34" s="513"/>
      <c r="N34" s="513"/>
      <c r="O34" s="166"/>
      <c r="P34" s="166"/>
      <c r="Q34" s="167"/>
    </row>
    <row r="35" spans="1:17" ht="13.5" customHeight="1">
      <c r="A35" s="527"/>
      <c r="B35" s="513"/>
      <c r="C35" s="445"/>
      <c r="D35" s="445"/>
      <c r="E35" s="165">
        <f>'5- Identificación de Riesgos'!D41</f>
        <v>0</v>
      </c>
      <c r="F35" s="444"/>
      <c r="G35" s="517"/>
      <c r="H35" s="445"/>
      <c r="I35" s="91"/>
      <c r="J35" s="519"/>
      <c r="K35" s="519"/>
      <c r="L35" s="521"/>
      <c r="M35" s="513"/>
      <c r="N35" s="513"/>
      <c r="O35" s="166"/>
      <c r="P35" s="166"/>
      <c r="Q35" s="167"/>
    </row>
    <row r="36" spans="1:17" ht="13.5" customHeight="1">
      <c r="A36" s="527"/>
      <c r="B36" s="513"/>
      <c r="C36" s="445"/>
      <c r="D36" s="445"/>
      <c r="E36" s="165">
        <f>'5- Identificación de Riesgos'!D42</f>
        <v>0</v>
      </c>
      <c r="F36" s="444"/>
      <c r="G36" s="517"/>
      <c r="H36" s="445"/>
      <c r="I36" s="91"/>
      <c r="J36" s="519"/>
      <c r="K36" s="519"/>
      <c r="L36" s="521"/>
      <c r="M36" s="513"/>
      <c r="N36" s="513"/>
      <c r="O36" s="166"/>
      <c r="P36" s="166"/>
      <c r="Q36" s="167"/>
    </row>
    <row r="37" spans="1:17" ht="13.5" customHeight="1">
      <c r="A37" s="527"/>
      <c r="B37" s="513"/>
      <c r="C37" s="445"/>
      <c r="D37" s="445"/>
      <c r="E37" s="165">
        <f>'5- Identificación de Riesgos'!D43</f>
        <v>0</v>
      </c>
      <c r="F37" s="444"/>
      <c r="G37" s="517"/>
      <c r="H37" s="445"/>
      <c r="I37" s="91"/>
      <c r="J37" s="519"/>
      <c r="K37" s="519"/>
      <c r="L37" s="521"/>
      <c r="M37" s="513"/>
      <c r="N37" s="513"/>
      <c r="O37" s="166"/>
      <c r="P37" s="166"/>
      <c r="Q37" s="167"/>
    </row>
    <row r="38" spans="1:17" ht="13.5" customHeight="1">
      <c r="A38" s="527"/>
      <c r="B38" s="513"/>
      <c r="C38" s="445"/>
      <c r="D38" s="445"/>
      <c r="E38" s="165">
        <f>'5- Identificación de Riesgos'!D44</f>
        <v>0</v>
      </c>
      <c r="F38" s="444"/>
      <c r="G38" s="517"/>
      <c r="H38" s="445"/>
      <c r="I38" s="91"/>
      <c r="J38" s="519"/>
      <c r="K38" s="519"/>
      <c r="L38" s="521"/>
      <c r="M38" s="513"/>
      <c r="N38" s="513"/>
      <c r="O38" s="166"/>
      <c r="P38" s="166"/>
      <c r="Q38" s="167"/>
    </row>
    <row r="39" spans="1:17" ht="13.5" customHeight="1">
      <c r="A39" s="527"/>
      <c r="B39" s="514"/>
      <c r="C39" s="445"/>
      <c r="D39" s="445"/>
      <c r="E39" s="165">
        <f>'5- Identificación de Riesgos'!D45</f>
        <v>0</v>
      </c>
      <c r="F39" s="444"/>
      <c r="G39" s="517"/>
      <c r="H39" s="445"/>
      <c r="I39" s="92"/>
      <c r="J39" s="520"/>
      <c r="K39" s="520"/>
      <c r="L39" s="522"/>
      <c r="M39" s="514"/>
      <c r="N39" s="514"/>
      <c r="O39" s="166"/>
      <c r="P39" s="166"/>
      <c r="Q39" s="167"/>
    </row>
    <row r="40" spans="1:17" ht="13.5" customHeight="1">
      <c r="A40" s="523">
        <f>'5- Identificación de Riesgos'!A46</f>
        <v>4</v>
      </c>
      <c r="B40" s="513" t="str">
        <f>'5- Identificación de Riesgos'!B46</f>
        <v>Pérdida de la información, procesos o documentos de la Oficina.</v>
      </c>
      <c r="C40" s="514" t="str">
        <f>'5- Identificación de Riesgos'!C46</f>
        <v xml:space="preserve"> Perdida o extravío de la información.</v>
      </c>
      <c r="D40" s="514" t="s">
        <v>89</v>
      </c>
      <c r="E40" s="165" t="str">
        <f>'5- Identificación de Riesgos'!D46</f>
        <v>1. Ausencia de planes de contingencia que permitan la recuperación de la información  en caso de desastres.</v>
      </c>
      <c r="F40" s="525" t="str">
        <f>'5- Identificación de Riesgos'!H46</f>
        <v>Baja - 2</v>
      </c>
      <c r="G40" s="514" t="str">
        <f>'5- Identificación de Riesgos'!M46</f>
        <v>Menor - 2</v>
      </c>
      <c r="H40" s="514" t="str">
        <f>'5- Identificación de Riesgos'!N46</f>
        <v>Moderado - 4</v>
      </c>
      <c r="I40" s="91"/>
      <c r="J40" s="519" t="str">
        <f>'6- Valoración Controles'!T40</f>
        <v>Muy Baja - 1</v>
      </c>
      <c r="K40" s="519" t="str">
        <f>'6- Valoración Controles'!U40</f>
        <v>Menor - 2</v>
      </c>
      <c r="L40" s="521" t="e">
        <f>AVERAGE(#REF!)</f>
        <v>#REF!</v>
      </c>
      <c r="M40" s="513" t="str">
        <f>'6- Valoración Controles'!V40</f>
        <v>Bajo - 2</v>
      </c>
      <c r="N40" s="515" t="s">
        <v>105</v>
      </c>
      <c r="O40" s="166"/>
      <c r="P40" s="166"/>
      <c r="Q40" s="167"/>
    </row>
    <row r="41" spans="1:17" ht="13.5" customHeight="1">
      <c r="A41" s="437"/>
      <c r="B41" s="513"/>
      <c r="C41" s="445"/>
      <c r="D41" s="445"/>
      <c r="E41" s="165" t="str">
        <f>'5- Identificación de Riesgos'!D47</f>
        <v>2. Desconocimiento e incumplimiento de las políticas de Seguridad de la Información.</v>
      </c>
      <c r="F41" s="444"/>
      <c r="G41" s="517"/>
      <c r="H41" s="445"/>
      <c r="I41" s="91"/>
      <c r="J41" s="519"/>
      <c r="K41" s="519"/>
      <c r="L41" s="521"/>
      <c r="M41" s="513"/>
      <c r="N41" s="515"/>
      <c r="O41" s="166"/>
      <c r="P41" s="166"/>
      <c r="Q41" s="167"/>
    </row>
    <row r="42" spans="1:17" ht="13.5" customHeight="1">
      <c r="A42" s="437"/>
      <c r="B42" s="513"/>
      <c r="C42" s="445"/>
      <c r="D42" s="445"/>
      <c r="E42" s="165" t="str">
        <f>'5- Identificación de Riesgos'!D48</f>
        <v>3. No realizar las copias de seguridad.</v>
      </c>
      <c r="F42" s="444"/>
      <c r="G42" s="517"/>
      <c r="H42" s="445"/>
      <c r="I42" s="91"/>
      <c r="J42" s="519"/>
      <c r="K42" s="519"/>
      <c r="L42" s="521"/>
      <c r="M42" s="513"/>
      <c r="N42" s="515"/>
      <c r="O42" s="166"/>
      <c r="P42" s="166"/>
      <c r="Q42" s="167"/>
    </row>
    <row r="43" spans="1:17" ht="13.5" customHeight="1">
      <c r="A43" s="437"/>
      <c r="B43" s="513"/>
      <c r="C43" s="445"/>
      <c r="D43" s="445"/>
      <c r="E43" s="165" t="str">
        <f>'5- Identificación de Riesgos'!D49</f>
        <v>4. Daños o desastres que ocasionan la pérdida de información del sistema.</v>
      </c>
      <c r="F43" s="444"/>
      <c r="G43" s="517"/>
      <c r="H43" s="445"/>
      <c r="I43" s="91"/>
      <c r="J43" s="519"/>
      <c r="K43" s="519"/>
      <c r="L43" s="521"/>
      <c r="M43" s="513"/>
      <c r="N43" s="515"/>
      <c r="O43" s="166"/>
      <c r="P43" s="166"/>
      <c r="Q43" s="167"/>
    </row>
    <row r="44" spans="1:17" ht="13.5" customHeight="1">
      <c r="A44" s="437"/>
      <c r="B44" s="513"/>
      <c r="C44" s="445"/>
      <c r="D44" s="445"/>
      <c r="E44" s="165" t="str">
        <f>'5- Identificación de Riesgos'!D50</f>
        <v>5. Sustracción o perdida de documentos o demandas</v>
      </c>
      <c r="F44" s="444"/>
      <c r="G44" s="517"/>
      <c r="H44" s="445"/>
      <c r="I44" s="91"/>
      <c r="J44" s="519"/>
      <c r="K44" s="519"/>
      <c r="L44" s="521"/>
      <c r="M44" s="513"/>
      <c r="N44" s="515"/>
      <c r="O44" s="166"/>
      <c r="P44" s="166"/>
      <c r="Q44" s="167"/>
    </row>
    <row r="45" spans="1:17" ht="13.5" customHeight="1">
      <c r="A45" s="437"/>
      <c r="B45" s="513"/>
      <c r="C45" s="445"/>
      <c r="D45" s="445"/>
      <c r="E45" s="165" t="str">
        <f>'5- Identificación de Riesgos'!D51</f>
        <v>6.Desconocimiento e inaplicabilidad de las Tablas de Retención Documental (TRD)</v>
      </c>
      <c r="F45" s="444"/>
      <c r="G45" s="517"/>
      <c r="H45" s="445"/>
      <c r="I45" s="91"/>
      <c r="J45" s="519"/>
      <c r="K45" s="519"/>
      <c r="L45" s="521"/>
      <c r="M45" s="513"/>
      <c r="N45" s="515"/>
      <c r="O45" s="166"/>
      <c r="P45" s="166"/>
      <c r="Q45" s="167"/>
    </row>
    <row r="46" spans="1:17" ht="13.5" customHeight="1">
      <c r="A46" s="437"/>
      <c r="B46" s="513"/>
      <c r="C46" s="445"/>
      <c r="D46" s="445"/>
      <c r="E46" s="165">
        <f>'5- Identificación de Riesgos'!D52</f>
        <v>0</v>
      </c>
      <c r="F46" s="444"/>
      <c r="G46" s="517"/>
      <c r="H46" s="445"/>
      <c r="I46" s="91"/>
      <c r="J46" s="519"/>
      <c r="K46" s="519"/>
      <c r="L46" s="521"/>
      <c r="M46" s="513"/>
      <c r="N46" s="515"/>
      <c r="O46" s="166"/>
      <c r="P46" s="166"/>
      <c r="Q46" s="167"/>
    </row>
    <row r="47" spans="1:17" ht="13.5" customHeight="1">
      <c r="A47" s="437"/>
      <c r="B47" s="513"/>
      <c r="C47" s="445"/>
      <c r="D47" s="445"/>
      <c r="E47" s="165">
        <f>'5- Identificación de Riesgos'!D53</f>
        <v>0</v>
      </c>
      <c r="F47" s="444"/>
      <c r="G47" s="517"/>
      <c r="H47" s="445"/>
      <c r="I47" s="91"/>
      <c r="J47" s="519"/>
      <c r="K47" s="519"/>
      <c r="L47" s="521"/>
      <c r="M47" s="513"/>
      <c r="N47" s="515"/>
      <c r="O47" s="166"/>
      <c r="P47" s="166"/>
      <c r="Q47" s="167"/>
    </row>
    <row r="48" spans="1:17" ht="13.5" customHeight="1">
      <c r="A48" s="437"/>
      <c r="B48" s="513"/>
      <c r="C48" s="445"/>
      <c r="D48" s="445"/>
      <c r="E48" s="165">
        <f>'5- Identificación de Riesgos'!D54</f>
        <v>0</v>
      </c>
      <c r="F48" s="444"/>
      <c r="G48" s="517"/>
      <c r="H48" s="445"/>
      <c r="I48" s="91"/>
      <c r="J48" s="519"/>
      <c r="K48" s="519"/>
      <c r="L48" s="521"/>
      <c r="M48" s="513"/>
      <c r="N48" s="515"/>
      <c r="O48" s="166"/>
      <c r="P48" s="166"/>
      <c r="Q48" s="167"/>
    </row>
    <row r="49" spans="1:17" ht="13.5" customHeight="1">
      <c r="A49" s="437"/>
      <c r="B49" s="514"/>
      <c r="C49" s="445"/>
      <c r="D49" s="445"/>
      <c r="E49" s="165">
        <f>'5- Identificación de Riesgos'!D55</f>
        <v>0</v>
      </c>
      <c r="F49" s="444"/>
      <c r="G49" s="517"/>
      <c r="H49" s="445"/>
      <c r="I49" s="92"/>
      <c r="J49" s="520"/>
      <c r="K49" s="520"/>
      <c r="L49" s="522"/>
      <c r="M49" s="514"/>
      <c r="N49" s="516"/>
      <c r="O49" s="166"/>
      <c r="P49" s="166"/>
      <c r="Q49" s="167"/>
    </row>
    <row r="50" spans="1:17" ht="13.5" customHeight="1">
      <c r="A50" s="523">
        <v>5</v>
      </c>
      <c r="B50" s="513" t="str">
        <f>'5- Identificación de Riesgos'!B56</f>
        <v>Efectuar el reparto judicial incumpliendo requisitos</v>
      </c>
      <c r="C50" s="514" t="str">
        <f>'5- Identificación de Riesgos'!C56</f>
        <v>Realizar el reparto incumplimiento los principios  y condiciones establecidas para su realización</v>
      </c>
      <c r="D50" s="514" t="s">
        <v>89</v>
      </c>
      <c r="E50" s="165" t="str">
        <f>'5- Identificación de Riesgos'!D56</f>
        <v>1.  Falta de seguimiento y control al cumplimiento efectivo de la actividad asignada.</v>
      </c>
      <c r="F50" s="525" t="str">
        <f>'5- Identificación de Riesgos'!H56</f>
        <v>Baja - 2</v>
      </c>
      <c r="G50" s="514" t="str">
        <f>'5- Identificación de Riesgos'!M56</f>
        <v>Leve - 1</v>
      </c>
      <c r="H50" s="514" t="str">
        <f>'5- Identificación de Riesgos'!N56</f>
        <v>Bajo - 2</v>
      </c>
      <c r="I50" s="91"/>
      <c r="J50" s="519" t="str">
        <f>'6- Valoración Controles'!T50</f>
        <v>Muy Baja - 1</v>
      </c>
      <c r="K50" s="519" t="str">
        <f>'6- Valoración Controles'!U50</f>
        <v>Leve - 1</v>
      </c>
      <c r="L50" s="521" t="e">
        <f>AVERAGE(#REF!)</f>
        <v>#REF!</v>
      </c>
      <c r="M50" s="513" t="str">
        <f>'6- Valoración Controles'!V50</f>
        <v>Bajo - 1</v>
      </c>
      <c r="N50" s="515" t="s">
        <v>105</v>
      </c>
      <c r="O50" s="166"/>
      <c r="P50" s="166"/>
      <c r="Q50" s="167"/>
    </row>
    <row r="51" spans="1:17" ht="13.5" customHeight="1">
      <c r="A51" s="437"/>
      <c r="B51" s="513"/>
      <c r="C51" s="445"/>
      <c r="D51" s="445"/>
      <c r="E51" s="165" t="str">
        <f>'5- Identificación de Riesgos'!D57</f>
        <v>2. Errores en aplicativo institucional SARJ</v>
      </c>
      <c r="F51" s="444"/>
      <c r="G51" s="517"/>
      <c r="H51" s="445"/>
      <c r="I51" s="91"/>
      <c r="J51" s="519"/>
      <c r="K51" s="519"/>
      <c r="L51" s="521"/>
      <c r="M51" s="513"/>
      <c r="N51" s="515"/>
      <c r="O51" s="166"/>
      <c r="P51" s="166"/>
      <c r="Q51" s="167"/>
    </row>
    <row r="52" spans="1:17" ht="13.5" customHeight="1">
      <c r="A52" s="437"/>
      <c r="B52" s="513"/>
      <c r="C52" s="445"/>
      <c r="D52" s="445"/>
      <c r="E52" s="165" t="str">
        <f>'5- Identificación de Riesgos'!D58</f>
        <v>3.Falta de capacitación del personal.</v>
      </c>
      <c r="F52" s="444"/>
      <c r="G52" s="517"/>
      <c r="H52" s="445"/>
      <c r="I52" s="91"/>
      <c r="J52" s="519"/>
      <c r="K52" s="519"/>
      <c r="L52" s="521"/>
      <c r="M52" s="513"/>
      <c r="N52" s="515"/>
      <c r="O52" s="166"/>
      <c r="P52" s="166"/>
      <c r="Q52" s="167"/>
    </row>
    <row r="53" spans="1:17" ht="13.5" customHeight="1">
      <c r="A53" s="437"/>
      <c r="B53" s="513"/>
      <c r="C53" s="445"/>
      <c r="D53" s="445"/>
      <c r="E53" s="165">
        <f>'5- Identificación de Riesgos'!D59</f>
        <v>0</v>
      </c>
      <c r="F53" s="444"/>
      <c r="G53" s="517"/>
      <c r="H53" s="445"/>
      <c r="I53" s="91"/>
      <c r="J53" s="519"/>
      <c r="K53" s="519"/>
      <c r="L53" s="521"/>
      <c r="M53" s="513"/>
      <c r="N53" s="515"/>
      <c r="O53" s="166"/>
      <c r="P53" s="166"/>
      <c r="Q53" s="167"/>
    </row>
    <row r="54" spans="1:17" ht="13.5" customHeight="1">
      <c r="A54" s="437"/>
      <c r="B54" s="513"/>
      <c r="C54" s="445"/>
      <c r="D54" s="445"/>
      <c r="E54" s="165">
        <f>'5- Identificación de Riesgos'!D60</f>
        <v>0</v>
      </c>
      <c r="F54" s="444"/>
      <c r="G54" s="517"/>
      <c r="H54" s="445"/>
      <c r="I54" s="91"/>
      <c r="J54" s="519"/>
      <c r="K54" s="519"/>
      <c r="L54" s="521"/>
      <c r="M54" s="513"/>
      <c r="N54" s="515"/>
      <c r="O54" s="166"/>
      <c r="P54" s="166"/>
      <c r="Q54" s="167"/>
    </row>
    <row r="55" spans="1:17" ht="13.5" customHeight="1">
      <c r="A55" s="437"/>
      <c r="B55" s="513"/>
      <c r="C55" s="445"/>
      <c r="D55" s="445"/>
      <c r="E55" s="165">
        <f>'5- Identificación de Riesgos'!D61</f>
        <v>0</v>
      </c>
      <c r="F55" s="444"/>
      <c r="G55" s="517"/>
      <c r="H55" s="445"/>
      <c r="I55" s="91"/>
      <c r="J55" s="519"/>
      <c r="K55" s="519"/>
      <c r="L55" s="521"/>
      <c r="M55" s="513"/>
      <c r="N55" s="515"/>
      <c r="O55" s="166"/>
      <c r="P55" s="166"/>
      <c r="Q55" s="167"/>
    </row>
    <row r="56" spans="1:17" ht="13.5" customHeight="1">
      <c r="A56" s="437"/>
      <c r="B56" s="513"/>
      <c r="C56" s="445"/>
      <c r="D56" s="445"/>
      <c r="E56" s="165">
        <f>'5- Identificación de Riesgos'!D62</f>
        <v>0</v>
      </c>
      <c r="F56" s="444"/>
      <c r="G56" s="517"/>
      <c r="H56" s="445"/>
      <c r="I56" s="91"/>
      <c r="J56" s="519"/>
      <c r="K56" s="519"/>
      <c r="L56" s="521"/>
      <c r="M56" s="513"/>
      <c r="N56" s="515"/>
      <c r="O56" s="166"/>
      <c r="P56" s="166"/>
      <c r="Q56" s="167"/>
    </row>
    <row r="57" spans="1:17" ht="13.5" customHeight="1">
      <c r="A57" s="437"/>
      <c r="B57" s="513"/>
      <c r="C57" s="445"/>
      <c r="D57" s="445"/>
      <c r="E57" s="165">
        <f>'5- Identificación de Riesgos'!D63</f>
        <v>0</v>
      </c>
      <c r="F57" s="444"/>
      <c r="G57" s="517"/>
      <c r="H57" s="445"/>
      <c r="I57" s="91"/>
      <c r="J57" s="519"/>
      <c r="K57" s="519"/>
      <c r="L57" s="521"/>
      <c r="M57" s="513"/>
      <c r="N57" s="515"/>
      <c r="O57" s="166"/>
      <c r="P57" s="166"/>
      <c r="Q57" s="167"/>
    </row>
    <row r="58" spans="1:17" ht="13.5" customHeight="1">
      <c r="A58" s="437"/>
      <c r="B58" s="513"/>
      <c r="C58" s="445"/>
      <c r="D58" s="445"/>
      <c r="E58" s="165">
        <f>'5- Identificación de Riesgos'!D64</f>
        <v>0</v>
      </c>
      <c r="F58" s="444"/>
      <c r="G58" s="517"/>
      <c r="H58" s="445"/>
      <c r="I58" s="91"/>
      <c r="J58" s="519"/>
      <c r="K58" s="519"/>
      <c r="L58" s="521"/>
      <c r="M58" s="513"/>
      <c r="N58" s="515"/>
      <c r="O58" s="166"/>
      <c r="P58" s="166"/>
      <c r="Q58" s="167"/>
    </row>
    <row r="59" spans="1:17" ht="13.5" customHeight="1" thickBot="1">
      <c r="A59" s="451"/>
      <c r="B59" s="524"/>
      <c r="C59" s="462"/>
      <c r="D59" s="462"/>
      <c r="E59" s="168">
        <f>'5- Identificación de Riesgos'!D65</f>
        <v>0</v>
      </c>
      <c r="F59" s="498"/>
      <c r="G59" s="518"/>
      <c r="H59" s="462"/>
      <c r="I59" s="158"/>
      <c r="J59" s="520"/>
      <c r="K59" s="520"/>
      <c r="L59" s="522"/>
      <c r="M59" s="514"/>
      <c r="N59" s="516"/>
      <c r="O59" s="169"/>
      <c r="P59" s="169"/>
      <c r="Q59" s="170"/>
    </row>
    <row r="60" spans="1:17" ht="13.5" customHeight="1">
      <c r="A60" s="542">
        <v>6</v>
      </c>
      <c r="B60" s="513" t="str">
        <f>'5- Identificación de Riesgos'!B66</f>
        <v>Incumplimiento de Términos Procesales</v>
      </c>
      <c r="C60" s="514" t="str">
        <f>'5- Identificación de Riesgos'!C66</f>
        <v>Afectación en la Prestación del Servicio de Justicia por el incumplimiento en los términos legales debido a la ausencia de seguimiento y control de los procesos.</v>
      </c>
      <c r="D60" s="514" t="s">
        <v>89</v>
      </c>
      <c r="E60" s="165" t="str">
        <f>'5- Identificación de Riesgos'!D66</f>
        <v>1. Falta de implementación de herramientas de apoyo para el control de los términos judiciales.</v>
      </c>
      <c r="F60" s="525" t="str">
        <f>'5- Identificación de Riesgos'!H66</f>
        <v>Muy Baja - 1</v>
      </c>
      <c r="G60" s="514" t="str">
        <f>'5- Identificación de Riesgos'!M66</f>
        <v>Leve - 1</v>
      </c>
      <c r="H60" s="514" t="str">
        <f>'5- Identificación de Riesgos'!N66</f>
        <v>Bajo - 1</v>
      </c>
      <c r="I60" s="91"/>
      <c r="J60" s="519" t="str">
        <f>'6- Valoración Controles'!T60</f>
        <v>Muy Baja - 1</v>
      </c>
      <c r="K60" s="519" t="str">
        <f>'6- Valoración Controles'!U60</f>
        <v>Leve - 1</v>
      </c>
      <c r="L60" s="521" t="e">
        <f>AVERAGE(#REF!)</f>
        <v>#REF!</v>
      </c>
      <c r="M60" s="513" t="str">
        <f>'6- Valoración Controles'!V60</f>
        <v>Bajo - 1</v>
      </c>
      <c r="N60" s="513" t="s">
        <v>105</v>
      </c>
      <c r="O60" s="166"/>
      <c r="P60" s="166"/>
      <c r="Q60" s="167"/>
    </row>
    <row r="61" spans="1:17" ht="13.5" customHeight="1">
      <c r="A61" s="543"/>
      <c r="B61" s="513"/>
      <c r="C61" s="445"/>
      <c r="D61" s="445"/>
      <c r="E61" s="165" t="str">
        <f>'5- Identificación de Riesgos'!D67</f>
        <v>2. Alta carga laboral. Insuficiencia de  personal  para atender la función misional y la atención a las partes interesadas</v>
      </c>
      <c r="F61" s="444"/>
      <c r="G61" s="517"/>
      <c r="H61" s="445"/>
      <c r="I61" s="91"/>
      <c r="J61" s="519"/>
      <c r="K61" s="519"/>
      <c r="L61" s="521"/>
      <c r="M61" s="513"/>
      <c r="N61" s="513"/>
      <c r="O61" s="166"/>
      <c r="P61" s="166"/>
      <c r="Q61" s="167"/>
    </row>
    <row r="62" spans="1:17" ht="13.5" customHeight="1">
      <c r="A62" s="543"/>
      <c r="B62" s="513"/>
      <c r="C62" s="445"/>
      <c r="D62" s="445"/>
      <c r="E62" s="165" t="str">
        <f>'5- Identificación de Riesgos'!D68</f>
        <v>3. Falta de seguimiento y control de los términos procesales</v>
      </c>
      <c r="F62" s="444"/>
      <c r="G62" s="517"/>
      <c r="H62" s="445"/>
      <c r="I62" s="91"/>
      <c r="J62" s="519"/>
      <c r="K62" s="519"/>
      <c r="L62" s="521"/>
      <c r="M62" s="513"/>
      <c r="N62" s="513"/>
      <c r="O62" s="166"/>
      <c r="P62" s="166"/>
      <c r="Q62" s="167"/>
    </row>
    <row r="63" spans="1:17" ht="13.5" customHeight="1">
      <c r="A63" s="543"/>
      <c r="B63" s="513"/>
      <c r="C63" s="445"/>
      <c r="D63" s="445"/>
      <c r="E63" s="165" t="str">
        <f>'5- Identificación de Riesgos'!D69</f>
        <v>4. Mayor demanda de justicia.</v>
      </c>
      <c r="F63" s="444"/>
      <c r="G63" s="517"/>
      <c r="H63" s="445"/>
      <c r="I63" s="91"/>
      <c r="J63" s="519"/>
      <c r="K63" s="519"/>
      <c r="L63" s="521"/>
      <c r="M63" s="513"/>
      <c r="N63" s="513"/>
      <c r="O63" s="166"/>
      <c r="P63" s="166"/>
      <c r="Q63" s="167"/>
    </row>
    <row r="64" spans="1:17" ht="13.5" customHeight="1">
      <c r="A64" s="543"/>
      <c r="B64" s="513"/>
      <c r="C64" s="445"/>
      <c r="D64" s="445"/>
      <c r="E64" s="165" t="str">
        <f>'5- Identificación de Riesgos'!D70</f>
        <v>5. Fallas e insuficiencia de las herramientas tecnológicas.</v>
      </c>
      <c r="F64" s="444"/>
      <c r="G64" s="517"/>
      <c r="H64" s="445"/>
      <c r="I64" s="91"/>
      <c r="J64" s="519"/>
      <c r="K64" s="519"/>
      <c r="L64" s="521"/>
      <c r="M64" s="513"/>
      <c r="N64" s="513"/>
      <c r="O64" s="166"/>
      <c r="P64" s="166"/>
      <c r="Q64" s="167"/>
    </row>
    <row r="65" spans="1:17" ht="13.5" customHeight="1">
      <c r="A65" s="543"/>
      <c r="B65" s="513"/>
      <c r="C65" s="445"/>
      <c r="D65" s="445"/>
      <c r="E65" s="165">
        <f>'5- Identificación de Riesgos'!D71</f>
        <v>0</v>
      </c>
      <c r="F65" s="444"/>
      <c r="G65" s="517"/>
      <c r="H65" s="445"/>
      <c r="I65" s="91"/>
      <c r="J65" s="519"/>
      <c r="K65" s="519"/>
      <c r="L65" s="521"/>
      <c r="M65" s="513"/>
      <c r="N65" s="513"/>
      <c r="O65" s="166"/>
      <c r="P65" s="166"/>
      <c r="Q65" s="167"/>
    </row>
    <row r="66" spans="1:17" ht="13.5" customHeight="1">
      <c r="A66" s="543"/>
      <c r="B66" s="513"/>
      <c r="C66" s="445"/>
      <c r="D66" s="445"/>
      <c r="E66" s="165">
        <f>'5- Identificación de Riesgos'!D72</f>
        <v>0</v>
      </c>
      <c r="F66" s="444"/>
      <c r="G66" s="517"/>
      <c r="H66" s="445"/>
      <c r="I66" s="91"/>
      <c r="J66" s="519"/>
      <c r="K66" s="519"/>
      <c r="L66" s="521"/>
      <c r="M66" s="513"/>
      <c r="N66" s="513"/>
      <c r="O66" s="166"/>
      <c r="P66" s="166"/>
      <c r="Q66" s="167"/>
    </row>
    <row r="67" spans="1:17" ht="13.5" customHeight="1">
      <c r="A67" s="543"/>
      <c r="B67" s="513"/>
      <c r="C67" s="445"/>
      <c r="D67" s="445"/>
      <c r="E67" s="165">
        <f>'5- Identificación de Riesgos'!D73</f>
        <v>0</v>
      </c>
      <c r="F67" s="444"/>
      <c r="G67" s="517"/>
      <c r="H67" s="445"/>
      <c r="I67" s="91"/>
      <c r="J67" s="519"/>
      <c r="K67" s="519"/>
      <c r="L67" s="521"/>
      <c r="M67" s="513"/>
      <c r="N67" s="513"/>
      <c r="O67" s="166"/>
      <c r="P67" s="166"/>
      <c r="Q67" s="167"/>
    </row>
    <row r="68" spans="1:17" ht="13.5" customHeight="1">
      <c r="A68" s="543"/>
      <c r="B68" s="513"/>
      <c r="C68" s="445"/>
      <c r="D68" s="445"/>
      <c r="E68" s="165">
        <f>'5- Identificación de Riesgos'!D74</f>
        <v>0</v>
      </c>
      <c r="F68" s="444"/>
      <c r="G68" s="517"/>
      <c r="H68" s="445"/>
      <c r="I68" s="91"/>
      <c r="J68" s="519"/>
      <c r="K68" s="519"/>
      <c r="L68" s="521"/>
      <c r="M68" s="513"/>
      <c r="N68" s="513"/>
      <c r="O68" s="166"/>
      <c r="P68" s="166"/>
      <c r="Q68" s="167"/>
    </row>
    <row r="69" spans="1:17" ht="13.5" customHeight="1" thickBot="1">
      <c r="A69" s="544"/>
      <c r="B69" s="524"/>
      <c r="C69" s="462"/>
      <c r="D69" s="462"/>
      <c r="E69" s="168">
        <f>'5- Identificación de Riesgos'!D75</f>
        <v>0</v>
      </c>
      <c r="F69" s="498"/>
      <c r="G69" s="518"/>
      <c r="H69" s="462"/>
      <c r="I69" s="158"/>
      <c r="J69" s="520"/>
      <c r="K69" s="520"/>
      <c r="L69" s="522"/>
      <c r="M69" s="514"/>
      <c r="N69" s="514"/>
      <c r="O69" s="169"/>
      <c r="P69" s="169"/>
      <c r="Q69" s="170"/>
    </row>
    <row r="70" spans="1:17" ht="13.5" customHeight="1">
      <c r="A70" s="542">
        <v>7</v>
      </c>
      <c r="B70" s="513" t="str">
        <f>'5- Identificación de Riesgos'!B76</f>
        <v>Incumplimiento en la realización de las Audiencias y/o Diligencias Programadas</v>
      </c>
      <c r="C70" s="514" t="str">
        <f>'5- Identificación de Riesgos'!C76</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14" t="s">
        <v>89</v>
      </c>
      <c r="E70" s="165" t="str">
        <f>'5- Identificación de Riesgos'!D76</f>
        <v>1.Ausencia  de herramientas tecnológicas que permitan el desarrollo de la audiencia</v>
      </c>
      <c r="F70" s="525" t="str">
        <f>'5- Identificación de Riesgos'!H76</f>
        <v>Baja - 2</v>
      </c>
      <c r="G70" s="514" t="str">
        <f>'5- Identificación de Riesgos'!M76</f>
        <v>Leve - 1</v>
      </c>
      <c r="H70" s="514" t="str">
        <f>'5- Identificación de Riesgos'!N76</f>
        <v>Bajo - 2</v>
      </c>
      <c r="I70" s="91"/>
      <c r="J70" s="519" t="str">
        <f>'6- Valoración Controles'!T70</f>
        <v>Muy Baja - 1</v>
      </c>
      <c r="K70" s="519" t="str">
        <f>'6- Valoración Controles'!U70</f>
        <v>Leve - 1</v>
      </c>
      <c r="L70" s="521" t="e">
        <f>AVERAGE(#REF!)</f>
        <v>#REF!</v>
      </c>
      <c r="M70" s="513" t="str">
        <f>'6- Valoración Controles'!V70</f>
        <v>Bajo - 1</v>
      </c>
      <c r="N70" s="513" t="s">
        <v>105</v>
      </c>
      <c r="O70" s="166"/>
      <c r="P70" s="166"/>
      <c r="Q70" s="167"/>
    </row>
    <row r="71" spans="1:17" ht="13.5" customHeight="1">
      <c r="A71" s="543"/>
      <c r="B71" s="513"/>
      <c r="C71" s="445"/>
      <c r="D71" s="445"/>
      <c r="E71" s="165" t="str">
        <f>'5- Identificación de Riesgos'!D77</f>
        <v>2.Programación de audiencias sin tener en cuenta la agenda del despacho.</v>
      </c>
      <c r="F71" s="444"/>
      <c r="G71" s="517"/>
      <c r="H71" s="445"/>
      <c r="I71" s="91"/>
      <c r="J71" s="519"/>
      <c r="K71" s="519"/>
      <c r="L71" s="521"/>
      <c r="M71" s="513"/>
      <c r="N71" s="513"/>
      <c r="O71" s="166"/>
      <c r="P71" s="166"/>
      <c r="Q71" s="167"/>
    </row>
    <row r="72" spans="1:17" ht="13.5" customHeight="1">
      <c r="A72" s="543"/>
      <c r="B72" s="513"/>
      <c r="C72" s="445"/>
      <c r="D72" s="445"/>
      <c r="E72" s="165" t="str">
        <f>'5- Identificación de Riesgos'!D78</f>
        <v>3.Tardanza en la elaboración de la citación, avisos de remates y otros.</v>
      </c>
      <c r="F72" s="444"/>
      <c r="G72" s="517"/>
      <c r="H72" s="445"/>
      <c r="I72" s="91"/>
      <c r="J72" s="519"/>
      <c r="K72" s="519"/>
      <c r="L72" s="521"/>
      <c r="M72" s="513"/>
      <c r="N72" s="513"/>
      <c r="O72" s="166"/>
      <c r="P72" s="166"/>
      <c r="Q72" s="167"/>
    </row>
    <row r="73" spans="1:17" ht="13.5" customHeight="1">
      <c r="A73" s="543"/>
      <c r="B73" s="513"/>
      <c r="C73" s="445"/>
      <c r="D73" s="445"/>
      <c r="E73" s="165" t="str">
        <f>'5- Identificación de Riesgos'!D79</f>
        <v>4. Errores en la citación, aviso de remates.</v>
      </c>
      <c r="F73" s="444"/>
      <c r="G73" s="517"/>
      <c r="H73" s="445"/>
      <c r="I73" s="91"/>
      <c r="J73" s="519"/>
      <c r="K73" s="519"/>
      <c r="L73" s="521"/>
      <c r="M73" s="513"/>
      <c r="N73" s="513"/>
      <c r="O73" s="166"/>
      <c r="P73" s="166"/>
      <c r="Q73" s="167"/>
    </row>
    <row r="74" spans="1:17" ht="13.5" customHeight="1">
      <c r="A74" s="543"/>
      <c r="B74" s="513"/>
      <c r="C74" s="445"/>
      <c r="D74" s="445"/>
      <c r="E74" s="165" t="str">
        <f>'5- Identificación de Riesgos'!D80</f>
        <v>5. Errores de conectividad  y/o fallas en el link de conexión.</v>
      </c>
      <c r="F74" s="444"/>
      <c r="G74" s="517"/>
      <c r="H74" s="445"/>
      <c r="I74" s="91"/>
      <c r="J74" s="519"/>
      <c r="K74" s="519"/>
      <c r="L74" s="521"/>
      <c r="M74" s="513"/>
      <c r="N74" s="513"/>
      <c r="O74" s="166"/>
      <c r="P74" s="166"/>
      <c r="Q74" s="167"/>
    </row>
    <row r="75" spans="1:17" ht="13.5" customHeight="1">
      <c r="A75" s="543"/>
      <c r="B75" s="513"/>
      <c r="C75" s="445"/>
      <c r="D75" s="445"/>
      <c r="E75" s="165" t="str">
        <f>'5- Identificación de Riesgos'!D81</f>
        <v xml:space="preserve">6. Inasistencia del Juez </v>
      </c>
      <c r="F75" s="444"/>
      <c r="G75" s="517"/>
      <c r="H75" s="445"/>
      <c r="I75" s="91"/>
      <c r="J75" s="519"/>
      <c r="K75" s="519"/>
      <c r="L75" s="521"/>
      <c r="M75" s="513"/>
      <c r="N75" s="513"/>
      <c r="O75" s="166"/>
      <c r="P75" s="166"/>
      <c r="Q75" s="167"/>
    </row>
    <row r="76" spans="1:17" ht="13.5" customHeight="1">
      <c r="A76" s="543"/>
      <c r="B76" s="513"/>
      <c r="C76" s="445"/>
      <c r="D76" s="445"/>
      <c r="E76" s="165">
        <f>'5- Identificación de Riesgos'!D82</f>
        <v>0</v>
      </c>
      <c r="F76" s="444"/>
      <c r="G76" s="517"/>
      <c r="H76" s="445"/>
      <c r="I76" s="91"/>
      <c r="J76" s="519"/>
      <c r="K76" s="519"/>
      <c r="L76" s="521"/>
      <c r="M76" s="513"/>
      <c r="N76" s="513"/>
      <c r="O76" s="166"/>
      <c r="P76" s="166"/>
      <c r="Q76" s="167"/>
    </row>
    <row r="77" spans="1:17" ht="13.5" customHeight="1">
      <c r="A77" s="543"/>
      <c r="B77" s="513"/>
      <c r="C77" s="445"/>
      <c r="D77" s="445"/>
      <c r="E77" s="165">
        <f>'5- Identificación de Riesgos'!D83</f>
        <v>0</v>
      </c>
      <c r="F77" s="444"/>
      <c r="G77" s="517"/>
      <c r="H77" s="445"/>
      <c r="I77" s="91"/>
      <c r="J77" s="519"/>
      <c r="K77" s="519"/>
      <c r="L77" s="521"/>
      <c r="M77" s="513"/>
      <c r="N77" s="513"/>
      <c r="O77" s="166"/>
      <c r="P77" s="166"/>
      <c r="Q77" s="167"/>
    </row>
    <row r="78" spans="1:17" ht="13.5" customHeight="1">
      <c r="A78" s="543"/>
      <c r="B78" s="513"/>
      <c r="C78" s="445"/>
      <c r="D78" s="445"/>
      <c r="E78" s="165">
        <f>'5- Identificación de Riesgos'!D84</f>
        <v>0</v>
      </c>
      <c r="F78" s="444"/>
      <c r="G78" s="517"/>
      <c r="H78" s="445"/>
      <c r="I78" s="91"/>
      <c r="J78" s="519"/>
      <c r="K78" s="519"/>
      <c r="L78" s="521"/>
      <c r="M78" s="513"/>
      <c r="N78" s="513"/>
      <c r="O78" s="166"/>
      <c r="P78" s="166"/>
      <c r="Q78" s="167"/>
    </row>
    <row r="79" spans="1:17" ht="13.5" customHeight="1" thickBot="1">
      <c r="A79" s="544"/>
      <c r="B79" s="524"/>
      <c r="C79" s="462"/>
      <c r="D79" s="462"/>
      <c r="E79" s="168">
        <f>'5- Identificación de Riesgos'!D85</f>
        <v>0</v>
      </c>
      <c r="F79" s="498"/>
      <c r="G79" s="518"/>
      <c r="H79" s="462"/>
      <c r="I79" s="158"/>
      <c r="J79" s="520"/>
      <c r="K79" s="520"/>
      <c r="L79" s="522"/>
      <c r="M79" s="514"/>
      <c r="N79" s="514"/>
      <c r="O79" s="169"/>
      <c r="P79" s="169"/>
      <c r="Q79" s="170"/>
    </row>
    <row r="80" spans="1:17" ht="13.5" customHeight="1">
      <c r="A80" s="542">
        <v>8</v>
      </c>
      <c r="B80" s="513" t="str">
        <f>'5- Identificación de Riesgos'!B86</f>
        <v xml:space="preserve">Recibir , ofrecer, prometer , entregar o aceptar dádivas o beneficios a nombre propio o de terceros para  expedir, alterar, retener , extraviar o entregar  documentos  sin el lleno de requisitos legales </v>
      </c>
      <c r="C80" s="514" t="str">
        <f>'5- Identificación de Riesgos'!C86</f>
        <v xml:space="preserve"> Realizar trámites sin el cumplimiento de los requisitos legales  o  con información falsa</v>
      </c>
      <c r="D80" s="514" t="s">
        <v>89</v>
      </c>
      <c r="E80" s="165" t="str">
        <f>'5- Identificación de Riesgos'!D96</f>
        <v xml:space="preserve">2.Falta de ética  de los servidores judiciales 
</v>
      </c>
      <c r="F80" s="525" t="str">
        <f>'5- Identificación de Riesgos'!H86</f>
        <v>Baja - 2</v>
      </c>
      <c r="G80" s="514" t="str">
        <f>'5- Identificación de Riesgos'!M86</f>
        <v>Moderado - 3</v>
      </c>
      <c r="H80" s="514" t="str">
        <f>'5- Identificación de Riesgos'!N86</f>
        <v>Moderado - 6</v>
      </c>
      <c r="I80" s="91"/>
      <c r="J80" s="519" t="str">
        <f>'6- Valoración Controles'!T80</f>
        <v>Muy Baja - 1</v>
      </c>
      <c r="K80" s="519" t="str">
        <f>'6- Valoración Controles'!U80</f>
        <v>Moderado - 3</v>
      </c>
      <c r="L80" s="521" t="e">
        <f>AVERAGE(#REF!)</f>
        <v>#REF!</v>
      </c>
      <c r="M80" s="513" t="str">
        <f>'6- Valoración Controles'!V80</f>
        <v>Moderado - 3</v>
      </c>
      <c r="N80" s="515" t="s">
        <v>188</v>
      </c>
      <c r="O80" s="166"/>
      <c r="P80" s="166"/>
      <c r="Q80" s="167"/>
    </row>
    <row r="81" spans="1:17" ht="13.5" customHeight="1">
      <c r="A81" s="543"/>
      <c r="B81" s="513"/>
      <c r="C81" s="445"/>
      <c r="D81" s="445"/>
      <c r="E81" s="165" t="str">
        <f>'5- Identificación de Riesgos'!D97</f>
        <v xml:space="preserve">2. Desconocimiento del Código de Ética y Buen Gobierno.   </v>
      </c>
      <c r="F81" s="444"/>
      <c r="G81" s="517"/>
      <c r="H81" s="445"/>
      <c r="I81" s="91"/>
      <c r="J81" s="519"/>
      <c r="K81" s="519"/>
      <c r="L81" s="521"/>
      <c r="M81" s="513"/>
      <c r="N81" s="515"/>
      <c r="O81" s="166"/>
      <c r="P81" s="166"/>
      <c r="Q81" s="167"/>
    </row>
    <row r="82" spans="1:17" ht="13.5" customHeight="1">
      <c r="A82" s="543"/>
      <c r="B82" s="513"/>
      <c r="C82" s="445"/>
      <c r="D82" s="445"/>
      <c r="E82" s="165">
        <f>'5- Identificación de Riesgos'!D98</f>
        <v>0</v>
      </c>
      <c r="F82" s="444"/>
      <c r="G82" s="517"/>
      <c r="H82" s="445"/>
      <c r="I82" s="91"/>
      <c r="J82" s="519"/>
      <c r="K82" s="519"/>
      <c r="L82" s="521"/>
      <c r="M82" s="513"/>
      <c r="N82" s="515"/>
      <c r="O82" s="166"/>
      <c r="P82" s="166"/>
      <c r="Q82" s="167"/>
    </row>
    <row r="83" spans="1:17" ht="13.5" customHeight="1">
      <c r="A83" s="543"/>
      <c r="B83" s="513"/>
      <c r="C83" s="445"/>
      <c r="D83" s="445"/>
      <c r="E83" s="165">
        <f>'5- Identificación de Riesgos'!D99</f>
        <v>0</v>
      </c>
      <c r="F83" s="444"/>
      <c r="G83" s="517"/>
      <c r="H83" s="445"/>
      <c r="I83" s="91"/>
      <c r="J83" s="519"/>
      <c r="K83" s="519"/>
      <c r="L83" s="521"/>
      <c r="M83" s="513"/>
      <c r="N83" s="515"/>
      <c r="O83" s="166"/>
      <c r="P83" s="166"/>
      <c r="Q83" s="167"/>
    </row>
    <row r="84" spans="1:17" ht="13.5" customHeight="1">
      <c r="A84" s="543"/>
      <c r="B84" s="513"/>
      <c r="C84" s="445"/>
      <c r="D84" s="445"/>
      <c r="E84" s="165">
        <f>'5- Identificación de Riesgos'!D100</f>
        <v>0</v>
      </c>
      <c r="F84" s="444"/>
      <c r="G84" s="517"/>
      <c r="H84" s="445"/>
      <c r="I84" s="91"/>
      <c r="J84" s="519"/>
      <c r="K84" s="519"/>
      <c r="L84" s="521"/>
      <c r="M84" s="513"/>
      <c r="N84" s="515"/>
      <c r="O84" s="166"/>
      <c r="P84" s="166"/>
      <c r="Q84" s="167"/>
    </row>
    <row r="85" spans="1:17" ht="13.5" customHeight="1">
      <c r="A85" s="543"/>
      <c r="B85" s="513"/>
      <c r="C85" s="445"/>
      <c r="D85" s="445"/>
      <c r="E85" s="165">
        <f>'5- Identificación de Riesgos'!D101</f>
        <v>0</v>
      </c>
      <c r="F85" s="444"/>
      <c r="G85" s="517"/>
      <c r="H85" s="445"/>
      <c r="I85" s="91"/>
      <c r="J85" s="519"/>
      <c r="K85" s="519"/>
      <c r="L85" s="521"/>
      <c r="M85" s="513"/>
      <c r="N85" s="515"/>
      <c r="O85" s="166"/>
      <c r="P85" s="166"/>
      <c r="Q85" s="167"/>
    </row>
    <row r="86" spans="1:17" ht="13.5" customHeight="1">
      <c r="A86" s="543"/>
      <c r="B86" s="513"/>
      <c r="C86" s="445"/>
      <c r="D86" s="445"/>
      <c r="E86" s="165">
        <f>'5- Identificación de Riesgos'!D102</f>
        <v>0</v>
      </c>
      <c r="F86" s="444"/>
      <c r="G86" s="517"/>
      <c r="H86" s="445"/>
      <c r="I86" s="91"/>
      <c r="J86" s="519"/>
      <c r="K86" s="519"/>
      <c r="L86" s="521"/>
      <c r="M86" s="513"/>
      <c r="N86" s="515"/>
      <c r="O86" s="166"/>
      <c r="P86" s="166"/>
      <c r="Q86" s="167"/>
    </row>
    <row r="87" spans="1:17" ht="13.5" customHeight="1">
      <c r="A87" s="543"/>
      <c r="B87" s="513"/>
      <c r="C87" s="445"/>
      <c r="D87" s="445"/>
      <c r="E87" s="165">
        <f>'5- Identificación de Riesgos'!D103</f>
        <v>0</v>
      </c>
      <c r="F87" s="444"/>
      <c r="G87" s="517"/>
      <c r="H87" s="445"/>
      <c r="I87" s="91"/>
      <c r="J87" s="519"/>
      <c r="K87" s="519"/>
      <c r="L87" s="521"/>
      <c r="M87" s="513"/>
      <c r="N87" s="515"/>
      <c r="O87" s="166"/>
      <c r="P87" s="166"/>
      <c r="Q87" s="167"/>
    </row>
    <row r="88" spans="1:17" ht="13.5" customHeight="1">
      <c r="A88" s="543"/>
      <c r="B88" s="513"/>
      <c r="C88" s="445"/>
      <c r="D88" s="445"/>
      <c r="E88" s="165">
        <f>'5- Identificación de Riesgos'!D104</f>
        <v>0</v>
      </c>
      <c r="F88" s="444"/>
      <c r="G88" s="517"/>
      <c r="H88" s="445"/>
      <c r="I88" s="91"/>
      <c r="J88" s="519"/>
      <c r="K88" s="519"/>
      <c r="L88" s="521"/>
      <c r="M88" s="513"/>
      <c r="N88" s="515"/>
      <c r="O88" s="166"/>
      <c r="P88" s="166"/>
      <c r="Q88" s="167"/>
    </row>
    <row r="89" spans="1:17" ht="13.5" customHeight="1" thickBot="1">
      <c r="A89" s="544"/>
      <c r="B89" s="524"/>
      <c r="C89" s="462"/>
      <c r="D89" s="462"/>
      <c r="E89" s="168">
        <f>'5- Identificación de Riesgos'!D105</f>
        <v>0</v>
      </c>
      <c r="F89" s="498"/>
      <c r="G89" s="518"/>
      <c r="H89" s="462"/>
      <c r="I89" s="158"/>
      <c r="J89" s="520"/>
      <c r="K89" s="520"/>
      <c r="L89" s="522"/>
      <c r="M89" s="514"/>
      <c r="N89" s="516"/>
      <c r="O89" s="169"/>
      <c r="P89" s="169"/>
      <c r="Q89" s="170"/>
    </row>
    <row r="90" spans="1:17" ht="13.5" customHeight="1">
      <c r="A90" s="542">
        <v>9</v>
      </c>
      <c r="B90" s="513" t="str">
        <f>'5- Identificación de Riesgos'!B96</f>
        <v xml:space="preserve">Recibir, ofrecer, prometer, entregar o aceptar dadivas  o beneficios a nombre propio o de terceros para  demorar, retener, alterar o direccionar fallos judiciales </v>
      </c>
      <c r="C90" s="514" t="str">
        <f>'5- Identificación de Riesgos'!C96</f>
        <v xml:space="preserve">Proferir  sentencias judiciales incumpliendo los principios de la administración de justicia o sin la observancia de los Códigos  Procesales en la materia </v>
      </c>
      <c r="D90" s="514" t="s">
        <v>89</v>
      </c>
      <c r="E90" s="165" t="e">
        <f>'5- Identificación de Riesgos'!#REF!</f>
        <v>#REF!</v>
      </c>
      <c r="F90" s="525" t="str">
        <f>'5- Identificación de Riesgos'!H96</f>
        <v>Baja - 2</v>
      </c>
      <c r="G90" s="514" t="str">
        <f>'5- Identificación de Riesgos'!M96</f>
        <v>Moderado - 3</v>
      </c>
      <c r="H90" s="514" t="str">
        <f>'5- Identificación de Riesgos'!N96</f>
        <v>Moderado - 6</v>
      </c>
      <c r="I90" s="91"/>
      <c r="J90" s="519" t="str">
        <f>'6- Valoración Controles'!T90</f>
        <v>Muy Baja - 1</v>
      </c>
      <c r="K90" s="519" t="str">
        <f>'6- Valoración Controles'!U90</f>
        <v>Moderado - 3</v>
      </c>
      <c r="L90" s="521" t="e">
        <f>AVERAGE(#REF!)</f>
        <v>#REF!</v>
      </c>
      <c r="M90" s="513" t="str">
        <f>'6- Valoración Controles'!V90</f>
        <v>Moderado - 3</v>
      </c>
      <c r="N90" s="515" t="s">
        <v>188</v>
      </c>
      <c r="O90" s="166"/>
      <c r="P90" s="166"/>
      <c r="Q90" s="167"/>
    </row>
    <row r="91" spans="1:17" ht="13.5" customHeight="1">
      <c r="A91" s="543"/>
      <c r="B91" s="513"/>
      <c r="C91" s="445"/>
      <c r="D91" s="445"/>
      <c r="E91" s="165" t="e">
        <f>'5- Identificación de Riesgos'!#REF!</f>
        <v>#REF!</v>
      </c>
      <c r="F91" s="444"/>
      <c r="G91" s="517"/>
      <c r="H91" s="445"/>
      <c r="I91" s="91"/>
      <c r="J91" s="519"/>
      <c r="K91" s="519"/>
      <c r="L91" s="521"/>
      <c r="M91" s="513"/>
      <c r="N91" s="515"/>
      <c r="O91" s="166"/>
      <c r="P91" s="166"/>
      <c r="Q91" s="167"/>
    </row>
    <row r="92" spans="1:17" ht="13.5" customHeight="1">
      <c r="A92" s="543"/>
      <c r="B92" s="513"/>
      <c r="C92" s="445"/>
      <c r="D92" s="445"/>
      <c r="E92" s="165" t="e">
        <f>'5- Identificación de Riesgos'!#REF!</f>
        <v>#REF!</v>
      </c>
      <c r="F92" s="444"/>
      <c r="G92" s="517"/>
      <c r="H92" s="445"/>
      <c r="I92" s="91"/>
      <c r="J92" s="519"/>
      <c r="K92" s="519"/>
      <c r="L92" s="521"/>
      <c r="M92" s="513"/>
      <c r="N92" s="515"/>
      <c r="O92" s="166"/>
      <c r="P92" s="166"/>
      <c r="Q92" s="167"/>
    </row>
    <row r="93" spans="1:17" ht="13.5" customHeight="1">
      <c r="A93" s="543"/>
      <c r="B93" s="513"/>
      <c r="C93" s="445"/>
      <c r="D93" s="445"/>
      <c r="E93" s="165" t="e">
        <f>'5- Identificación de Riesgos'!#REF!</f>
        <v>#REF!</v>
      </c>
      <c r="F93" s="444"/>
      <c r="G93" s="517"/>
      <c r="H93" s="445"/>
      <c r="I93" s="91"/>
      <c r="J93" s="519"/>
      <c r="K93" s="519"/>
      <c r="L93" s="521"/>
      <c r="M93" s="513"/>
      <c r="N93" s="515"/>
      <c r="O93" s="166"/>
      <c r="P93" s="166"/>
      <c r="Q93" s="167"/>
    </row>
    <row r="94" spans="1:17" ht="13.5" customHeight="1">
      <c r="A94" s="543"/>
      <c r="B94" s="513"/>
      <c r="C94" s="445"/>
      <c r="D94" s="445"/>
      <c r="E94" s="165" t="e">
        <f>'5- Identificación de Riesgos'!#REF!</f>
        <v>#REF!</v>
      </c>
      <c r="F94" s="444"/>
      <c r="G94" s="517"/>
      <c r="H94" s="445"/>
      <c r="I94" s="91"/>
      <c r="J94" s="519"/>
      <c r="K94" s="519"/>
      <c r="L94" s="521"/>
      <c r="M94" s="513"/>
      <c r="N94" s="515"/>
      <c r="O94" s="166"/>
      <c r="P94" s="166"/>
      <c r="Q94" s="167"/>
    </row>
    <row r="95" spans="1:17" ht="13.5" customHeight="1">
      <c r="A95" s="543"/>
      <c r="B95" s="513"/>
      <c r="C95" s="445"/>
      <c r="D95" s="445"/>
      <c r="E95" s="165" t="e">
        <f>'5- Identificación de Riesgos'!#REF!</f>
        <v>#REF!</v>
      </c>
      <c r="F95" s="444"/>
      <c r="G95" s="517"/>
      <c r="H95" s="445"/>
      <c r="I95" s="91"/>
      <c r="J95" s="519"/>
      <c r="K95" s="519"/>
      <c r="L95" s="521"/>
      <c r="M95" s="513"/>
      <c r="N95" s="515"/>
      <c r="O95" s="166"/>
      <c r="P95" s="166"/>
      <c r="Q95" s="167"/>
    </row>
    <row r="96" spans="1:17" ht="13.5" customHeight="1">
      <c r="A96" s="543"/>
      <c r="B96" s="513"/>
      <c r="C96" s="445"/>
      <c r="D96" s="445"/>
      <c r="E96" s="165" t="e">
        <f>'5- Identificación de Riesgos'!#REF!</f>
        <v>#REF!</v>
      </c>
      <c r="F96" s="444"/>
      <c r="G96" s="517"/>
      <c r="H96" s="445"/>
      <c r="I96" s="91"/>
      <c r="J96" s="519"/>
      <c r="K96" s="519"/>
      <c r="L96" s="521"/>
      <c r="M96" s="513"/>
      <c r="N96" s="515"/>
      <c r="O96" s="166"/>
      <c r="P96" s="166"/>
      <c r="Q96" s="167"/>
    </row>
    <row r="97" spans="1:17" ht="13.5" customHeight="1">
      <c r="A97" s="543"/>
      <c r="B97" s="513"/>
      <c r="C97" s="445"/>
      <c r="D97" s="445"/>
      <c r="E97" s="165" t="e">
        <f>'5- Identificación de Riesgos'!#REF!</f>
        <v>#REF!</v>
      </c>
      <c r="F97" s="444"/>
      <c r="G97" s="517"/>
      <c r="H97" s="445"/>
      <c r="I97" s="91"/>
      <c r="J97" s="519"/>
      <c r="K97" s="519"/>
      <c r="L97" s="521"/>
      <c r="M97" s="513"/>
      <c r="N97" s="515"/>
      <c r="O97" s="166"/>
      <c r="P97" s="166"/>
      <c r="Q97" s="167"/>
    </row>
    <row r="98" spans="1:17" ht="13.5" customHeight="1">
      <c r="A98" s="543"/>
      <c r="B98" s="513"/>
      <c r="C98" s="445"/>
      <c r="D98" s="445"/>
      <c r="E98" s="165" t="e">
        <f>'5- Identificación de Riesgos'!#REF!</f>
        <v>#REF!</v>
      </c>
      <c r="F98" s="444"/>
      <c r="G98" s="517"/>
      <c r="H98" s="445"/>
      <c r="I98" s="91"/>
      <c r="J98" s="519"/>
      <c r="K98" s="519"/>
      <c r="L98" s="521"/>
      <c r="M98" s="513"/>
      <c r="N98" s="515"/>
      <c r="O98" s="166"/>
      <c r="P98" s="166"/>
      <c r="Q98" s="167"/>
    </row>
    <row r="99" spans="1:17" ht="12.75" customHeight="1" thickBot="1">
      <c r="A99" s="544"/>
      <c r="B99" s="524"/>
      <c r="C99" s="462"/>
      <c r="D99" s="462"/>
      <c r="E99" s="168" t="e">
        <f>'5- Identificación de Riesgos'!#REF!</f>
        <v>#REF!</v>
      </c>
      <c r="F99" s="498"/>
      <c r="G99" s="518"/>
      <c r="H99" s="462"/>
      <c r="I99" s="158"/>
      <c r="J99" s="520"/>
      <c r="K99" s="520"/>
      <c r="L99" s="522"/>
      <c r="M99" s="514"/>
      <c r="N99" s="516"/>
      <c r="O99" s="169"/>
      <c r="P99" s="169"/>
      <c r="Q99" s="170"/>
    </row>
    <row r="100" spans="1:17" ht="13.5" hidden="1" customHeight="1">
      <c r="A100" s="545"/>
      <c r="B100" s="513"/>
      <c r="C100" s="514"/>
      <c r="D100" s="514"/>
      <c r="E100" s="165"/>
      <c r="F100" s="525"/>
      <c r="G100" s="514"/>
      <c r="H100" s="514"/>
      <c r="I100" s="91"/>
      <c r="J100" s="519"/>
      <c r="K100" s="519"/>
      <c r="L100" s="521"/>
      <c r="M100" s="513"/>
      <c r="N100" s="513"/>
      <c r="O100" s="166"/>
      <c r="P100" s="166"/>
      <c r="Q100" s="167"/>
    </row>
    <row r="101" spans="1:17" ht="13.5" hidden="1" customHeight="1">
      <c r="A101" s="546"/>
      <c r="B101" s="513"/>
      <c r="C101" s="445"/>
      <c r="D101" s="445"/>
      <c r="E101" s="165"/>
      <c r="F101" s="444"/>
      <c r="G101" s="517"/>
      <c r="H101" s="445"/>
      <c r="I101" s="91"/>
      <c r="J101" s="519"/>
      <c r="K101" s="519"/>
      <c r="L101" s="521"/>
      <c r="M101" s="513"/>
      <c r="N101" s="513"/>
      <c r="O101" s="166"/>
      <c r="P101" s="166"/>
      <c r="Q101" s="167"/>
    </row>
    <row r="102" spans="1:17" ht="13.5" hidden="1" customHeight="1">
      <c r="A102" s="546"/>
      <c r="B102" s="513"/>
      <c r="C102" s="445"/>
      <c r="D102" s="445"/>
      <c r="E102" s="165"/>
      <c r="F102" s="444"/>
      <c r="G102" s="517"/>
      <c r="H102" s="445"/>
      <c r="I102" s="91"/>
      <c r="J102" s="519"/>
      <c r="K102" s="519"/>
      <c r="L102" s="521"/>
      <c r="M102" s="513"/>
      <c r="N102" s="513"/>
      <c r="O102" s="166"/>
      <c r="P102" s="166"/>
      <c r="Q102" s="167"/>
    </row>
    <row r="103" spans="1:17" ht="13.5" hidden="1" customHeight="1">
      <c r="A103" s="546"/>
      <c r="B103" s="513"/>
      <c r="C103" s="445"/>
      <c r="D103" s="445"/>
      <c r="E103" s="165"/>
      <c r="F103" s="444"/>
      <c r="G103" s="517"/>
      <c r="H103" s="445"/>
      <c r="I103" s="91"/>
      <c r="J103" s="519"/>
      <c r="K103" s="519"/>
      <c r="L103" s="521"/>
      <c r="M103" s="513"/>
      <c r="N103" s="513"/>
      <c r="O103" s="166"/>
      <c r="P103" s="166"/>
      <c r="Q103" s="167"/>
    </row>
    <row r="104" spans="1:17" ht="13.5" hidden="1" customHeight="1">
      <c r="A104" s="546"/>
      <c r="B104" s="513"/>
      <c r="C104" s="445"/>
      <c r="D104" s="445"/>
      <c r="E104" s="165"/>
      <c r="F104" s="444"/>
      <c r="G104" s="517"/>
      <c r="H104" s="445"/>
      <c r="I104" s="91"/>
      <c r="J104" s="519"/>
      <c r="K104" s="519"/>
      <c r="L104" s="521"/>
      <c r="M104" s="513"/>
      <c r="N104" s="513"/>
      <c r="O104" s="166"/>
      <c r="P104" s="166"/>
      <c r="Q104" s="167"/>
    </row>
    <row r="105" spans="1:17" ht="13.5" hidden="1" customHeight="1">
      <c r="A105" s="546"/>
      <c r="B105" s="513"/>
      <c r="C105" s="445"/>
      <c r="D105" s="445"/>
      <c r="E105" s="165"/>
      <c r="F105" s="444"/>
      <c r="G105" s="517"/>
      <c r="H105" s="445"/>
      <c r="I105" s="91"/>
      <c r="J105" s="519"/>
      <c r="K105" s="519"/>
      <c r="L105" s="521"/>
      <c r="M105" s="513"/>
      <c r="N105" s="513"/>
      <c r="O105" s="166"/>
      <c r="P105" s="166"/>
      <c r="Q105" s="167"/>
    </row>
    <row r="106" spans="1:17" ht="13.5" hidden="1" customHeight="1">
      <c r="A106" s="546"/>
      <c r="B106" s="513"/>
      <c r="C106" s="445"/>
      <c r="D106" s="445"/>
      <c r="E106" s="165"/>
      <c r="F106" s="444"/>
      <c r="G106" s="517"/>
      <c r="H106" s="445"/>
      <c r="I106" s="91"/>
      <c r="J106" s="519"/>
      <c r="K106" s="519"/>
      <c r="L106" s="521"/>
      <c r="M106" s="513"/>
      <c r="N106" s="513"/>
      <c r="O106" s="166"/>
      <c r="P106" s="166"/>
      <c r="Q106" s="167"/>
    </row>
    <row r="107" spans="1:17" ht="13.5" hidden="1" customHeight="1">
      <c r="A107" s="546"/>
      <c r="B107" s="513"/>
      <c r="C107" s="445"/>
      <c r="D107" s="445"/>
      <c r="E107" s="165"/>
      <c r="F107" s="444"/>
      <c r="G107" s="517"/>
      <c r="H107" s="445"/>
      <c r="I107" s="91"/>
      <c r="J107" s="519"/>
      <c r="K107" s="519"/>
      <c r="L107" s="521"/>
      <c r="M107" s="513"/>
      <c r="N107" s="513"/>
      <c r="O107" s="166"/>
      <c r="P107" s="166"/>
      <c r="Q107" s="167"/>
    </row>
    <row r="108" spans="1:17" ht="13.5" hidden="1" customHeight="1">
      <c r="A108" s="546"/>
      <c r="B108" s="513"/>
      <c r="C108" s="445"/>
      <c r="D108" s="445"/>
      <c r="E108" s="165"/>
      <c r="F108" s="444"/>
      <c r="G108" s="517"/>
      <c r="H108" s="445"/>
      <c r="I108" s="91"/>
      <c r="J108" s="519"/>
      <c r="K108" s="519"/>
      <c r="L108" s="521"/>
      <c r="M108" s="513"/>
      <c r="N108" s="513"/>
      <c r="O108" s="166"/>
      <c r="P108" s="166"/>
      <c r="Q108" s="167"/>
    </row>
    <row r="109" spans="1:17" ht="13.5" hidden="1" customHeight="1" thickBot="1">
      <c r="A109" s="547"/>
      <c r="B109" s="524"/>
      <c r="C109" s="462"/>
      <c r="D109" s="462"/>
      <c r="E109" s="168"/>
      <c r="F109" s="498"/>
      <c r="G109" s="518"/>
      <c r="H109" s="462"/>
      <c r="I109" s="158"/>
      <c r="J109" s="520"/>
      <c r="K109" s="520"/>
      <c r="L109" s="522"/>
      <c r="M109" s="514"/>
      <c r="N109" s="524"/>
      <c r="O109" s="169"/>
      <c r="P109" s="169"/>
      <c r="Q109" s="170"/>
    </row>
    <row r="110" spans="1:17" ht="13.5" hidden="1" customHeight="1">
      <c r="A110" s="545"/>
      <c r="B110" s="513"/>
      <c r="C110" s="514"/>
      <c r="D110" s="514"/>
      <c r="E110" s="165"/>
      <c r="F110" s="525"/>
      <c r="G110" s="514"/>
      <c r="H110" s="514"/>
      <c r="I110" s="91"/>
      <c r="J110" s="519"/>
      <c r="K110" s="519"/>
      <c r="L110" s="521"/>
      <c r="M110" s="513"/>
      <c r="N110" s="513"/>
      <c r="O110" s="166"/>
      <c r="P110" s="166"/>
      <c r="Q110" s="167"/>
    </row>
    <row r="111" spans="1:17" ht="13.5" hidden="1" customHeight="1">
      <c r="A111" s="546"/>
      <c r="B111" s="513"/>
      <c r="C111" s="445"/>
      <c r="D111" s="445"/>
      <c r="E111" s="165"/>
      <c r="F111" s="444"/>
      <c r="G111" s="517"/>
      <c r="H111" s="445"/>
      <c r="I111" s="91"/>
      <c r="J111" s="519"/>
      <c r="K111" s="519"/>
      <c r="L111" s="521"/>
      <c r="M111" s="513"/>
      <c r="N111" s="513"/>
      <c r="O111" s="166"/>
      <c r="P111" s="166"/>
      <c r="Q111" s="167"/>
    </row>
    <row r="112" spans="1:17" ht="13.5" hidden="1" customHeight="1">
      <c r="A112" s="546"/>
      <c r="B112" s="513"/>
      <c r="C112" s="445"/>
      <c r="D112" s="445"/>
      <c r="E112" s="165"/>
      <c r="F112" s="444"/>
      <c r="G112" s="517"/>
      <c r="H112" s="445"/>
      <c r="I112" s="91"/>
      <c r="J112" s="519"/>
      <c r="K112" s="519"/>
      <c r="L112" s="521"/>
      <c r="M112" s="513"/>
      <c r="N112" s="513"/>
      <c r="O112" s="166"/>
      <c r="P112" s="166"/>
      <c r="Q112" s="167"/>
    </row>
    <row r="113" spans="1:17" ht="13.5" hidden="1" customHeight="1">
      <c r="A113" s="546"/>
      <c r="B113" s="513"/>
      <c r="C113" s="445"/>
      <c r="D113" s="445"/>
      <c r="E113" s="165"/>
      <c r="F113" s="444"/>
      <c r="G113" s="517"/>
      <c r="H113" s="445"/>
      <c r="I113" s="91"/>
      <c r="J113" s="519"/>
      <c r="K113" s="519"/>
      <c r="L113" s="521"/>
      <c r="M113" s="513"/>
      <c r="N113" s="513"/>
      <c r="O113" s="166"/>
      <c r="P113" s="166"/>
      <c r="Q113" s="167"/>
    </row>
    <row r="114" spans="1:17" ht="13.5" hidden="1" customHeight="1">
      <c r="A114" s="546"/>
      <c r="B114" s="513"/>
      <c r="C114" s="445"/>
      <c r="D114" s="445"/>
      <c r="E114" s="165"/>
      <c r="F114" s="444"/>
      <c r="G114" s="517"/>
      <c r="H114" s="445"/>
      <c r="I114" s="91"/>
      <c r="J114" s="519"/>
      <c r="K114" s="519"/>
      <c r="L114" s="521"/>
      <c r="M114" s="513"/>
      <c r="N114" s="513"/>
      <c r="O114" s="166"/>
      <c r="P114" s="166"/>
      <c r="Q114" s="167"/>
    </row>
    <row r="115" spans="1:17" ht="13.5" hidden="1" customHeight="1">
      <c r="A115" s="546"/>
      <c r="B115" s="513"/>
      <c r="C115" s="445"/>
      <c r="D115" s="445"/>
      <c r="E115" s="165"/>
      <c r="F115" s="444"/>
      <c r="G115" s="517"/>
      <c r="H115" s="445"/>
      <c r="I115" s="91"/>
      <c r="J115" s="519"/>
      <c r="K115" s="519"/>
      <c r="L115" s="521"/>
      <c r="M115" s="513"/>
      <c r="N115" s="513"/>
      <c r="O115" s="166"/>
      <c r="P115" s="166"/>
      <c r="Q115" s="167"/>
    </row>
    <row r="116" spans="1:17" ht="13.5" hidden="1" customHeight="1">
      <c r="A116" s="546"/>
      <c r="B116" s="513"/>
      <c r="C116" s="445"/>
      <c r="D116" s="445"/>
      <c r="E116" s="165"/>
      <c r="F116" s="444"/>
      <c r="G116" s="517"/>
      <c r="H116" s="445"/>
      <c r="I116" s="91"/>
      <c r="J116" s="519"/>
      <c r="K116" s="519"/>
      <c r="L116" s="521"/>
      <c r="M116" s="513"/>
      <c r="N116" s="513"/>
      <c r="O116" s="166"/>
      <c r="P116" s="166"/>
      <c r="Q116" s="167"/>
    </row>
    <row r="117" spans="1:17" ht="13.5" hidden="1" customHeight="1">
      <c r="A117" s="546"/>
      <c r="B117" s="513"/>
      <c r="C117" s="445"/>
      <c r="D117" s="445"/>
      <c r="E117" s="165"/>
      <c r="F117" s="444"/>
      <c r="G117" s="517"/>
      <c r="H117" s="445"/>
      <c r="I117" s="91"/>
      <c r="J117" s="519"/>
      <c r="K117" s="519"/>
      <c r="L117" s="521"/>
      <c r="M117" s="513"/>
      <c r="N117" s="513"/>
      <c r="O117" s="166"/>
      <c r="P117" s="166"/>
      <c r="Q117" s="167"/>
    </row>
    <row r="118" spans="1:17" ht="13.5" hidden="1" customHeight="1">
      <c r="A118" s="546"/>
      <c r="B118" s="513"/>
      <c r="C118" s="445"/>
      <c r="D118" s="445"/>
      <c r="E118" s="165"/>
      <c r="F118" s="444"/>
      <c r="G118" s="517"/>
      <c r="H118" s="445"/>
      <c r="I118" s="91"/>
      <c r="J118" s="519"/>
      <c r="K118" s="519"/>
      <c r="L118" s="521"/>
      <c r="M118" s="513"/>
      <c r="N118" s="513"/>
      <c r="O118" s="166"/>
      <c r="P118" s="166"/>
      <c r="Q118" s="167"/>
    </row>
    <row r="119" spans="1:17" ht="13.5" hidden="1" customHeight="1" thickBot="1">
      <c r="A119" s="547"/>
      <c r="B119" s="524"/>
      <c r="C119" s="462"/>
      <c r="D119" s="462"/>
      <c r="E119" s="168"/>
      <c r="F119" s="498"/>
      <c r="G119" s="518"/>
      <c r="H119" s="462"/>
      <c r="I119" s="158"/>
      <c r="J119" s="520"/>
      <c r="K119" s="520"/>
      <c r="L119" s="522"/>
      <c r="M119" s="514"/>
      <c r="N119" s="524"/>
      <c r="O119" s="169"/>
      <c r="P119" s="169"/>
      <c r="Q119" s="170"/>
    </row>
    <row r="120" spans="1:17" ht="13.5" hidden="1" customHeight="1">
      <c r="A120" s="545"/>
      <c r="B120" s="513"/>
      <c r="C120" s="514"/>
      <c r="D120" s="514"/>
      <c r="E120" s="165"/>
      <c r="F120" s="525"/>
      <c r="G120" s="514"/>
      <c r="H120" s="514"/>
      <c r="I120" s="91"/>
      <c r="J120" s="519"/>
      <c r="K120" s="519"/>
      <c r="L120" s="521"/>
      <c r="M120" s="513"/>
      <c r="N120" s="513"/>
      <c r="O120" s="166"/>
      <c r="P120" s="166"/>
      <c r="Q120" s="167"/>
    </row>
    <row r="121" spans="1:17" ht="13.5" hidden="1" customHeight="1">
      <c r="A121" s="546"/>
      <c r="B121" s="513"/>
      <c r="C121" s="445"/>
      <c r="D121" s="445"/>
      <c r="E121" s="165"/>
      <c r="F121" s="444"/>
      <c r="G121" s="517"/>
      <c r="H121" s="445"/>
      <c r="I121" s="91"/>
      <c r="J121" s="519"/>
      <c r="K121" s="519"/>
      <c r="L121" s="521"/>
      <c r="M121" s="513"/>
      <c r="N121" s="513"/>
      <c r="O121" s="166"/>
      <c r="P121" s="166"/>
      <c r="Q121" s="167"/>
    </row>
    <row r="122" spans="1:17" ht="13.5" hidden="1" customHeight="1">
      <c r="A122" s="546"/>
      <c r="B122" s="513"/>
      <c r="C122" s="445"/>
      <c r="D122" s="445"/>
      <c r="E122" s="165"/>
      <c r="F122" s="444"/>
      <c r="G122" s="517"/>
      <c r="H122" s="445"/>
      <c r="I122" s="91"/>
      <c r="J122" s="519"/>
      <c r="K122" s="519"/>
      <c r="L122" s="521"/>
      <c r="M122" s="513"/>
      <c r="N122" s="513"/>
      <c r="O122" s="166"/>
      <c r="P122" s="166"/>
      <c r="Q122" s="167"/>
    </row>
    <row r="123" spans="1:17" ht="13.5" hidden="1" customHeight="1">
      <c r="A123" s="546"/>
      <c r="B123" s="513"/>
      <c r="C123" s="445"/>
      <c r="D123" s="445"/>
      <c r="E123" s="165"/>
      <c r="F123" s="444"/>
      <c r="G123" s="517"/>
      <c r="H123" s="445"/>
      <c r="I123" s="91"/>
      <c r="J123" s="519"/>
      <c r="K123" s="519"/>
      <c r="L123" s="521"/>
      <c r="M123" s="513"/>
      <c r="N123" s="513"/>
      <c r="O123" s="166"/>
      <c r="P123" s="166"/>
      <c r="Q123" s="167"/>
    </row>
    <row r="124" spans="1:17" ht="13.5" hidden="1" customHeight="1">
      <c r="A124" s="546"/>
      <c r="B124" s="513"/>
      <c r="C124" s="445"/>
      <c r="D124" s="445"/>
      <c r="E124" s="165"/>
      <c r="F124" s="444"/>
      <c r="G124" s="517"/>
      <c r="H124" s="445"/>
      <c r="I124" s="91"/>
      <c r="J124" s="519"/>
      <c r="K124" s="519"/>
      <c r="L124" s="521"/>
      <c r="M124" s="513"/>
      <c r="N124" s="513"/>
      <c r="O124" s="166"/>
      <c r="P124" s="166"/>
      <c r="Q124" s="167"/>
    </row>
    <row r="125" spans="1:17" ht="13.5" hidden="1" customHeight="1">
      <c r="A125" s="546"/>
      <c r="B125" s="513"/>
      <c r="C125" s="445"/>
      <c r="D125" s="445"/>
      <c r="E125" s="165"/>
      <c r="F125" s="444"/>
      <c r="G125" s="517"/>
      <c r="H125" s="445"/>
      <c r="I125" s="91"/>
      <c r="J125" s="519"/>
      <c r="K125" s="519"/>
      <c r="L125" s="521"/>
      <c r="M125" s="513"/>
      <c r="N125" s="513"/>
      <c r="O125" s="166"/>
      <c r="P125" s="166"/>
      <c r="Q125" s="167"/>
    </row>
    <row r="126" spans="1:17" ht="13.5" hidden="1" customHeight="1">
      <c r="A126" s="546"/>
      <c r="B126" s="513"/>
      <c r="C126" s="445"/>
      <c r="D126" s="445"/>
      <c r="E126" s="165"/>
      <c r="F126" s="444"/>
      <c r="G126" s="517"/>
      <c r="H126" s="445"/>
      <c r="I126" s="91"/>
      <c r="J126" s="519"/>
      <c r="K126" s="519"/>
      <c r="L126" s="521"/>
      <c r="M126" s="513"/>
      <c r="N126" s="513"/>
      <c r="O126" s="166"/>
      <c r="P126" s="166"/>
      <c r="Q126" s="167"/>
    </row>
    <row r="127" spans="1:17" ht="13.5" hidden="1" customHeight="1">
      <c r="A127" s="546"/>
      <c r="B127" s="513"/>
      <c r="C127" s="445"/>
      <c r="D127" s="445"/>
      <c r="E127" s="165"/>
      <c r="F127" s="444"/>
      <c r="G127" s="517"/>
      <c r="H127" s="445"/>
      <c r="I127" s="91"/>
      <c r="J127" s="519"/>
      <c r="K127" s="519"/>
      <c r="L127" s="521"/>
      <c r="M127" s="513"/>
      <c r="N127" s="513"/>
      <c r="O127" s="166"/>
      <c r="P127" s="166"/>
      <c r="Q127" s="167"/>
    </row>
    <row r="128" spans="1:17" ht="13.5" hidden="1" customHeight="1">
      <c r="A128" s="546"/>
      <c r="B128" s="513"/>
      <c r="C128" s="445"/>
      <c r="D128" s="445"/>
      <c r="E128" s="165"/>
      <c r="F128" s="444"/>
      <c r="G128" s="517"/>
      <c r="H128" s="445"/>
      <c r="I128" s="91"/>
      <c r="J128" s="519"/>
      <c r="K128" s="519"/>
      <c r="L128" s="521"/>
      <c r="M128" s="513"/>
      <c r="N128" s="513"/>
      <c r="O128" s="166"/>
      <c r="P128" s="166"/>
      <c r="Q128" s="167"/>
    </row>
    <row r="129" spans="1:17" ht="13.5" hidden="1" customHeight="1" thickBot="1">
      <c r="A129" s="547"/>
      <c r="B129" s="524"/>
      <c r="C129" s="462"/>
      <c r="D129" s="462"/>
      <c r="E129" s="168"/>
      <c r="F129" s="498"/>
      <c r="G129" s="518"/>
      <c r="H129" s="462"/>
      <c r="I129" s="158"/>
      <c r="J129" s="520"/>
      <c r="K129" s="520"/>
      <c r="L129" s="522"/>
      <c r="M129" s="514"/>
      <c r="N129" s="524"/>
      <c r="O129" s="169"/>
      <c r="P129" s="169"/>
      <c r="Q129" s="170"/>
    </row>
    <row r="130" spans="1:17" ht="13.5" hidden="1" customHeight="1">
      <c r="A130" s="545"/>
      <c r="B130" s="513"/>
      <c r="C130" s="514"/>
      <c r="D130" s="514"/>
      <c r="E130" s="165"/>
      <c r="F130" s="525"/>
      <c r="G130" s="514"/>
      <c r="H130" s="514"/>
      <c r="I130" s="91"/>
      <c r="J130" s="519"/>
      <c r="K130" s="519"/>
      <c r="L130" s="521"/>
      <c r="M130" s="513"/>
      <c r="N130" s="513"/>
      <c r="O130" s="166"/>
      <c r="P130" s="166"/>
      <c r="Q130" s="167"/>
    </row>
    <row r="131" spans="1:17" ht="13.5" hidden="1" customHeight="1">
      <c r="A131" s="546"/>
      <c r="B131" s="513"/>
      <c r="C131" s="445"/>
      <c r="D131" s="445"/>
      <c r="E131" s="165"/>
      <c r="F131" s="444"/>
      <c r="G131" s="517"/>
      <c r="H131" s="445"/>
      <c r="I131" s="91"/>
      <c r="J131" s="519"/>
      <c r="K131" s="519"/>
      <c r="L131" s="521"/>
      <c r="M131" s="513"/>
      <c r="N131" s="513"/>
      <c r="O131" s="166"/>
      <c r="P131" s="166"/>
      <c r="Q131" s="167"/>
    </row>
    <row r="132" spans="1:17" ht="13.5" hidden="1" customHeight="1">
      <c r="A132" s="546"/>
      <c r="B132" s="513"/>
      <c r="C132" s="445"/>
      <c r="D132" s="445"/>
      <c r="E132" s="165"/>
      <c r="F132" s="444"/>
      <c r="G132" s="517"/>
      <c r="H132" s="445"/>
      <c r="I132" s="91"/>
      <c r="J132" s="519"/>
      <c r="K132" s="519"/>
      <c r="L132" s="521"/>
      <c r="M132" s="513"/>
      <c r="N132" s="513"/>
      <c r="O132" s="166"/>
      <c r="P132" s="166"/>
      <c r="Q132" s="167"/>
    </row>
    <row r="133" spans="1:17" ht="13.5" hidden="1" customHeight="1">
      <c r="A133" s="546"/>
      <c r="B133" s="513"/>
      <c r="C133" s="445"/>
      <c r="D133" s="445"/>
      <c r="E133" s="165"/>
      <c r="F133" s="444"/>
      <c r="G133" s="517"/>
      <c r="H133" s="445"/>
      <c r="I133" s="91"/>
      <c r="J133" s="519"/>
      <c r="K133" s="519"/>
      <c r="L133" s="521"/>
      <c r="M133" s="513"/>
      <c r="N133" s="513"/>
      <c r="O133" s="166"/>
      <c r="P133" s="166"/>
      <c r="Q133" s="167"/>
    </row>
    <row r="134" spans="1:17" ht="13.5" hidden="1" customHeight="1">
      <c r="A134" s="546"/>
      <c r="B134" s="513"/>
      <c r="C134" s="445"/>
      <c r="D134" s="445"/>
      <c r="E134" s="165"/>
      <c r="F134" s="444"/>
      <c r="G134" s="517"/>
      <c r="H134" s="445"/>
      <c r="I134" s="91"/>
      <c r="J134" s="519"/>
      <c r="K134" s="519"/>
      <c r="L134" s="521"/>
      <c r="M134" s="513"/>
      <c r="N134" s="513"/>
      <c r="O134" s="166"/>
      <c r="P134" s="166"/>
      <c r="Q134" s="167"/>
    </row>
    <row r="135" spans="1:17" ht="13.5" hidden="1" customHeight="1">
      <c r="A135" s="546"/>
      <c r="B135" s="513"/>
      <c r="C135" s="445"/>
      <c r="D135" s="445"/>
      <c r="E135" s="165"/>
      <c r="F135" s="444"/>
      <c r="G135" s="517"/>
      <c r="H135" s="445"/>
      <c r="I135" s="91"/>
      <c r="J135" s="519"/>
      <c r="K135" s="519"/>
      <c r="L135" s="521"/>
      <c r="M135" s="513"/>
      <c r="N135" s="513"/>
      <c r="O135" s="166"/>
      <c r="P135" s="166"/>
      <c r="Q135" s="167"/>
    </row>
    <row r="136" spans="1:17" ht="13.5" hidden="1" customHeight="1">
      <c r="A136" s="546"/>
      <c r="B136" s="513"/>
      <c r="C136" s="445"/>
      <c r="D136" s="445"/>
      <c r="E136" s="165"/>
      <c r="F136" s="444"/>
      <c r="G136" s="517"/>
      <c r="H136" s="445"/>
      <c r="I136" s="91"/>
      <c r="J136" s="519"/>
      <c r="K136" s="519"/>
      <c r="L136" s="521"/>
      <c r="M136" s="513"/>
      <c r="N136" s="513"/>
      <c r="O136" s="166"/>
      <c r="P136" s="166"/>
      <c r="Q136" s="167"/>
    </row>
    <row r="137" spans="1:17" ht="13.5" hidden="1" customHeight="1">
      <c r="A137" s="546"/>
      <c r="B137" s="513"/>
      <c r="C137" s="445"/>
      <c r="D137" s="445"/>
      <c r="E137" s="165"/>
      <c r="F137" s="444"/>
      <c r="G137" s="517"/>
      <c r="H137" s="445"/>
      <c r="I137" s="91"/>
      <c r="J137" s="519"/>
      <c r="K137" s="519"/>
      <c r="L137" s="521"/>
      <c r="M137" s="513"/>
      <c r="N137" s="513"/>
      <c r="O137" s="166"/>
      <c r="P137" s="166"/>
      <c r="Q137" s="167"/>
    </row>
    <row r="138" spans="1:17" ht="13.5" hidden="1" customHeight="1">
      <c r="A138" s="546"/>
      <c r="B138" s="513"/>
      <c r="C138" s="445"/>
      <c r="D138" s="445"/>
      <c r="E138" s="165"/>
      <c r="F138" s="444"/>
      <c r="G138" s="517"/>
      <c r="H138" s="445"/>
      <c r="I138" s="91"/>
      <c r="J138" s="519"/>
      <c r="K138" s="519"/>
      <c r="L138" s="521"/>
      <c r="M138" s="513"/>
      <c r="N138" s="513"/>
      <c r="O138" s="166"/>
      <c r="P138" s="166"/>
      <c r="Q138" s="167"/>
    </row>
    <row r="139" spans="1:17" ht="13.5" hidden="1" customHeight="1" thickBot="1">
      <c r="A139" s="547"/>
      <c r="B139" s="524"/>
      <c r="C139" s="462"/>
      <c r="D139" s="462"/>
      <c r="E139" s="168"/>
      <c r="F139" s="498"/>
      <c r="G139" s="518"/>
      <c r="H139" s="462"/>
      <c r="I139" s="158"/>
      <c r="J139" s="520"/>
      <c r="K139" s="520"/>
      <c r="L139" s="522"/>
      <c r="M139" s="514"/>
      <c r="N139" s="524"/>
      <c r="O139" s="169"/>
      <c r="P139" s="169"/>
      <c r="Q139" s="170"/>
    </row>
  </sheetData>
  <mergeCells count="184">
    <mergeCell ref="L120:L129"/>
    <mergeCell ref="M120:M129"/>
    <mergeCell ref="N120:N129"/>
    <mergeCell ref="A130:A139"/>
    <mergeCell ref="B130:B139"/>
    <mergeCell ref="C130:C139"/>
    <mergeCell ref="D130:D139"/>
    <mergeCell ref="F130:F139"/>
    <mergeCell ref="G130:G139"/>
    <mergeCell ref="H130:H139"/>
    <mergeCell ref="J130:J139"/>
    <mergeCell ref="K130:K139"/>
    <mergeCell ref="L130:L139"/>
    <mergeCell ref="M130:M139"/>
    <mergeCell ref="N130:N139"/>
    <mergeCell ref="A120:A129"/>
    <mergeCell ref="B120:B129"/>
    <mergeCell ref="C120:C129"/>
    <mergeCell ref="D120:D129"/>
    <mergeCell ref="F120:F129"/>
    <mergeCell ref="G120:G129"/>
    <mergeCell ref="H120:H129"/>
    <mergeCell ref="J120:J129"/>
    <mergeCell ref="K120:K129"/>
    <mergeCell ref="L100:L109"/>
    <mergeCell ref="M100:M109"/>
    <mergeCell ref="N100:N109"/>
    <mergeCell ref="A110:A119"/>
    <mergeCell ref="B110:B119"/>
    <mergeCell ref="C110:C119"/>
    <mergeCell ref="D110:D119"/>
    <mergeCell ref="F110:F119"/>
    <mergeCell ref="G110:G119"/>
    <mergeCell ref="H110:H119"/>
    <mergeCell ref="J110:J119"/>
    <mergeCell ref="K110:K119"/>
    <mergeCell ref="L110:L119"/>
    <mergeCell ref="M110:M119"/>
    <mergeCell ref="N110:N119"/>
    <mergeCell ref="A100:A109"/>
    <mergeCell ref="B100:B109"/>
    <mergeCell ref="C100:C109"/>
    <mergeCell ref="D100:D109"/>
    <mergeCell ref="F100:F109"/>
    <mergeCell ref="G100:G109"/>
    <mergeCell ref="H100:H109"/>
    <mergeCell ref="J100:J109"/>
    <mergeCell ref="K100:K109"/>
    <mergeCell ref="L90:L99"/>
    <mergeCell ref="M90:M99"/>
    <mergeCell ref="N90:N99"/>
    <mergeCell ref="A90:A99"/>
    <mergeCell ref="B90:B99"/>
    <mergeCell ref="C90:C99"/>
    <mergeCell ref="D90:D99"/>
    <mergeCell ref="F90:F99"/>
    <mergeCell ref="G90:G99"/>
    <mergeCell ref="H90:H99"/>
    <mergeCell ref="J90:J99"/>
    <mergeCell ref="K90:K99"/>
    <mergeCell ref="M80:M89"/>
    <mergeCell ref="N80:N89"/>
    <mergeCell ref="G80:G89"/>
    <mergeCell ref="H80:H89"/>
    <mergeCell ref="J80:J89"/>
    <mergeCell ref="K80:K89"/>
    <mergeCell ref="L80:L89"/>
    <mergeCell ref="A80:A89"/>
    <mergeCell ref="B80:B89"/>
    <mergeCell ref="C80:C89"/>
    <mergeCell ref="D80:D89"/>
    <mergeCell ref="F80:F8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A50:A59"/>
    <mergeCell ref="B50:B59"/>
    <mergeCell ref="C50:C59"/>
    <mergeCell ref="D50:D59"/>
    <mergeCell ref="F50:F59"/>
    <mergeCell ref="D40:D49"/>
    <mergeCell ref="F40:F49"/>
    <mergeCell ref="A40:A49"/>
    <mergeCell ref="B40:B49"/>
    <mergeCell ref="M50:M59"/>
    <mergeCell ref="N50:N59"/>
    <mergeCell ref="G50:G59"/>
    <mergeCell ref="H50:H59"/>
    <mergeCell ref="J50:J59"/>
    <mergeCell ref="K50:K59"/>
    <mergeCell ref="L50:L59"/>
    <mergeCell ref="H30:H39"/>
    <mergeCell ref="G40:G49"/>
  </mergeCells>
  <conditionalFormatting sqref="F10 F20 F30 F40 F50">
    <cfRule type="containsText" dxfId="747" priority="799" operator="containsText" text="Muy Baja">
      <formula>NOT(ISERROR(SEARCH("Muy Baja",F10)))</formula>
    </cfRule>
    <cfRule type="containsText" dxfId="746" priority="800" operator="containsText" text="Baja">
      <formula>NOT(ISERROR(SEARCH("Baja",F10)))</formula>
    </cfRule>
    <cfRule type="containsText" dxfId="745" priority="801" operator="containsText" text="Muy Alta">
      <formula>NOT(ISERROR(SEARCH("Muy Alta",F10)))</formula>
    </cfRule>
    <cfRule type="containsText" dxfId="744" priority="803" operator="containsText" text="Alta">
      <formula>NOT(ISERROR(SEARCH("Alta",F10)))</formula>
    </cfRule>
    <cfRule type="containsText" dxfId="743" priority="804" operator="containsText" text="Media">
      <formula>NOT(ISERROR(SEARCH("Media",F10)))</formula>
    </cfRule>
    <cfRule type="containsText" dxfId="742" priority="805" operator="containsText" text="Media">
      <formula>NOT(ISERROR(SEARCH("Media",F10)))</formula>
    </cfRule>
    <cfRule type="containsText" dxfId="741" priority="806" operator="containsText" text="Media">
      <formula>NOT(ISERROR(SEARCH("Media",F10)))</formula>
    </cfRule>
    <cfRule type="containsText" dxfId="740" priority="807" operator="containsText" text="Muy Baja">
      <formula>NOT(ISERROR(SEARCH("Muy Baja",F10)))</formula>
    </cfRule>
    <cfRule type="containsText" dxfId="739" priority="808" operator="containsText" text="Baja">
      <formula>NOT(ISERROR(SEARCH("Baja",F10)))</formula>
    </cfRule>
    <cfRule type="containsText" dxfId="738" priority="809" operator="containsText" text="Muy Baja">
      <formula>NOT(ISERROR(SEARCH("Muy Baja",F10)))</formula>
    </cfRule>
    <cfRule type="containsText" dxfId="737" priority="810" operator="containsText" text="Muy Baja">
      <formula>NOT(ISERROR(SEARCH("Muy Baja",F10)))</formula>
    </cfRule>
    <cfRule type="containsText" dxfId="736" priority="811" operator="containsText" text="Muy Baja">
      <formula>NOT(ISERROR(SEARCH("Muy Baja",F10)))</formula>
    </cfRule>
    <cfRule type="containsText" dxfId="735" priority="812" operator="containsText" text="Muy Baja'Tabla probabilidad'!">
      <formula>NOT(ISERROR(SEARCH("Muy Baja'Tabla probabilidad'!",F10)))</formula>
    </cfRule>
    <cfRule type="containsText" dxfId="734" priority="813" operator="containsText" text="Muy bajo">
      <formula>NOT(ISERROR(SEARCH("Muy bajo",F10)))</formula>
    </cfRule>
    <cfRule type="containsText" dxfId="733" priority="814" operator="containsText" text="Alta">
      <formula>NOT(ISERROR(SEARCH("Alta",F10)))</formula>
    </cfRule>
    <cfRule type="containsText" dxfId="732" priority="815" operator="containsText" text="Media">
      <formula>NOT(ISERROR(SEARCH("Media",F10)))</formula>
    </cfRule>
    <cfRule type="containsText" dxfId="731" priority="816" operator="containsText" text="Baja">
      <formula>NOT(ISERROR(SEARCH("Baja",F10)))</formula>
    </cfRule>
    <cfRule type="containsText" dxfId="730" priority="817" operator="containsText" text="Muy baja">
      <formula>NOT(ISERROR(SEARCH("Muy baja",F10)))</formula>
    </cfRule>
    <cfRule type="cellIs" dxfId="729" priority="820" operator="between">
      <formula>1</formula>
      <formula>2</formula>
    </cfRule>
    <cfRule type="cellIs" dxfId="728" priority="821" operator="between">
      <formula>0</formula>
      <formula>2</formula>
    </cfRule>
  </conditionalFormatting>
  <conditionalFormatting sqref="F60">
    <cfRule type="containsText" dxfId="727" priority="443" operator="containsText" text="Muy Baja">
      <formula>NOT(ISERROR(SEARCH("Muy Baja",F60)))</formula>
    </cfRule>
    <cfRule type="containsText" dxfId="726" priority="444" operator="containsText" text="Baja">
      <formula>NOT(ISERROR(SEARCH("Baja",F60)))</formula>
    </cfRule>
    <cfRule type="containsText" dxfId="725" priority="445" operator="containsText" text="Muy Alta">
      <formula>NOT(ISERROR(SEARCH("Muy Alta",F60)))</formula>
    </cfRule>
    <cfRule type="containsText" dxfId="724" priority="446" operator="containsText" text="Alta">
      <formula>NOT(ISERROR(SEARCH("Alta",F60)))</formula>
    </cfRule>
    <cfRule type="containsText" dxfId="723" priority="447" operator="containsText" text="Media">
      <formula>NOT(ISERROR(SEARCH("Media",F60)))</formula>
    </cfRule>
    <cfRule type="containsText" dxfId="722" priority="448" operator="containsText" text="Media">
      <formula>NOT(ISERROR(SEARCH("Media",F60)))</formula>
    </cfRule>
    <cfRule type="containsText" dxfId="721" priority="449" operator="containsText" text="Media">
      <formula>NOT(ISERROR(SEARCH("Media",F60)))</formula>
    </cfRule>
    <cfRule type="containsText" dxfId="720" priority="450" operator="containsText" text="Muy Baja">
      <formula>NOT(ISERROR(SEARCH("Muy Baja",F60)))</formula>
    </cfRule>
    <cfRule type="containsText" dxfId="719" priority="451" operator="containsText" text="Baja">
      <formula>NOT(ISERROR(SEARCH("Baja",F60)))</formula>
    </cfRule>
    <cfRule type="containsText" dxfId="718" priority="452" operator="containsText" text="Muy Baja">
      <formula>NOT(ISERROR(SEARCH("Muy Baja",F60)))</formula>
    </cfRule>
    <cfRule type="containsText" dxfId="717" priority="453" operator="containsText" text="Muy Baja">
      <formula>NOT(ISERROR(SEARCH("Muy Baja",F60)))</formula>
    </cfRule>
    <cfRule type="containsText" dxfId="716" priority="454" operator="containsText" text="Muy Baja">
      <formula>NOT(ISERROR(SEARCH("Muy Baja",F60)))</formula>
    </cfRule>
    <cfRule type="containsText" dxfId="715" priority="455" operator="containsText" text="Muy Baja'Tabla probabilidad'!">
      <formula>NOT(ISERROR(SEARCH("Muy Baja'Tabla probabilidad'!",F60)))</formula>
    </cfRule>
    <cfRule type="containsText" dxfId="714" priority="456" operator="containsText" text="Muy bajo">
      <formula>NOT(ISERROR(SEARCH("Muy bajo",F60)))</formula>
    </cfRule>
    <cfRule type="containsText" dxfId="713" priority="457" operator="containsText" text="Alta">
      <formula>NOT(ISERROR(SEARCH("Alta",F60)))</formula>
    </cfRule>
    <cfRule type="containsText" dxfId="712" priority="458" operator="containsText" text="Media">
      <formula>NOT(ISERROR(SEARCH("Media",F60)))</formula>
    </cfRule>
    <cfRule type="containsText" dxfId="711" priority="459" operator="containsText" text="Baja">
      <formula>NOT(ISERROR(SEARCH("Baja",F60)))</formula>
    </cfRule>
    <cfRule type="containsText" dxfId="710" priority="460" operator="containsText" text="Muy baja">
      <formula>NOT(ISERROR(SEARCH("Muy baja",F60)))</formula>
    </cfRule>
    <cfRule type="cellIs" dxfId="709" priority="463" operator="between">
      <formula>1</formula>
      <formula>2</formula>
    </cfRule>
    <cfRule type="cellIs" dxfId="708" priority="464" operator="between">
      <formula>0</formula>
      <formula>2</formula>
    </cfRule>
  </conditionalFormatting>
  <conditionalFormatting sqref="F70">
    <cfRule type="containsText" dxfId="707" priority="401" operator="containsText" text="Muy Baja">
      <formula>NOT(ISERROR(SEARCH("Muy Baja",F70)))</formula>
    </cfRule>
    <cfRule type="containsText" dxfId="706" priority="402" operator="containsText" text="Baja">
      <formula>NOT(ISERROR(SEARCH("Baja",F70)))</formula>
    </cfRule>
    <cfRule type="containsText" dxfId="705" priority="403" operator="containsText" text="Muy Alta">
      <formula>NOT(ISERROR(SEARCH("Muy Alta",F70)))</formula>
    </cfRule>
    <cfRule type="containsText" dxfId="704" priority="404" operator="containsText" text="Alta">
      <formula>NOT(ISERROR(SEARCH("Alta",F70)))</formula>
    </cfRule>
    <cfRule type="containsText" dxfId="703" priority="405" operator="containsText" text="Media">
      <formula>NOT(ISERROR(SEARCH("Media",F70)))</formula>
    </cfRule>
    <cfRule type="containsText" dxfId="702" priority="406" operator="containsText" text="Media">
      <formula>NOT(ISERROR(SEARCH("Media",F70)))</formula>
    </cfRule>
    <cfRule type="containsText" dxfId="701" priority="407" operator="containsText" text="Media">
      <formula>NOT(ISERROR(SEARCH("Media",F70)))</formula>
    </cfRule>
    <cfRule type="containsText" dxfId="700" priority="408" operator="containsText" text="Muy Baja">
      <formula>NOT(ISERROR(SEARCH("Muy Baja",F70)))</formula>
    </cfRule>
    <cfRule type="containsText" dxfId="699" priority="409" operator="containsText" text="Baja">
      <formula>NOT(ISERROR(SEARCH("Baja",F70)))</formula>
    </cfRule>
    <cfRule type="containsText" dxfId="698" priority="410" operator="containsText" text="Muy Baja">
      <formula>NOT(ISERROR(SEARCH("Muy Baja",F70)))</formula>
    </cfRule>
    <cfRule type="containsText" dxfId="697" priority="411" operator="containsText" text="Muy Baja">
      <formula>NOT(ISERROR(SEARCH("Muy Baja",F70)))</formula>
    </cfRule>
    <cfRule type="containsText" dxfId="696" priority="412" operator="containsText" text="Muy Baja">
      <formula>NOT(ISERROR(SEARCH("Muy Baja",F70)))</formula>
    </cfRule>
    <cfRule type="containsText" dxfId="695" priority="413" operator="containsText" text="Muy Baja'Tabla probabilidad'!">
      <formula>NOT(ISERROR(SEARCH("Muy Baja'Tabla probabilidad'!",F70)))</formula>
    </cfRule>
    <cfRule type="containsText" dxfId="694" priority="414" operator="containsText" text="Muy bajo">
      <formula>NOT(ISERROR(SEARCH("Muy bajo",F70)))</formula>
    </cfRule>
    <cfRule type="containsText" dxfId="693" priority="415" operator="containsText" text="Alta">
      <formula>NOT(ISERROR(SEARCH("Alta",F70)))</formula>
    </cfRule>
    <cfRule type="containsText" dxfId="692" priority="416" operator="containsText" text="Media">
      <formula>NOT(ISERROR(SEARCH("Media",F70)))</formula>
    </cfRule>
    <cfRule type="containsText" dxfId="691" priority="417" operator="containsText" text="Baja">
      <formula>NOT(ISERROR(SEARCH("Baja",F70)))</formula>
    </cfRule>
    <cfRule type="containsText" dxfId="690" priority="418" operator="containsText" text="Muy baja">
      <formula>NOT(ISERROR(SEARCH("Muy baja",F70)))</formula>
    </cfRule>
    <cfRule type="cellIs" dxfId="689" priority="421" operator="between">
      <formula>1</formula>
      <formula>2</formula>
    </cfRule>
    <cfRule type="cellIs" dxfId="688" priority="422" operator="between">
      <formula>0</formula>
      <formula>2</formula>
    </cfRule>
  </conditionalFormatting>
  <conditionalFormatting sqref="F80">
    <cfRule type="containsText" dxfId="687" priority="275" operator="containsText" text="Muy Baja">
      <formula>NOT(ISERROR(SEARCH("Muy Baja",F80)))</formula>
    </cfRule>
    <cfRule type="containsText" dxfId="686" priority="276" operator="containsText" text="Baja">
      <formula>NOT(ISERROR(SEARCH("Baja",F80)))</formula>
    </cfRule>
    <cfRule type="containsText" dxfId="685" priority="277" operator="containsText" text="Muy Alta">
      <formula>NOT(ISERROR(SEARCH("Muy Alta",F80)))</formula>
    </cfRule>
    <cfRule type="containsText" dxfId="684" priority="278" operator="containsText" text="Alta">
      <formula>NOT(ISERROR(SEARCH("Alta",F80)))</formula>
    </cfRule>
    <cfRule type="containsText" dxfId="683" priority="279" operator="containsText" text="Media">
      <formula>NOT(ISERROR(SEARCH("Media",F80)))</formula>
    </cfRule>
    <cfRule type="containsText" dxfId="682" priority="280" operator="containsText" text="Media">
      <formula>NOT(ISERROR(SEARCH("Media",F80)))</formula>
    </cfRule>
    <cfRule type="containsText" dxfId="681" priority="281" operator="containsText" text="Media">
      <formula>NOT(ISERROR(SEARCH("Media",F80)))</formula>
    </cfRule>
    <cfRule type="containsText" dxfId="680" priority="282" operator="containsText" text="Muy Baja">
      <formula>NOT(ISERROR(SEARCH("Muy Baja",F80)))</formula>
    </cfRule>
    <cfRule type="containsText" dxfId="679" priority="283" operator="containsText" text="Baja">
      <formula>NOT(ISERROR(SEARCH("Baja",F80)))</formula>
    </cfRule>
    <cfRule type="containsText" dxfId="678" priority="284" operator="containsText" text="Muy Baja">
      <formula>NOT(ISERROR(SEARCH("Muy Baja",F80)))</formula>
    </cfRule>
    <cfRule type="containsText" dxfId="677" priority="285" operator="containsText" text="Muy Baja">
      <formula>NOT(ISERROR(SEARCH("Muy Baja",F80)))</formula>
    </cfRule>
    <cfRule type="containsText" dxfId="676" priority="286" operator="containsText" text="Muy Baja">
      <formula>NOT(ISERROR(SEARCH("Muy Baja",F80)))</formula>
    </cfRule>
    <cfRule type="containsText" dxfId="675" priority="287" operator="containsText" text="Muy Baja'Tabla probabilidad'!">
      <formula>NOT(ISERROR(SEARCH("Muy Baja'Tabla probabilidad'!",F80)))</formula>
    </cfRule>
    <cfRule type="containsText" dxfId="674" priority="288" operator="containsText" text="Muy bajo">
      <formula>NOT(ISERROR(SEARCH("Muy bajo",F80)))</formula>
    </cfRule>
    <cfRule type="containsText" dxfId="673" priority="289" operator="containsText" text="Alta">
      <formula>NOT(ISERROR(SEARCH("Alta",F80)))</formula>
    </cfRule>
    <cfRule type="containsText" dxfId="672" priority="290" operator="containsText" text="Media">
      <formula>NOT(ISERROR(SEARCH("Media",F80)))</formula>
    </cfRule>
    <cfRule type="containsText" dxfId="671" priority="291" operator="containsText" text="Baja">
      <formula>NOT(ISERROR(SEARCH("Baja",F80)))</formula>
    </cfRule>
    <cfRule type="containsText" dxfId="670" priority="292" operator="containsText" text="Muy baja">
      <formula>NOT(ISERROR(SEARCH("Muy baja",F80)))</formula>
    </cfRule>
    <cfRule type="cellIs" dxfId="669" priority="295" operator="between">
      <formula>1</formula>
      <formula>2</formula>
    </cfRule>
    <cfRule type="cellIs" dxfId="668" priority="296" operator="between">
      <formula>0</formula>
      <formula>2</formula>
    </cfRule>
  </conditionalFormatting>
  <conditionalFormatting sqref="F90">
    <cfRule type="containsText" dxfId="667" priority="233" operator="containsText" text="Muy Baja">
      <formula>NOT(ISERROR(SEARCH("Muy Baja",F90)))</formula>
    </cfRule>
    <cfRule type="containsText" dxfId="666" priority="234" operator="containsText" text="Baja">
      <formula>NOT(ISERROR(SEARCH("Baja",F90)))</formula>
    </cfRule>
    <cfRule type="containsText" dxfId="665" priority="235" operator="containsText" text="Muy Alta">
      <formula>NOT(ISERROR(SEARCH("Muy Alta",F90)))</formula>
    </cfRule>
    <cfRule type="containsText" dxfId="664" priority="236" operator="containsText" text="Alta">
      <formula>NOT(ISERROR(SEARCH("Alta",F90)))</formula>
    </cfRule>
    <cfRule type="containsText" dxfId="663" priority="237" operator="containsText" text="Media">
      <formula>NOT(ISERROR(SEARCH("Media",F90)))</formula>
    </cfRule>
    <cfRule type="containsText" dxfId="662" priority="238" operator="containsText" text="Media">
      <formula>NOT(ISERROR(SEARCH("Media",F90)))</formula>
    </cfRule>
    <cfRule type="containsText" dxfId="661" priority="239" operator="containsText" text="Media">
      <formula>NOT(ISERROR(SEARCH("Media",F90)))</formula>
    </cfRule>
    <cfRule type="containsText" dxfId="660" priority="240" operator="containsText" text="Muy Baja">
      <formula>NOT(ISERROR(SEARCH("Muy Baja",F90)))</formula>
    </cfRule>
    <cfRule type="containsText" dxfId="659" priority="241" operator="containsText" text="Baja">
      <formula>NOT(ISERROR(SEARCH("Baja",F90)))</formula>
    </cfRule>
    <cfRule type="containsText" dxfId="658" priority="242" operator="containsText" text="Muy Baja">
      <formula>NOT(ISERROR(SEARCH("Muy Baja",F90)))</formula>
    </cfRule>
    <cfRule type="containsText" dxfId="657" priority="243" operator="containsText" text="Muy Baja">
      <formula>NOT(ISERROR(SEARCH("Muy Baja",F90)))</formula>
    </cfRule>
    <cfRule type="containsText" dxfId="656" priority="244" operator="containsText" text="Muy Baja">
      <formula>NOT(ISERROR(SEARCH("Muy Baja",F90)))</formula>
    </cfRule>
    <cfRule type="containsText" dxfId="655" priority="245" operator="containsText" text="Muy Baja'Tabla probabilidad'!">
      <formula>NOT(ISERROR(SEARCH("Muy Baja'Tabla probabilidad'!",F90)))</formula>
    </cfRule>
    <cfRule type="containsText" dxfId="654" priority="246" operator="containsText" text="Muy bajo">
      <formula>NOT(ISERROR(SEARCH("Muy bajo",F90)))</formula>
    </cfRule>
    <cfRule type="containsText" dxfId="653" priority="247" operator="containsText" text="Alta">
      <formula>NOT(ISERROR(SEARCH("Alta",F90)))</formula>
    </cfRule>
    <cfRule type="containsText" dxfId="652" priority="248" operator="containsText" text="Media">
      <formula>NOT(ISERROR(SEARCH("Media",F90)))</formula>
    </cfRule>
    <cfRule type="containsText" dxfId="651" priority="249" operator="containsText" text="Baja">
      <formula>NOT(ISERROR(SEARCH("Baja",F90)))</formula>
    </cfRule>
    <cfRule type="containsText" dxfId="650" priority="250" operator="containsText" text="Muy baja">
      <formula>NOT(ISERROR(SEARCH("Muy baja",F90)))</formula>
    </cfRule>
    <cfRule type="cellIs" dxfId="649" priority="253" operator="between">
      <formula>1</formula>
      <formula>2</formula>
    </cfRule>
    <cfRule type="cellIs" dxfId="648" priority="254" operator="between">
      <formula>0</formula>
      <formula>2</formula>
    </cfRule>
  </conditionalFormatting>
  <conditionalFormatting sqref="G10 G20 G30 G40 G50">
    <cfRule type="containsText" dxfId="647" priority="793" operator="containsText" text="Catastrófico">
      <formula>NOT(ISERROR(SEARCH("Catastrófico",G10)))</formula>
    </cfRule>
    <cfRule type="containsText" dxfId="646" priority="794" operator="containsText" text="Mayor">
      <formula>NOT(ISERROR(SEARCH("Mayor",G10)))</formula>
    </cfRule>
    <cfRule type="containsText" dxfId="645" priority="795" operator="containsText" text="Alta">
      <formula>NOT(ISERROR(SEARCH("Alta",G10)))</formula>
    </cfRule>
    <cfRule type="containsText" dxfId="644" priority="796" operator="containsText" text="Moderado">
      <formula>NOT(ISERROR(SEARCH("Moderado",G10)))</formula>
    </cfRule>
    <cfRule type="containsText" dxfId="643" priority="797" operator="containsText" text="Menor">
      <formula>NOT(ISERROR(SEARCH("Menor",G10)))</formula>
    </cfRule>
    <cfRule type="containsText" dxfId="642" priority="798" operator="containsText" text="Leve">
      <formula>NOT(ISERROR(SEARCH("Leve",G10)))</formula>
    </cfRule>
  </conditionalFormatting>
  <conditionalFormatting sqref="G60">
    <cfRule type="containsText" dxfId="641" priority="437" operator="containsText" text="Catastrófico">
      <formula>NOT(ISERROR(SEARCH("Catastrófico",G60)))</formula>
    </cfRule>
    <cfRule type="containsText" dxfId="640" priority="438" operator="containsText" text="Mayor">
      <formula>NOT(ISERROR(SEARCH("Mayor",G60)))</formula>
    </cfRule>
    <cfRule type="containsText" dxfId="639" priority="439" operator="containsText" text="Alta">
      <formula>NOT(ISERROR(SEARCH("Alta",G60)))</formula>
    </cfRule>
    <cfRule type="containsText" dxfId="638" priority="440" operator="containsText" text="Moderado">
      <formula>NOT(ISERROR(SEARCH("Moderado",G60)))</formula>
    </cfRule>
    <cfRule type="containsText" dxfId="637" priority="441" operator="containsText" text="Menor">
      <formula>NOT(ISERROR(SEARCH("Menor",G60)))</formula>
    </cfRule>
    <cfRule type="containsText" dxfId="636" priority="442" operator="containsText" text="Leve">
      <formula>NOT(ISERROR(SEARCH("Leve",G60)))</formula>
    </cfRule>
  </conditionalFormatting>
  <conditionalFormatting sqref="G70">
    <cfRule type="containsText" dxfId="635" priority="395" operator="containsText" text="Catastrófico">
      <formula>NOT(ISERROR(SEARCH("Catastrófico",G70)))</formula>
    </cfRule>
    <cfRule type="containsText" dxfId="634" priority="396" operator="containsText" text="Mayor">
      <formula>NOT(ISERROR(SEARCH("Mayor",G70)))</formula>
    </cfRule>
    <cfRule type="containsText" dxfId="633" priority="397" operator="containsText" text="Alta">
      <formula>NOT(ISERROR(SEARCH("Alta",G70)))</formula>
    </cfRule>
    <cfRule type="containsText" dxfId="632" priority="398" operator="containsText" text="Moderado">
      <formula>NOT(ISERROR(SEARCH("Moderado",G70)))</formula>
    </cfRule>
    <cfRule type="containsText" dxfId="631" priority="399" operator="containsText" text="Menor">
      <formula>NOT(ISERROR(SEARCH("Menor",G70)))</formula>
    </cfRule>
    <cfRule type="containsText" dxfId="630" priority="400" operator="containsText" text="Leve">
      <formula>NOT(ISERROR(SEARCH("Leve",G70)))</formula>
    </cfRule>
  </conditionalFormatting>
  <conditionalFormatting sqref="G80">
    <cfRule type="containsText" dxfId="629" priority="269" operator="containsText" text="Catastrófico">
      <formula>NOT(ISERROR(SEARCH("Catastrófico",G80)))</formula>
    </cfRule>
    <cfRule type="containsText" dxfId="628" priority="270" operator="containsText" text="Mayor">
      <formula>NOT(ISERROR(SEARCH("Mayor",G80)))</formula>
    </cfRule>
    <cfRule type="containsText" dxfId="627" priority="271" operator="containsText" text="Alta">
      <formula>NOT(ISERROR(SEARCH("Alta",G80)))</formula>
    </cfRule>
    <cfRule type="containsText" dxfId="626" priority="272" operator="containsText" text="Moderado">
      <formula>NOT(ISERROR(SEARCH("Moderado",G80)))</formula>
    </cfRule>
    <cfRule type="containsText" dxfId="625" priority="273" operator="containsText" text="Menor">
      <formula>NOT(ISERROR(SEARCH("Menor",G80)))</formula>
    </cfRule>
    <cfRule type="containsText" dxfId="624" priority="274" operator="containsText" text="Leve">
      <formula>NOT(ISERROR(SEARCH("Leve",G80)))</formula>
    </cfRule>
  </conditionalFormatting>
  <conditionalFormatting sqref="G90">
    <cfRule type="containsText" dxfId="623" priority="227" operator="containsText" text="Catastrófico">
      <formula>NOT(ISERROR(SEARCH("Catastrófico",G90)))</formula>
    </cfRule>
    <cfRule type="containsText" dxfId="622" priority="228" operator="containsText" text="Mayor">
      <formula>NOT(ISERROR(SEARCH("Mayor",G90)))</formula>
    </cfRule>
    <cfRule type="containsText" dxfId="621" priority="229" operator="containsText" text="Alta">
      <formula>NOT(ISERROR(SEARCH("Alta",G90)))</formula>
    </cfRule>
    <cfRule type="containsText" dxfId="620" priority="230" operator="containsText" text="Moderado">
      <formula>NOT(ISERROR(SEARCH("Moderado",G90)))</formula>
    </cfRule>
    <cfRule type="containsText" dxfId="619" priority="231" operator="containsText" text="Menor">
      <formula>NOT(ISERROR(SEARCH("Menor",G90)))</formula>
    </cfRule>
    <cfRule type="containsText" dxfId="618" priority="232" operator="containsText" text="Leve">
      <formula>NOT(ISERROR(SEARCH("Leve",G90)))</formula>
    </cfRule>
  </conditionalFormatting>
  <conditionalFormatting sqref="H10:I10 H20:I20 H30:I30 H40:I40 H50:I50">
    <cfRule type="containsText" dxfId="617" priority="788" operator="containsText" text="Extremo">
      <formula>NOT(ISERROR(SEARCH("Extremo",H10)))</formula>
    </cfRule>
    <cfRule type="containsText" dxfId="616" priority="789" operator="containsText" text="Alto">
      <formula>NOT(ISERROR(SEARCH("Alto",H10)))</formula>
    </cfRule>
    <cfRule type="containsText" dxfId="615" priority="790" operator="containsText" text="Bajo">
      <formula>NOT(ISERROR(SEARCH("Bajo",H10)))</formula>
    </cfRule>
    <cfRule type="containsText" dxfId="614" priority="791" operator="containsText" text="Moderado">
      <formula>NOT(ISERROR(SEARCH("Moderado",H10)))</formula>
    </cfRule>
    <cfRule type="containsText" dxfId="613" priority="792" operator="containsText" text="Extremo">
      <formula>NOT(ISERROR(SEARCH("Extremo",H10)))</formula>
    </cfRule>
  </conditionalFormatting>
  <conditionalFormatting sqref="H60:I60">
    <cfRule type="containsText" dxfId="612" priority="432" operator="containsText" text="Extremo">
      <formula>NOT(ISERROR(SEARCH("Extremo",H60)))</formula>
    </cfRule>
    <cfRule type="containsText" dxfId="611" priority="433" operator="containsText" text="Alto">
      <formula>NOT(ISERROR(SEARCH("Alto",H60)))</formula>
    </cfRule>
    <cfRule type="containsText" dxfId="610" priority="434" operator="containsText" text="Bajo">
      <formula>NOT(ISERROR(SEARCH("Bajo",H60)))</formula>
    </cfRule>
    <cfRule type="containsText" dxfId="609" priority="435" operator="containsText" text="Moderado">
      <formula>NOT(ISERROR(SEARCH("Moderado",H60)))</formula>
    </cfRule>
    <cfRule type="containsText" dxfId="608" priority="436" operator="containsText" text="Extremo">
      <formula>NOT(ISERROR(SEARCH("Extremo",H60)))</formula>
    </cfRule>
  </conditionalFormatting>
  <conditionalFormatting sqref="H70:I70">
    <cfRule type="containsText" dxfId="607" priority="390" operator="containsText" text="Extremo">
      <formula>NOT(ISERROR(SEARCH("Extremo",H70)))</formula>
    </cfRule>
    <cfRule type="containsText" dxfId="606" priority="391" operator="containsText" text="Alto">
      <formula>NOT(ISERROR(SEARCH("Alto",H70)))</formula>
    </cfRule>
    <cfRule type="containsText" dxfId="605" priority="392" operator="containsText" text="Bajo">
      <formula>NOT(ISERROR(SEARCH("Bajo",H70)))</formula>
    </cfRule>
    <cfRule type="containsText" dxfId="604" priority="393" operator="containsText" text="Moderado">
      <formula>NOT(ISERROR(SEARCH("Moderado",H70)))</formula>
    </cfRule>
    <cfRule type="containsText" dxfId="603" priority="394" operator="containsText" text="Extremo">
      <formula>NOT(ISERROR(SEARCH("Extremo",H70)))</formula>
    </cfRule>
  </conditionalFormatting>
  <conditionalFormatting sqref="H80:I80">
    <cfRule type="containsText" dxfId="602" priority="264" operator="containsText" text="Extremo">
      <formula>NOT(ISERROR(SEARCH("Extremo",H80)))</formula>
    </cfRule>
    <cfRule type="containsText" dxfId="601" priority="265" operator="containsText" text="Alto">
      <formula>NOT(ISERROR(SEARCH("Alto",H80)))</formula>
    </cfRule>
    <cfRule type="containsText" dxfId="600" priority="266" operator="containsText" text="Bajo">
      <formula>NOT(ISERROR(SEARCH("Bajo",H80)))</formula>
    </cfRule>
    <cfRule type="containsText" dxfId="599" priority="267" operator="containsText" text="Moderado">
      <formula>NOT(ISERROR(SEARCH("Moderado",H80)))</formula>
    </cfRule>
    <cfRule type="containsText" dxfId="598" priority="268" operator="containsText" text="Extremo">
      <formula>NOT(ISERROR(SEARCH("Extremo",H80)))</formula>
    </cfRule>
  </conditionalFormatting>
  <conditionalFormatting sqref="H90:I90">
    <cfRule type="containsText" dxfId="597" priority="222" operator="containsText" text="Extremo">
      <formula>NOT(ISERROR(SEARCH("Extremo",H90)))</formula>
    </cfRule>
    <cfRule type="containsText" dxfId="596" priority="223" operator="containsText" text="Alto">
      <formula>NOT(ISERROR(SEARCH("Alto",H90)))</formula>
    </cfRule>
    <cfRule type="containsText" dxfId="595" priority="224" operator="containsText" text="Bajo">
      <formula>NOT(ISERROR(SEARCH("Bajo",H90)))</formula>
    </cfRule>
    <cfRule type="containsText" dxfId="594" priority="225" operator="containsText" text="Moderado">
      <formula>NOT(ISERROR(SEARCH("Moderado",H90)))</formula>
    </cfRule>
    <cfRule type="containsText" dxfId="593" priority="226" operator="containsText" text="Extremo">
      <formula>NOT(ISERROR(SEARCH("Extremo",H90)))</formula>
    </cfRule>
  </conditionalFormatting>
  <conditionalFormatting sqref="J10:J49">
    <cfRule type="containsText" dxfId="592" priority="757" operator="containsText" text="Muy Alta">
      <formula>NOT(ISERROR(SEARCH("Muy Alta",J10)))</formula>
    </cfRule>
    <cfRule type="containsText" dxfId="591" priority="758" operator="containsText" text="Alta">
      <formula>NOT(ISERROR(SEARCH("Alta",J10)))</formula>
    </cfRule>
    <cfRule type="containsText" dxfId="590" priority="759" operator="containsText" text="Media">
      <formula>NOT(ISERROR(SEARCH("Media",J10)))</formula>
    </cfRule>
    <cfRule type="containsText" dxfId="589" priority="760" operator="containsText" text="Baja">
      <formula>NOT(ISERROR(SEARCH("Baja",J10)))</formula>
    </cfRule>
    <cfRule type="containsText" dxfId="588" priority="761" operator="containsText" text="Muy Baja">
      <formula>NOT(ISERROR(SEARCH("Muy Baja",J10)))</formula>
    </cfRule>
  </conditionalFormatting>
  <conditionalFormatting sqref="J10:J99">
    <cfRule type="containsText" dxfId="587" priority="475" operator="containsText" text="Muy Baja">
      <formula>NOT(ISERROR(SEARCH("Muy Baja",J10)))</formula>
    </cfRule>
  </conditionalFormatting>
  <conditionalFormatting sqref="J50:J99">
    <cfRule type="containsText" dxfId="586" priority="465" operator="containsText" text="Muy Baja">
      <formula>NOT(ISERROR(SEARCH("Muy Baja",J50)))</formula>
    </cfRule>
    <cfRule type="containsText" dxfId="585" priority="471" operator="containsText" text="Muy Alta">
      <formula>NOT(ISERROR(SEARCH("Muy Alta",J50)))</formula>
    </cfRule>
    <cfRule type="containsText" dxfId="584" priority="472" operator="containsText" text="Alta">
      <formula>NOT(ISERROR(SEARCH("Alta",J50)))</formula>
    </cfRule>
    <cfRule type="containsText" dxfId="583" priority="473" operator="containsText" text="Media">
      <formula>NOT(ISERROR(SEARCH("Media",J50)))</formula>
    </cfRule>
    <cfRule type="containsText" dxfId="582" priority="474" operator="containsText" text="Baja">
      <formula>NOT(ISERROR(SEARCH("Baja",J50)))</formula>
    </cfRule>
  </conditionalFormatting>
  <conditionalFormatting sqref="K10:K99">
    <cfRule type="containsText" dxfId="581" priority="466" operator="containsText" text="Catastrófico">
      <formula>NOT(ISERROR(SEARCH("Catastrófico",K10)))</formula>
    </cfRule>
    <cfRule type="containsText" dxfId="580" priority="467" operator="containsText" text="Moderado">
      <formula>NOT(ISERROR(SEARCH("Moderado",K10)))</formula>
    </cfRule>
    <cfRule type="containsText" dxfId="579" priority="468" operator="containsText" text="Menor">
      <formula>NOT(ISERROR(SEARCH("Menor",K10)))</formula>
    </cfRule>
    <cfRule type="containsText" dxfId="578" priority="469" operator="containsText" text="Leve">
      <formula>NOT(ISERROR(SEARCH("Leve",K10)))</formula>
    </cfRule>
    <cfRule type="containsText" dxfId="577" priority="470" operator="containsText" text="Mayor">
      <formula>NOT(ISERROR(SEARCH("Mayor",K10)))</formula>
    </cfRule>
  </conditionalFormatting>
  <conditionalFormatting sqref="M10 M20 M30 M40">
    <cfRule type="containsText" dxfId="576" priority="762" operator="containsText" text="Extremo">
      <formula>NOT(ISERROR(SEARCH("Extremo",M10)))</formula>
    </cfRule>
    <cfRule type="containsText" dxfId="575" priority="763" operator="containsText" text="Alto">
      <formula>NOT(ISERROR(SEARCH("Alto",M10)))</formula>
    </cfRule>
    <cfRule type="containsText" dxfId="574" priority="764" operator="containsText" text="Moderado">
      <formula>NOT(ISERROR(SEARCH("Moderado",M10)))</formula>
    </cfRule>
    <cfRule type="containsText" dxfId="573" priority="765" operator="containsText" text="Menor">
      <formula>NOT(ISERROR(SEARCH("Menor",M10)))</formula>
    </cfRule>
    <cfRule type="containsText" dxfId="572" priority="766" operator="containsText" text="Bajo">
      <formula>NOT(ISERROR(SEARCH("Bajo",M10)))</formula>
    </cfRule>
    <cfRule type="containsText" dxfId="571" priority="767" operator="containsText" text="Moderado">
      <formula>NOT(ISERROR(SEARCH("Moderado",M10)))</formula>
    </cfRule>
    <cfRule type="containsText" dxfId="570" priority="768" operator="containsText" text="Extremo">
      <formula>NOT(ISERROR(SEARCH("Extremo",M10)))</formula>
    </cfRule>
    <cfRule type="containsText" dxfId="569" priority="769" operator="containsText" text="Baja">
      <formula>NOT(ISERROR(SEARCH("Baja",M10)))</formula>
    </cfRule>
    <cfRule type="containsText" dxfId="568" priority="770" operator="containsText" text="Alto">
      <formula>NOT(ISERROR(SEARCH("Alto",M10)))</formula>
    </cfRule>
  </conditionalFormatting>
  <conditionalFormatting sqref="M50">
    <cfRule type="containsText" dxfId="567" priority="476" operator="containsText" text="Extremo">
      <formula>NOT(ISERROR(SEARCH("Extremo",M50)))</formula>
    </cfRule>
    <cfRule type="containsText" dxfId="566" priority="477" operator="containsText" text="Alto">
      <formula>NOT(ISERROR(SEARCH("Alto",M50)))</formula>
    </cfRule>
    <cfRule type="containsText" dxfId="565" priority="478" operator="containsText" text="Moderado">
      <formula>NOT(ISERROR(SEARCH("Moderado",M50)))</formula>
    </cfRule>
    <cfRule type="containsText" dxfId="564" priority="479" operator="containsText" text="Menor">
      <formula>NOT(ISERROR(SEARCH("Menor",M50)))</formula>
    </cfRule>
    <cfRule type="containsText" dxfId="563" priority="480" operator="containsText" text="Bajo">
      <formula>NOT(ISERROR(SEARCH("Bajo",M50)))</formula>
    </cfRule>
    <cfRule type="containsText" dxfId="562" priority="481" operator="containsText" text="Moderado">
      <formula>NOT(ISERROR(SEARCH("Moderado",M50)))</formula>
    </cfRule>
    <cfRule type="containsText" dxfId="561" priority="482" operator="containsText" text="Extremo">
      <formula>NOT(ISERROR(SEARCH("Extremo",M50)))</formula>
    </cfRule>
    <cfRule type="containsText" dxfId="560" priority="483" operator="containsText" text="Baja">
      <formula>NOT(ISERROR(SEARCH("Baja",M50)))</formula>
    </cfRule>
    <cfRule type="containsText" dxfId="559" priority="484" operator="containsText" text="Alto">
      <formula>NOT(ISERROR(SEARCH("Alto",M50)))</formula>
    </cfRule>
  </conditionalFormatting>
  <conditionalFormatting sqref="M60">
    <cfRule type="containsText" dxfId="558" priority="423" operator="containsText" text="Extremo">
      <formula>NOT(ISERROR(SEARCH("Extremo",M60)))</formula>
    </cfRule>
    <cfRule type="containsText" dxfId="557" priority="424" operator="containsText" text="Alto">
      <formula>NOT(ISERROR(SEARCH("Alto",M60)))</formula>
    </cfRule>
    <cfRule type="containsText" dxfId="556" priority="425" operator="containsText" text="Moderado">
      <formula>NOT(ISERROR(SEARCH("Moderado",M60)))</formula>
    </cfRule>
    <cfRule type="containsText" dxfId="555" priority="426" operator="containsText" text="Menor">
      <formula>NOT(ISERROR(SEARCH("Menor",M60)))</formula>
    </cfRule>
    <cfRule type="containsText" dxfId="554" priority="427" operator="containsText" text="Bajo">
      <formula>NOT(ISERROR(SEARCH("Bajo",M60)))</formula>
    </cfRule>
    <cfRule type="containsText" dxfId="553" priority="428" operator="containsText" text="Moderado">
      <formula>NOT(ISERROR(SEARCH("Moderado",M60)))</formula>
    </cfRule>
    <cfRule type="containsText" dxfId="552" priority="429" operator="containsText" text="Extremo">
      <formula>NOT(ISERROR(SEARCH("Extremo",M60)))</formula>
    </cfRule>
    <cfRule type="containsText" dxfId="551" priority="430" operator="containsText" text="Baja">
      <formula>NOT(ISERROR(SEARCH("Baja",M60)))</formula>
    </cfRule>
    <cfRule type="containsText" dxfId="550" priority="431" operator="containsText" text="Alto">
      <formula>NOT(ISERROR(SEARCH("Alto",M60)))</formula>
    </cfRule>
  </conditionalFormatting>
  <conditionalFormatting sqref="M70">
    <cfRule type="containsText" dxfId="549" priority="381" operator="containsText" text="Extremo">
      <formula>NOT(ISERROR(SEARCH("Extremo",M70)))</formula>
    </cfRule>
    <cfRule type="containsText" dxfId="548" priority="382" operator="containsText" text="Alto">
      <formula>NOT(ISERROR(SEARCH("Alto",M70)))</formula>
    </cfRule>
    <cfRule type="containsText" dxfId="547" priority="383" operator="containsText" text="Moderado">
      <formula>NOT(ISERROR(SEARCH("Moderado",M70)))</formula>
    </cfRule>
    <cfRule type="containsText" dxfId="546" priority="384" operator="containsText" text="Menor">
      <formula>NOT(ISERROR(SEARCH("Menor",M70)))</formula>
    </cfRule>
    <cfRule type="containsText" dxfId="545" priority="385" operator="containsText" text="Bajo">
      <formula>NOT(ISERROR(SEARCH("Bajo",M70)))</formula>
    </cfRule>
    <cfRule type="containsText" dxfId="544" priority="386" operator="containsText" text="Moderado">
      <formula>NOT(ISERROR(SEARCH("Moderado",M70)))</formula>
    </cfRule>
    <cfRule type="containsText" dxfId="543" priority="387" operator="containsText" text="Extremo">
      <formula>NOT(ISERROR(SEARCH("Extremo",M70)))</formula>
    </cfRule>
    <cfRule type="containsText" dxfId="542" priority="388" operator="containsText" text="Baja">
      <formula>NOT(ISERROR(SEARCH("Baja",M70)))</formula>
    </cfRule>
    <cfRule type="containsText" dxfId="541" priority="389" operator="containsText" text="Alto">
      <formula>NOT(ISERROR(SEARCH("Alto",M70)))</formula>
    </cfRule>
  </conditionalFormatting>
  <conditionalFormatting sqref="M80">
    <cfRule type="containsText" dxfId="540" priority="255" operator="containsText" text="Extremo">
      <formula>NOT(ISERROR(SEARCH("Extremo",M80)))</formula>
    </cfRule>
    <cfRule type="containsText" dxfId="539" priority="256" operator="containsText" text="Alto">
      <formula>NOT(ISERROR(SEARCH("Alto",M80)))</formula>
    </cfRule>
    <cfRule type="containsText" dxfId="538" priority="257" operator="containsText" text="Moderado">
      <formula>NOT(ISERROR(SEARCH("Moderado",M80)))</formula>
    </cfRule>
    <cfRule type="containsText" dxfId="537" priority="258" operator="containsText" text="Menor">
      <formula>NOT(ISERROR(SEARCH("Menor",M80)))</formula>
    </cfRule>
    <cfRule type="containsText" dxfId="536" priority="259" operator="containsText" text="Bajo">
      <formula>NOT(ISERROR(SEARCH("Bajo",M80)))</formula>
    </cfRule>
    <cfRule type="containsText" dxfId="535" priority="260" operator="containsText" text="Moderado">
      <formula>NOT(ISERROR(SEARCH("Moderado",M80)))</formula>
    </cfRule>
    <cfRule type="containsText" dxfId="534" priority="261" operator="containsText" text="Extremo">
      <formula>NOT(ISERROR(SEARCH("Extremo",M80)))</formula>
    </cfRule>
    <cfRule type="containsText" dxfId="533" priority="262" operator="containsText" text="Baja">
      <formula>NOT(ISERROR(SEARCH("Baja",M80)))</formula>
    </cfRule>
    <cfRule type="containsText" dxfId="532" priority="263" operator="containsText" text="Alto">
      <formula>NOT(ISERROR(SEARCH("Alto",M80)))</formula>
    </cfRule>
  </conditionalFormatting>
  <conditionalFormatting sqref="M90">
    <cfRule type="containsText" dxfId="531" priority="213" operator="containsText" text="Extremo">
      <formula>NOT(ISERROR(SEARCH("Extremo",M90)))</formula>
    </cfRule>
    <cfRule type="containsText" dxfId="530" priority="214" operator="containsText" text="Alto">
      <formula>NOT(ISERROR(SEARCH("Alto",M90)))</formula>
    </cfRule>
    <cfRule type="containsText" dxfId="529" priority="215" operator="containsText" text="Moderado">
      <formula>NOT(ISERROR(SEARCH("Moderado",M90)))</formula>
    </cfRule>
    <cfRule type="containsText" dxfId="528" priority="216" operator="containsText" text="Menor">
      <formula>NOT(ISERROR(SEARCH("Menor",M90)))</formula>
    </cfRule>
    <cfRule type="containsText" dxfId="527" priority="217" operator="containsText" text="Bajo">
      <formula>NOT(ISERROR(SEARCH("Bajo",M90)))</formula>
    </cfRule>
    <cfRule type="containsText" dxfId="526" priority="218" operator="containsText" text="Moderado">
      <formula>NOT(ISERROR(SEARCH("Moderado",M90)))</formula>
    </cfRule>
    <cfRule type="containsText" dxfId="525" priority="219" operator="containsText" text="Extremo">
      <formula>NOT(ISERROR(SEARCH("Extremo",M90)))</formula>
    </cfRule>
    <cfRule type="containsText" dxfId="524" priority="220" operator="containsText" text="Baja">
      <formula>NOT(ISERROR(SEARCH("Baja",M90)))</formula>
    </cfRule>
    <cfRule type="containsText" dxfId="523" priority="221" operator="containsText" text="Alto">
      <formula>NOT(ISERROR(SEARCH("Alto",M90)))</formula>
    </cfRule>
  </conditionalFormatting>
  <conditionalFormatting sqref="F100">
    <cfRule type="containsText" dxfId="522" priority="180" operator="containsText" text="Muy Baja">
      <formula>NOT(ISERROR(SEARCH("Muy Baja",F100)))</formula>
    </cfRule>
    <cfRule type="containsText" dxfId="521" priority="181" operator="containsText" text="Baja">
      <formula>NOT(ISERROR(SEARCH("Baja",F100)))</formula>
    </cfRule>
    <cfRule type="containsText" dxfId="520" priority="182" operator="containsText" text="Muy Alta">
      <formula>NOT(ISERROR(SEARCH("Muy Alta",F100)))</formula>
    </cfRule>
    <cfRule type="containsText" dxfId="519" priority="183" operator="containsText" text="Alta">
      <formula>NOT(ISERROR(SEARCH("Alta",F100)))</formula>
    </cfRule>
    <cfRule type="containsText" dxfId="518" priority="184" operator="containsText" text="Media">
      <formula>NOT(ISERROR(SEARCH("Media",F100)))</formula>
    </cfRule>
    <cfRule type="containsText" dxfId="517" priority="185" operator="containsText" text="Media">
      <formula>NOT(ISERROR(SEARCH("Media",F100)))</formula>
    </cfRule>
    <cfRule type="containsText" dxfId="516" priority="186" operator="containsText" text="Media">
      <formula>NOT(ISERROR(SEARCH("Media",F100)))</formula>
    </cfRule>
    <cfRule type="containsText" dxfId="515" priority="187" operator="containsText" text="Muy Baja">
      <formula>NOT(ISERROR(SEARCH("Muy Baja",F100)))</formula>
    </cfRule>
    <cfRule type="containsText" dxfId="514" priority="188" operator="containsText" text="Baja">
      <formula>NOT(ISERROR(SEARCH("Baja",F100)))</formula>
    </cfRule>
    <cfRule type="containsText" dxfId="513" priority="189" operator="containsText" text="Muy Baja">
      <formula>NOT(ISERROR(SEARCH("Muy Baja",F100)))</formula>
    </cfRule>
    <cfRule type="containsText" dxfId="512" priority="190" operator="containsText" text="Muy Baja">
      <formula>NOT(ISERROR(SEARCH("Muy Baja",F100)))</formula>
    </cfRule>
    <cfRule type="containsText" dxfId="511" priority="191" operator="containsText" text="Muy Baja">
      <formula>NOT(ISERROR(SEARCH("Muy Baja",F100)))</formula>
    </cfRule>
    <cfRule type="containsText" dxfId="510" priority="192" operator="containsText" text="Muy Baja'Tabla probabilidad'!">
      <formula>NOT(ISERROR(SEARCH("Muy Baja'Tabla probabilidad'!",F100)))</formula>
    </cfRule>
    <cfRule type="containsText" dxfId="509" priority="193" operator="containsText" text="Muy bajo">
      <formula>NOT(ISERROR(SEARCH("Muy bajo",F100)))</formula>
    </cfRule>
    <cfRule type="containsText" dxfId="508" priority="194" operator="containsText" text="Alta">
      <formula>NOT(ISERROR(SEARCH("Alta",F100)))</formula>
    </cfRule>
    <cfRule type="containsText" dxfId="507" priority="195" operator="containsText" text="Media">
      <formula>NOT(ISERROR(SEARCH("Media",F100)))</formula>
    </cfRule>
    <cfRule type="containsText" dxfId="506" priority="196" operator="containsText" text="Baja">
      <formula>NOT(ISERROR(SEARCH("Baja",F100)))</formula>
    </cfRule>
    <cfRule type="containsText" dxfId="505" priority="197" operator="containsText" text="Muy baja">
      <formula>NOT(ISERROR(SEARCH("Muy baja",F100)))</formula>
    </cfRule>
    <cfRule type="cellIs" dxfId="504" priority="200" operator="between">
      <formula>1</formula>
      <formula>2</formula>
    </cfRule>
    <cfRule type="cellIs" dxfId="503" priority="201" operator="between">
      <formula>0</formula>
      <formula>2</formula>
    </cfRule>
  </conditionalFormatting>
  <conditionalFormatting sqref="G100">
    <cfRule type="containsText" dxfId="502" priority="174" operator="containsText" text="Catastrófico">
      <formula>NOT(ISERROR(SEARCH("Catastrófico",G100)))</formula>
    </cfRule>
    <cfRule type="containsText" dxfId="501" priority="175" operator="containsText" text="Mayor">
      <formula>NOT(ISERROR(SEARCH("Mayor",G100)))</formula>
    </cfRule>
    <cfRule type="containsText" dxfId="500" priority="176" operator="containsText" text="Alta">
      <formula>NOT(ISERROR(SEARCH("Alta",G100)))</formula>
    </cfRule>
    <cfRule type="containsText" dxfId="499" priority="177" operator="containsText" text="Moderado">
      <formula>NOT(ISERROR(SEARCH("Moderado",G100)))</formula>
    </cfRule>
    <cfRule type="containsText" dxfId="498" priority="178" operator="containsText" text="Menor">
      <formula>NOT(ISERROR(SEARCH("Menor",G100)))</formula>
    </cfRule>
    <cfRule type="containsText" dxfId="497" priority="179" operator="containsText" text="Leve">
      <formula>NOT(ISERROR(SEARCH("Leve",G100)))</formula>
    </cfRule>
  </conditionalFormatting>
  <conditionalFormatting sqref="H100:I100">
    <cfRule type="containsText" dxfId="496" priority="169" operator="containsText" text="Extremo">
      <formula>NOT(ISERROR(SEARCH("Extremo",H100)))</formula>
    </cfRule>
    <cfRule type="containsText" dxfId="495" priority="170" operator="containsText" text="Alto">
      <formula>NOT(ISERROR(SEARCH("Alto",H100)))</formula>
    </cfRule>
    <cfRule type="containsText" dxfId="494" priority="171" operator="containsText" text="Bajo">
      <formula>NOT(ISERROR(SEARCH("Bajo",H100)))</formula>
    </cfRule>
    <cfRule type="containsText" dxfId="493" priority="172" operator="containsText" text="Moderado">
      <formula>NOT(ISERROR(SEARCH("Moderado",H100)))</formula>
    </cfRule>
    <cfRule type="containsText" dxfId="492" priority="173" operator="containsText" text="Extremo">
      <formula>NOT(ISERROR(SEARCH("Extremo",H100)))</formula>
    </cfRule>
  </conditionalFormatting>
  <conditionalFormatting sqref="J100:J109">
    <cfRule type="containsText" dxfId="491" priority="212" operator="containsText" text="Muy Baja">
      <formula>NOT(ISERROR(SEARCH("Muy Baja",J100)))</formula>
    </cfRule>
  </conditionalFormatting>
  <conditionalFormatting sqref="J100:J109">
    <cfRule type="containsText" dxfId="490" priority="202" operator="containsText" text="Muy Baja">
      <formula>NOT(ISERROR(SEARCH("Muy Baja",J100)))</formula>
    </cfRule>
    <cfRule type="containsText" dxfId="489" priority="208" operator="containsText" text="Muy Alta">
      <formula>NOT(ISERROR(SEARCH("Muy Alta",J100)))</formula>
    </cfRule>
    <cfRule type="containsText" dxfId="488" priority="209" operator="containsText" text="Alta">
      <formula>NOT(ISERROR(SEARCH("Alta",J100)))</formula>
    </cfRule>
    <cfRule type="containsText" dxfId="487" priority="210" operator="containsText" text="Media">
      <formula>NOT(ISERROR(SEARCH("Media",J100)))</formula>
    </cfRule>
    <cfRule type="containsText" dxfId="486" priority="211" operator="containsText" text="Baja">
      <formula>NOT(ISERROR(SEARCH("Baja",J100)))</formula>
    </cfRule>
  </conditionalFormatting>
  <conditionalFormatting sqref="K100:K109">
    <cfRule type="containsText" dxfId="485" priority="203" operator="containsText" text="Catastrófico">
      <formula>NOT(ISERROR(SEARCH("Catastrófico",K100)))</formula>
    </cfRule>
    <cfRule type="containsText" dxfId="484" priority="204" operator="containsText" text="Moderado">
      <formula>NOT(ISERROR(SEARCH("Moderado",K100)))</formula>
    </cfRule>
    <cfRule type="containsText" dxfId="483" priority="205" operator="containsText" text="Menor">
      <formula>NOT(ISERROR(SEARCH("Menor",K100)))</formula>
    </cfRule>
    <cfRule type="containsText" dxfId="482" priority="206" operator="containsText" text="Leve">
      <formula>NOT(ISERROR(SEARCH("Leve",K100)))</formula>
    </cfRule>
    <cfRule type="containsText" dxfId="481" priority="207" operator="containsText" text="Mayor">
      <formula>NOT(ISERROR(SEARCH("Mayor",K100)))</formula>
    </cfRule>
  </conditionalFormatting>
  <conditionalFormatting sqref="M100">
    <cfRule type="containsText" dxfId="480" priority="160" operator="containsText" text="Extremo">
      <formula>NOT(ISERROR(SEARCH("Extremo",M100)))</formula>
    </cfRule>
    <cfRule type="containsText" dxfId="479" priority="161" operator="containsText" text="Alto">
      <formula>NOT(ISERROR(SEARCH("Alto",M100)))</formula>
    </cfRule>
    <cfRule type="containsText" dxfId="478" priority="162" operator="containsText" text="Moderado">
      <formula>NOT(ISERROR(SEARCH("Moderado",M100)))</formula>
    </cfRule>
    <cfRule type="containsText" dxfId="477" priority="163" operator="containsText" text="Menor">
      <formula>NOT(ISERROR(SEARCH("Menor",M100)))</formula>
    </cfRule>
    <cfRule type="containsText" dxfId="476" priority="164" operator="containsText" text="Bajo">
      <formula>NOT(ISERROR(SEARCH("Bajo",M100)))</formula>
    </cfRule>
    <cfRule type="containsText" dxfId="475" priority="165" operator="containsText" text="Moderado">
      <formula>NOT(ISERROR(SEARCH("Moderado",M100)))</formula>
    </cfRule>
    <cfRule type="containsText" dxfId="474" priority="166" operator="containsText" text="Extremo">
      <formula>NOT(ISERROR(SEARCH("Extremo",M100)))</formula>
    </cfRule>
    <cfRule type="containsText" dxfId="473" priority="167" operator="containsText" text="Baja">
      <formula>NOT(ISERROR(SEARCH("Baja",M100)))</formula>
    </cfRule>
    <cfRule type="containsText" dxfId="472" priority="168" operator="containsText" text="Alto">
      <formula>NOT(ISERROR(SEARCH("Alto",M100)))</formula>
    </cfRule>
  </conditionalFormatting>
  <conditionalFormatting sqref="F110">
    <cfRule type="containsText" dxfId="471" priority="127" operator="containsText" text="Muy Baja">
      <formula>NOT(ISERROR(SEARCH("Muy Baja",F110)))</formula>
    </cfRule>
    <cfRule type="containsText" dxfId="470" priority="128" operator="containsText" text="Baja">
      <formula>NOT(ISERROR(SEARCH("Baja",F110)))</formula>
    </cfRule>
    <cfRule type="containsText" dxfId="469" priority="129" operator="containsText" text="Muy Alta">
      <formula>NOT(ISERROR(SEARCH("Muy Alta",F110)))</formula>
    </cfRule>
    <cfRule type="containsText" dxfId="468" priority="130" operator="containsText" text="Alta">
      <formula>NOT(ISERROR(SEARCH("Alta",F110)))</formula>
    </cfRule>
    <cfRule type="containsText" dxfId="467" priority="131" operator="containsText" text="Media">
      <formula>NOT(ISERROR(SEARCH("Media",F110)))</formula>
    </cfRule>
    <cfRule type="containsText" dxfId="466" priority="132" operator="containsText" text="Media">
      <formula>NOT(ISERROR(SEARCH("Media",F110)))</formula>
    </cfRule>
    <cfRule type="containsText" dxfId="465" priority="133" operator="containsText" text="Media">
      <formula>NOT(ISERROR(SEARCH("Media",F110)))</formula>
    </cfRule>
    <cfRule type="containsText" dxfId="464" priority="134" operator="containsText" text="Muy Baja">
      <formula>NOT(ISERROR(SEARCH("Muy Baja",F110)))</formula>
    </cfRule>
    <cfRule type="containsText" dxfId="463" priority="135" operator="containsText" text="Baja">
      <formula>NOT(ISERROR(SEARCH("Baja",F110)))</formula>
    </cfRule>
    <cfRule type="containsText" dxfId="462" priority="136" operator="containsText" text="Muy Baja">
      <formula>NOT(ISERROR(SEARCH("Muy Baja",F110)))</formula>
    </cfRule>
    <cfRule type="containsText" dxfId="461" priority="137" operator="containsText" text="Muy Baja">
      <formula>NOT(ISERROR(SEARCH("Muy Baja",F110)))</formula>
    </cfRule>
    <cfRule type="containsText" dxfId="460" priority="138" operator="containsText" text="Muy Baja">
      <formula>NOT(ISERROR(SEARCH("Muy Baja",F110)))</formula>
    </cfRule>
    <cfRule type="containsText" dxfId="459" priority="139" operator="containsText" text="Muy Baja'Tabla probabilidad'!">
      <formula>NOT(ISERROR(SEARCH("Muy Baja'Tabla probabilidad'!",F110)))</formula>
    </cfRule>
    <cfRule type="containsText" dxfId="458" priority="140" operator="containsText" text="Muy bajo">
      <formula>NOT(ISERROR(SEARCH("Muy bajo",F110)))</formula>
    </cfRule>
    <cfRule type="containsText" dxfId="457" priority="141" operator="containsText" text="Alta">
      <formula>NOT(ISERROR(SEARCH("Alta",F110)))</formula>
    </cfRule>
    <cfRule type="containsText" dxfId="456" priority="142" operator="containsText" text="Media">
      <formula>NOT(ISERROR(SEARCH("Media",F110)))</formula>
    </cfRule>
    <cfRule type="containsText" dxfId="455" priority="143" operator="containsText" text="Baja">
      <formula>NOT(ISERROR(SEARCH("Baja",F110)))</formula>
    </cfRule>
    <cfRule type="containsText" dxfId="454" priority="144" operator="containsText" text="Muy baja">
      <formula>NOT(ISERROR(SEARCH("Muy baja",F110)))</formula>
    </cfRule>
    <cfRule type="cellIs" dxfId="453" priority="147" operator="between">
      <formula>1</formula>
      <formula>2</formula>
    </cfRule>
    <cfRule type="cellIs" dxfId="452" priority="148" operator="between">
      <formula>0</formula>
      <formula>2</formula>
    </cfRule>
  </conditionalFormatting>
  <conditionalFormatting sqref="G110">
    <cfRule type="containsText" dxfId="451" priority="121" operator="containsText" text="Catastrófico">
      <formula>NOT(ISERROR(SEARCH("Catastrófico",G110)))</formula>
    </cfRule>
    <cfRule type="containsText" dxfId="450" priority="122" operator="containsText" text="Mayor">
      <formula>NOT(ISERROR(SEARCH("Mayor",G110)))</formula>
    </cfRule>
    <cfRule type="containsText" dxfId="449" priority="123" operator="containsText" text="Alta">
      <formula>NOT(ISERROR(SEARCH("Alta",G110)))</formula>
    </cfRule>
    <cfRule type="containsText" dxfId="448" priority="124" operator="containsText" text="Moderado">
      <formula>NOT(ISERROR(SEARCH("Moderado",G110)))</formula>
    </cfRule>
    <cfRule type="containsText" dxfId="447" priority="125" operator="containsText" text="Menor">
      <formula>NOT(ISERROR(SEARCH("Menor",G110)))</formula>
    </cfRule>
    <cfRule type="containsText" dxfId="446" priority="126" operator="containsText" text="Leve">
      <formula>NOT(ISERROR(SEARCH("Leve",G110)))</formula>
    </cfRule>
  </conditionalFormatting>
  <conditionalFormatting sqref="H110:I110">
    <cfRule type="containsText" dxfId="445" priority="116" operator="containsText" text="Extremo">
      <formula>NOT(ISERROR(SEARCH("Extremo",H110)))</formula>
    </cfRule>
    <cfRule type="containsText" dxfId="444" priority="117" operator="containsText" text="Alto">
      <formula>NOT(ISERROR(SEARCH("Alto",H110)))</formula>
    </cfRule>
    <cfRule type="containsText" dxfId="443" priority="118" operator="containsText" text="Bajo">
      <formula>NOT(ISERROR(SEARCH("Bajo",H110)))</formula>
    </cfRule>
    <cfRule type="containsText" dxfId="442" priority="119" operator="containsText" text="Moderado">
      <formula>NOT(ISERROR(SEARCH("Moderado",H110)))</formula>
    </cfRule>
    <cfRule type="containsText" dxfId="441" priority="120" operator="containsText" text="Extremo">
      <formula>NOT(ISERROR(SEARCH("Extremo",H110)))</formula>
    </cfRule>
  </conditionalFormatting>
  <conditionalFormatting sqref="J110:J119">
    <cfRule type="containsText" dxfId="440" priority="159" operator="containsText" text="Muy Baja">
      <formula>NOT(ISERROR(SEARCH("Muy Baja",J110)))</formula>
    </cfRule>
  </conditionalFormatting>
  <conditionalFormatting sqref="J110:J119">
    <cfRule type="containsText" dxfId="439" priority="149" operator="containsText" text="Muy Baja">
      <formula>NOT(ISERROR(SEARCH("Muy Baja",J110)))</formula>
    </cfRule>
    <cfRule type="containsText" dxfId="438" priority="155" operator="containsText" text="Muy Alta">
      <formula>NOT(ISERROR(SEARCH("Muy Alta",J110)))</formula>
    </cfRule>
    <cfRule type="containsText" dxfId="437" priority="156" operator="containsText" text="Alta">
      <formula>NOT(ISERROR(SEARCH("Alta",J110)))</formula>
    </cfRule>
    <cfRule type="containsText" dxfId="436" priority="157" operator="containsText" text="Media">
      <formula>NOT(ISERROR(SEARCH("Media",J110)))</formula>
    </cfRule>
    <cfRule type="containsText" dxfId="435" priority="158" operator="containsText" text="Baja">
      <formula>NOT(ISERROR(SEARCH("Baja",J110)))</formula>
    </cfRule>
  </conditionalFormatting>
  <conditionalFormatting sqref="K110:K119">
    <cfRule type="containsText" dxfId="434" priority="150" operator="containsText" text="Catastrófico">
      <formula>NOT(ISERROR(SEARCH("Catastrófico",K110)))</formula>
    </cfRule>
    <cfRule type="containsText" dxfId="433" priority="151" operator="containsText" text="Moderado">
      <formula>NOT(ISERROR(SEARCH("Moderado",K110)))</formula>
    </cfRule>
    <cfRule type="containsText" dxfId="432" priority="152" operator="containsText" text="Menor">
      <formula>NOT(ISERROR(SEARCH("Menor",K110)))</formula>
    </cfRule>
    <cfRule type="containsText" dxfId="431" priority="153" operator="containsText" text="Leve">
      <formula>NOT(ISERROR(SEARCH("Leve",K110)))</formula>
    </cfRule>
    <cfRule type="containsText" dxfId="430" priority="154" operator="containsText" text="Mayor">
      <formula>NOT(ISERROR(SEARCH("Mayor",K110)))</formula>
    </cfRule>
  </conditionalFormatting>
  <conditionalFormatting sqref="M110">
    <cfRule type="containsText" dxfId="429" priority="107" operator="containsText" text="Extremo">
      <formula>NOT(ISERROR(SEARCH("Extremo",M110)))</formula>
    </cfRule>
    <cfRule type="containsText" dxfId="428" priority="108" operator="containsText" text="Alto">
      <formula>NOT(ISERROR(SEARCH("Alto",M110)))</formula>
    </cfRule>
    <cfRule type="containsText" dxfId="427" priority="109" operator="containsText" text="Moderado">
      <formula>NOT(ISERROR(SEARCH("Moderado",M110)))</formula>
    </cfRule>
    <cfRule type="containsText" dxfId="426" priority="110" operator="containsText" text="Menor">
      <formula>NOT(ISERROR(SEARCH("Menor",M110)))</formula>
    </cfRule>
    <cfRule type="containsText" dxfId="425" priority="111" operator="containsText" text="Bajo">
      <formula>NOT(ISERROR(SEARCH("Bajo",M110)))</formula>
    </cfRule>
    <cfRule type="containsText" dxfId="424" priority="112" operator="containsText" text="Moderado">
      <formula>NOT(ISERROR(SEARCH("Moderado",M110)))</formula>
    </cfRule>
    <cfRule type="containsText" dxfId="423" priority="113" operator="containsText" text="Extremo">
      <formula>NOT(ISERROR(SEARCH("Extremo",M110)))</formula>
    </cfRule>
    <cfRule type="containsText" dxfId="422" priority="114" operator="containsText" text="Baja">
      <formula>NOT(ISERROR(SEARCH("Baja",M110)))</formula>
    </cfRule>
    <cfRule type="containsText" dxfId="421" priority="115" operator="containsText" text="Alto">
      <formula>NOT(ISERROR(SEARCH("Alto",M110)))</formula>
    </cfRule>
  </conditionalFormatting>
  <conditionalFormatting sqref="F120">
    <cfRule type="containsText" dxfId="420" priority="74" operator="containsText" text="Muy Baja">
      <formula>NOT(ISERROR(SEARCH("Muy Baja",F120)))</formula>
    </cfRule>
    <cfRule type="containsText" dxfId="419" priority="75" operator="containsText" text="Baja">
      <formula>NOT(ISERROR(SEARCH("Baja",F120)))</formula>
    </cfRule>
    <cfRule type="containsText" dxfId="418" priority="76" operator="containsText" text="Muy Alta">
      <formula>NOT(ISERROR(SEARCH("Muy Alta",F120)))</formula>
    </cfRule>
    <cfRule type="containsText" dxfId="417" priority="77" operator="containsText" text="Alta">
      <formula>NOT(ISERROR(SEARCH("Alta",F120)))</formula>
    </cfRule>
    <cfRule type="containsText" dxfId="416" priority="78" operator="containsText" text="Media">
      <formula>NOT(ISERROR(SEARCH("Media",F120)))</formula>
    </cfRule>
    <cfRule type="containsText" dxfId="415" priority="79" operator="containsText" text="Media">
      <formula>NOT(ISERROR(SEARCH("Media",F120)))</formula>
    </cfRule>
    <cfRule type="containsText" dxfId="414" priority="80" operator="containsText" text="Media">
      <formula>NOT(ISERROR(SEARCH("Media",F120)))</formula>
    </cfRule>
    <cfRule type="containsText" dxfId="413" priority="81" operator="containsText" text="Muy Baja">
      <formula>NOT(ISERROR(SEARCH("Muy Baja",F120)))</formula>
    </cfRule>
    <cfRule type="containsText" dxfId="412" priority="82" operator="containsText" text="Baja">
      <formula>NOT(ISERROR(SEARCH("Baja",F120)))</formula>
    </cfRule>
    <cfRule type="containsText" dxfId="411" priority="83" operator="containsText" text="Muy Baja">
      <formula>NOT(ISERROR(SEARCH("Muy Baja",F120)))</formula>
    </cfRule>
    <cfRule type="containsText" dxfId="410" priority="84" operator="containsText" text="Muy Baja">
      <formula>NOT(ISERROR(SEARCH("Muy Baja",F120)))</formula>
    </cfRule>
    <cfRule type="containsText" dxfId="409" priority="85" operator="containsText" text="Muy Baja">
      <formula>NOT(ISERROR(SEARCH("Muy Baja",F120)))</formula>
    </cfRule>
    <cfRule type="containsText" dxfId="408" priority="86" operator="containsText" text="Muy Baja'Tabla probabilidad'!">
      <formula>NOT(ISERROR(SEARCH("Muy Baja'Tabla probabilidad'!",F120)))</formula>
    </cfRule>
    <cfRule type="containsText" dxfId="407" priority="87" operator="containsText" text="Muy bajo">
      <formula>NOT(ISERROR(SEARCH("Muy bajo",F120)))</formula>
    </cfRule>
    <cfRule type="containsText" dxfId="406" priority="88" operator="containsText" text="Alta">
      <formula>NOT(ISERROR(SEARCH("Alta",F120)))</formula>
    </cfRule>
    <cfRule type="containsText" dxfId="405" priority="89" operator="containsText" text="Media">
      <formula>NOT(ISERROR(SEARCH("Media",F120)))</formula>
    </cfRule>
    <cfRule type="containsText" dxfId="404" priority="90" operator="containsText" text="Baja">
      <formula>NOT(ISERROR(SEARCH("Baja",F120)))</formula>
    </cfRule>
    <cfRule type="containsText" dxfId="403" priority="91" operator="containsText" text="Muy baja">
      <formula>NOT(ISERROR(SEARCH("Muy baja",F120)))</formula>
    </cfRule>
    <cfRule type="cellIs" dxfId="402" priority="94" operator="between">
      <formula>1</formula>
      <formula>2</formula>
    </cfRule>
    <cfRule type="cellIs" dxfId="401" priority="95" operator="between">
      <formula>0</formula>
      <formula>2</formula>
    </cfRule>
  </conditionalFormatting>
  <conditionalFormatting sqref="G120">
    <cfRule type="containsText" dxfId="400" priority="68" operator="containsText" text="Catastrófico">
      <formula>NOT(ISERROR(SEARCH("Catastrófico",G120)))</formula>
    </cfRule>
    <cfRule type="containsText" dxfId="399" priority="69" operator="containsText" text="Mayor">
      <formula>NOT(ISERROR(SEARCH("Mayor",G120)))</formula>
    </cfRule>
    <cfRule type="containsText" dxfId="398" priority="70" operator="containsText" text="Alta">
      <formula>NOT(ISERROR(SEARCH("Alta",G120)))</formula>
    </cfRule>
    <cfRule type="containsText" dxfId="397" priority="71" operator="containsText" text="Moderado">
      <formula>NOT(ISERROR(SEARCH("Moderado",G120)))</formula>
    </cfRule>
    <cfRule type="containsText" dxfId="396" priority="72" operator="containsText" text="Menor">
      <formula>NOT(ISERROR(SEARCH("Menor",G120)))</formula>
    </cfRule>
    <cfRule type="containsText" dxfId="395" priority="73" operator="containsText" text="Leve">
      <formula>NOT(ISERROR(SEARCH("Leve",G120)))</formula>
    </cfRule>
  </conditionalFormatting>
  <conditionalFormatting sqref="H120:I120">
    <cfRule type="containsText" dxfId="394" priority="63" operator="containsText" text="Extremo">
      <formula>NOT(ISERROR(SEARCH("Extremo",H120)))</formula>
    </cfRule>
    <cfRule type="containsText" dxfId="393" priority="64" operator="containsText" text="Alto">
      <formula>NOT(ISERROR(SEARCH("Alto",H120)))</formula>
    </cfRule>
    <cfRule type="containsText" dxfId="392" priority="65" operator="containsText" text="Bajo">
      <formula>NOT(ISERROR(SEARCH("Bajo",H120)))</formula>
    </cfRule>
    <cfRule type="containsText" dxfId="391" priority="66" operator="containsText" text="Moderado">
      <formula>NOT(ISERROR(SEARCH("Moderado",H120)))</formula>
    </cfRule>
    <cfRule type="containsText" dxfId="390" priority="67" operator="containsText" text="Extremo">
      <formula>NOT(ISERROR(SEARCH("Extremo",H120)))</formula>
    </cfRule>
  </conditionalFormatting>
  <conditionalFormatting sqref="J120:J129">
    <cfRule type="containsText" dxfId="389" priority="106" operator="containsText" text="Muy Baja">
      <formula>NOT(ISERROR(SEARCH("Muy Baja",J120)))</formula>
    </cfRule>
  </conditionalFormatting>
  <conditionalFormatting sqref="J120:J129">
    <cfRule type="containsText" dxfId="388" priority="96" operator="containsText" text="Muy Baja">
      <formula>NOT(ISERROR(SEARCH("Muy Baja",J120)))</formula>
    </cfRule>
    <cfRule type="containsText" dxfId="387" priority="102" operator="containsText" text="Muy Alta">
      <formula>NOT(ISERROR(SEARCH("Muy Alta",J120)))</formula>
    </cfRule>
    <cfRule type="containsText" dxfId="386" priority="103" operator="containsText" text="Alta">
      <formula>NOT(ISERROR(SEARCH("Alta",J120)))</formula>
    </cfRule>
    <cfRule type="containsText" dxfId="385" priority="104" operator="containsText" text="Media">
      <formula>NOT(ISERROR(SEARCH("Media",J120)))</formula>
    </cfRule>
    <cfRule type="containsText" dxfId="384" priority="105" operator="containsText" text="Baja">
      <formula>NOT(ISERROR(SEARCH("Baja",J120)))</formula>
    </cfRule>
  </conditionalFormatting>
  <conditionalFormatting sqref="K120:K129">
    <cfRule type="containsText" dxfId="383" priority="97" operator="containsText" text="Catastrófico">
      <formula>NOT(ISERROR(SEARCH("Catastrófico",K120)))</formula>
    </cfRule>
    <cfRule type="containsText" dxfId="382" priority="98" operator="containsText" text="Moderado">
      <formula>NOT(ISERROR(SEARCH("Moderado",K120)))</formula>
    </cfRule>
    <cfRule type="containsText" dxfId="381" priority="99" operator="containsText" text="Menor">
      <formula>NOT(ISERROR(SEARCH("Menor",K120)))</formula>
    </cfRule>
    <cfRule type="containsText" dxfId="380" priority="100" operator="containsText" text="Leve">
      <formula>NOT(ISERROR(SEARCH("Leve",K120)))</formula>
    </cfRule>
    <cfRule type="containsText" dxfId="379" priority="101" operator="containsText" text="Mayor">
      <formula>NOT(ISERROR(SEARCH("Mayor",K120)))</formula>
    </cfRule>
  </conditionalFormatting>
  <conditionalFormatting sqref="M120">
    <cfRule type="containsText" dxfId="378" priority="54" operator="containsText" text="Extremo">
      <formula>NOT(ISERROR(SEARCH("Extremo",M120)))</formula>
    </cfRule>
    <cfRule type="containsText" dxfId="377" priority="55" operator="containsText" text="Alto">
      <formula>NOT(ISERROR(SEARCH("Alto",M120)))</formula>
    </cfRule>
    <cfRule type="containsText" dxfId="376" priority="56" operator="containsText" text="Moderado">
      <formula>NOT(ISERROR(SEARCH("Moderado",M120)))</formula>
    </cfRule>
    <cfRule type="containsText" dxfId="375" priority="57" operator="containsText" text="Menor">
      <formula>NOT(ISERROR(SEARCH("Menor",M120)))</formula>
    </cfRule>
    <cfRule type="containsText" dxfId="374" priority="58" operator="containsText" text="Bajo">
      <formula>NOT(ISERROR(SEARCH("Bajo",M120)))</formula>
    </cfRule>
    <cfRule type="containsText" dxfId="373" priority="59" operator="containsText" text="Moderado">
      <formula>NOT(ISERROR(SEARCH("Moderado",M120)))</formula>
    </cfRule>
    <cfRule type="containsText" dxfId="372" priority="60" operator="containsText" text="Extremo">
      <formula>NOT(ISERROR(SEARCH("Extremo",M120)))</formula>
    </cfRule>
    <cfRule type="containsText" dxfId="371" priority="61" operator="containsText" text="Baja">
      <formula>NOT(ISERROR(SEARCH("Baja",M120)))</formula>
    </cfRule>
    <cfRule type="containsText" dxfId="370" priority="62" operator="containsText" text="Alto">
      <formula>NOT(ISERROR(SEARCH("Alto",M120)))</formula>
    </cfRule>
  </conditionalFormatting>
  <conditionalFormatting sqref="F130">
    <cfRule type="containsText" dxfId="369" priority="21" operator="containsText" text="Muy Baja">
      <formula>NOT(ISERROR(SEARCH("Muy Baja",F130)))</formula>
    </cfRule>
    <cfRule type="containsText" dxfId="368" priority="22" operator="containsText" text="Baja">
      <formula>NOT(ISERROR(SEARCH("Baja",F130)))</formula>
    </cfRule>
    <cfRule type="containsText" dxfId="367" priority="23" operator="containsText" text="Muy Alta">
      <formula>NOT(ISERROR(SEARCH("Muy Alta",F130)))</formula>
    </cfRule>
    <cfRule type="containsText" dxfId="366" priority="24" operator="containsText" text="Alta">
      <formula>NOT(ISERROR(SEARCH("Alta",F130)))</formula>
    </cfRule>
    <cfRule type="containsText" dxfId="365" priority="25" operator="containsText" text="Media">
      <formula>NOT(ISERROR(SEARCH("Media",F130)))</formula>
    </cfRule>
    <cfRule type="containsText" dxfId="364" priority="26" operator="containsText" text="Media">
      <formula>NOT(ISERROR(SEARCH("Media",F130)))</formula>
    </cfRule>
    <cfRule type="containsText" dxfId="363" priority="27" operator="containsText" text="Media">
      <formula>NOT(ISERROR(SEARCH("Media",F130)))</formula>
    </cfRule>
    <cfRule type="containsText" dxfId="362" priority="28" operator="containsText" text="Muy Baja">
      <formula>NOT(ISERROR(SEARCH("Muy Baja",F130)))</formula>
    </cfRule>
    <cfRule type="containsText" dxfId="361" priority="29" operator="containsText" text="Baja">
      <formula>NOT(ISERROR(SEARCH("Baja",F130)))</formula>
    </cfRule>
    <cfRule type="containsText" dxfId="360" priority="30" operator="containsText" text="Muy Baja">
      <formula>NOT(ISERROR(SEARCH("Muy Baja",F130)))</formula>
    </cfRule>
    <cfRule type="containsText" dxfId="359" priority="31" operator="containsText" text="Muy Baja">
      <formula>NOT(ISERROR(SEARCH("Muy Baja",F130)))</formula>
    </cfRule>
    <cfRule type="containsText" dxfId="358" priority="32" operator="containsText" text="Muy Baja">
      <formula>NOT(ISERROR(SEARCH("Muy Baja",F130)))</formula>
    </cfRule>
    <cfRule type="containsText" dxfId="357" priority="33" operator="containsText" text="Muy Baja'Tabla probabilidad'!">
      <formula>NOT(ISERROR(SEARCH("Muy Baja'Tabla probabilidad'!",F130)))</formula>
    </cfRule>
    <cfRule type="containsText" dxfId="356" priority="34" operator="containsText" text="Muy bajo">
      <formula>NOT(ISERROR(SEARCH("Muy bajo",F130)))</formula>
    </cfRule>
    <cfRule type="containsText" dxfId="355" priority="35" operator="containsText" text="Alta">
      <formula>NOT(ISERROR(SEARCH("Alta",F130)))</formula>
    </cfRule>
    <cfRule type="containsText" dxfId="354" priority="36" operator="containsText" text="Media">
      <formula>NOT(ISERROR(SEARCH("Media",F130)))</formula>
    </cfRule>
    <cfRule type="containsText" dxfId="353" priority="37" operator="containsText" text="Baja">
      <formula>NOT(ISERROR(SEARCH("Baja",F130)))</formula>
    </cfRule>
    <cfRule type="containsText" dxfId="352" priority="38" operator="containsText" text="Muy baja">
      <formula>NOT(ISERROR(SEARCH("Muy baja",F130)))</formula>
    </cfRule>
    <cfRule type="cellIs" dxfId="351" priority="41" operator="between">
      <formula>1</formula>
      <formula>2</formula>
    </cfRule>
    <cfRule type="cellIs" dxfId="350" priority="42" operator="between">
      <formula>0</formula>
      <formula>2</formula>
    </cfRule>
  </conditionalFormatting>
  <conditionalFormatting sqref="G130">
    <cfRule type="containsText" dxfId="349" priority="15" operator="containsText" text="Catastrófico">
      <formula>NOT(ISERROR(SEARCH("Catastrófico",G130)))</formula>
    </cfRule>
    <cfRule type="containsText" dxfId="348" priority="16" operator="containsText" text="Mayor">
      <formula>NOT(ISERROR(SEARCH("Mayor",G130)))</formula>
    </cfRule>
    <cfRule type="containsText" dxfId="347" priority="17" operator="containsText" text="Alta">
      <formula>NOT(ISERROR(SEARCH("Alta",G130)))</formula>
    </cfRule>
    <cfRule type="containsText" dxfId="346" priority="18" operator="containsText" text="Moderado">
      <formula>NOT(ISERROR(SEARCH("Moderado",G130)))</formula>
    </cfRule>
    <cfRule type="containsText" dxfId="345" priority="19" operator="containsText" text="Menor">
      <formula>NOT(ISERROR(SEARCH("Menor",G130)))</formula>
    </cfRule>
    <cfRule type="containsText" dxfId="344" priority="20" operator="containsText" text="Leve">
      <formula>NOT(ISERROR(SEARCH("Leve",G130)))</formula>
    </cfRule>
  </conditionalFormatting>
  <conditionalFormatting sqref="H130:I130">
    <cfRule type="containsText" dxfId="343" priority="10" operator="containsText" text="Extremo">
      <formula>NOT(ISERROR(SEARCH("Extremo",H130)))</formula>
    </cfRule>
    <cfRule type="containsText" dxfId="342" priority="11" operator="containsText" text="Alto">
      <formula>NOT(ISERROR(SEARCH("Alto",H130)))</formula>
    </cfRule>
    <cfRule type="containsText" dxfId="341" priority="12" operator="containsText" text="Bajo">
      <formula>NOT(ISERROR(SEARCH("Bajo",H130)))</formula>
    </cfRule>
    <cfRule type="containsText" dxfId="340" priority="13" operator="containsText" text="Moderado">
      <formula>NOT(ISERROR(SEARCH("Moderado",H130)))</formula>
    </cfRule>
    <cfRule type="containsText" dxfId="339" priority="14" operator="containsText" text="Extremo">
      <formula>NOT(ISERROR(SEARCH("Extremo",H130)))</formula>
    </cfRule>
  </conditionalFormatting>
  <conditionalFormatting sqref="J130:J139">
    <cfRule type="containsText" dxfId="338" priority="53" operator="containsText" text="Muy Baja">
      <formula>NOT(ISERROR(SEARCH("Muy Baja",J130)))</formula>
    </cfRule>
  </conditionalFormatting>
  <conditionalFormatting sqref="J130:J139">
    <cfRule type="containsText" dxfId="337" priority="43" operator="containsText" text="Muy Baja">
      <formula>NOT(ISERROR(SEARCH("Muy Baja",J130)))</formula>
    </cfRule>
    <cfRule type="containsText" dxfId="336" priority="49" operator="containsText" text="Muy Alta">
      <formula>NOT(ISERROR(SEARCH("Muy Alta",J130)))</formula>
    </cfRule>
    <cfRule type="containsText" dxfId="335" priority="50" operator="containsText" text="Alta">
      <formula>NOT(ISERROR(SEARCH("Alta",J130)))</formula>
    </cfRule>
    <cfRule type="containsText" dxfId="334" priority="51" operator="containsText" text="Media">
      <formula>NOT(ISERROR(SEARCH("Media",J130)))</formula>
    </cfRule>
    <cfRule type="containsText" dxfId="333" priority="52" operator="containsText" text="Baja">
      <formula>NOT(ISERROR(SEARCH("Baja",J130)))</formula>
    </cfRule>
  </conditionalFormatting>
  <conditionalFormatting sqref="K130:K139">
    <cfRule type="containsText" dxfId="332" priority="44" operator="containsText" text="Catastrófico">
      <formula>NOT(ISERROR(SEARCH("Catastrófico",K130)))</formula>
    </cfRule>
    <cfRule type="containsText" dxfId="331" priority="45" operator="containsText" text="Moderado">
      <formula>NOT(ISERROR(SEARCH("Moderado",K130)))</formula>
    </cfRule>
    <cfRule type="containsText" dxfId="330" priority="46" operator="containsText" text="Menor">
      <formula>NOT(ISERROR(SEARCH("Menor",K130)))</formula>
    </cfRule>
    <cfRule type="containsText" dxfId="329" priority="47" operator="containsText" text="Leve">
      <formula>NOT(ISERROR(SEARCH("Leve",K130)))</formula>
    </cfRule>
    <cfRule type="containsText" dxfId="328" priority="48" operator="containsText" text="Mayor">
      <formula>NOT(ISERROR(SEARCH("Mayor",K130)))</formula>
    </cfRule>
  </conditionalFormatting>
  <conditionalFormatting sqref="M130">
    <cfRule type="containsText" dxfId="327" priority="1" operator="containsText" text="Extremo">
      <formula>NOT(ISERROR(SEARCH("Extremo",M130)))</formula>
    </cfRule>
    <cfRule type="containsText" dxfId="326" priority="2" operator="containsText" text="Alto">
      <formula>NOT(ISERROR(SEARCH("Alto",M130)))</formula>
    </cfRule>
    <cfRule type="containsText" dxfId="325" priority="3" operator="containsText" text="Moderado">
      <formula>NOT(ISERROR(SEARCH("Moderado",M130)))</formula>
    </cfRule>
    <cfRule type="containsText" dxfId="324" priority="4" operator="containsText" text="Menor">
      <formula>NOT(ISERROR(SEARCH("Menor",M130)))</formula>
    </cfRule>
    <cfRule type="containsText" dxfId="323" priority="5" operator="containsText" text="Bajo">
      <formula>NOT(ISERROR(SEARCH("Bajo",M130)))</formula>
    </cfRule>
    <cfRule type="containsText" dxfId="322" priority="6" operator="containsText" text="Moderado">
      <formula>NOT(ISERROR(SEARCH("Moderado",M130)))</formula>
    </cfRule>
    <cfRule type="containsText" dxfId="321" priority="7" operator="containsText" text="Extremo">
      <formula>NOT(ISERROR(SEARCH("Extremo",M130)))</formula>
    </cfRule>
    <cfRule type="containsText" dxfId="320" priority="8" operator="containsText" text="Baja">
      <formula>NOT(ISERROR(SEARCH("Baja",M130)))</formula>
    </cfRule>
    <cfRule type="containsText" dxfId="319" priority="9" operator="containsText" text="Alto">
      <formula>NOT(ISERROR(SEARCH("Alto",M130)))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18"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819"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461" operator="containsText" id="{91756295-6D92-47C2-BE74-D10A34FEA2E1}">
            <xm:f>NOT(ISERROR(SEARCH('8- Políticas de Administración '!$B$5,F60)))</xm:f>
            <xm:f>'8- Políticas de Administración '!$B$5</xm:f>
            <x14:dxf>
              <font>
                <color rgb="FF006100"/>
              </font>
              <fill>
                <patternFill>
                  <bgColor rgb="FFC6EFCE"/>
                </patternFill>
              </fill>
            </x14:dxf>
          </x14:cfRule>
          <x14:cfRule type="containsText" priority="462" operator="containsText" id="{3190203D-BB23-48A1-90E6-DEE308CAD889}">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419" operator="containsText" id="{37B1FF55-3E45-460B-95E7-60D085119331}">
            <xm:f>NOT(ISERROR(SEARCH('8- Políticas de Administración '!$B$5,F70)))</xm:f>
            <xm:f>'8- Políticas de Administración '!$B$5</xm:f>
            <x14:dxf>
              <font>
                <color rgb="FF006100"/>
              </font>
              <fill>
                <patternFill>
                  <bgColor rgb="FFC6EFCE"/>
                </patternFill>
              </fill>
            </x14:dxf>
          </x14:cfRule>
          <x14:cfRule type="containsText" priority="420" operator="containsText" id="{C867839D-11E6-4724-8481-E951D7A735DE}">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293" operator="containsText" id="{B789873B-1499-470E-AC4A-852F1DABE718}">
            <xm:f>NOT(ISERROR(SEARCH('8- Políticas de Administración '!$B$5,F80)))</xm:f>
            <xm:f>'8- Políticas de Administración '!$B$5</xm:f>
            <x14:dxf>
              <font>
                <color rgb="FF006100"/>
              </font>
              <fill>
                <patternFill>
                  <bgColor rgb="FFC6EFCE"/>
                </patternFill>
              </fill>
            </x14:dxf>
          </x14:cfRule>
          <x14:cfRule type="containsText" priority="294" operator="containsText" id="{3720DE3E-57B0-4635-83EB-15526E5A76B6}">
            <xm:f>NOT(ISERROR(SEARCH('8- Políticas de Administración '!$B$5,F80)))</xm:f>
            <xm:f>'8- Políticas de Administración '!$B$5</xm:f>
            <x14:dxf>
              <font>
                <color rgb="FF9C0006"/>
              </font>
              <fill>
                <patternFill>
                  <bgColor rgb="FFFFC7CE"/>
                </patternFill>
              </fill>
            </x14:dxf>
          </x14:cfRule>
          <xm:sqref>F80</xm:sqref>
        </x14:conditionalFormatting>
        <x14:conditionalFormatting xmlns:xm="http://schemas.microsoft.com/office/excel/2006/main">
          <x14:cfRule type="containsText" priority="251" operator="containsText" id="{0C561044-5F74-4808-B0CD-95AA49655497}">
            <xm:f>NOT(ISERROR(SEARCH('8- Políticas de Administración '!$B$5,F90)))</xm:f>
            <xm:f>'8- Políticas de Administración '!$B$5</xm:f>
            <x14:dxf>
              <font>
                <color rgb="FF006100"/>
              </font>
              <fill>
                <patternFill>
                  <bgColor rgb="FFC6EFCE"/>
                </patternFill>
              </fill>
            </x14:dxf>
          </x14:cfRule>
          <x14:cfRule type="containsText" priority="252" operator="containsText" id="{A6DCE7D2-2258-4111-B179-C9F8DFACFD5B}">
            <xm:f>NOT(ISERROR(SEARCH('8- Políticas de Administración '!$B$5,F90)))</xm:f>
            <xm:f>'8- Políticas de Administración '!$B$5</xm:f>
            <x14:dxf>
              <font>
                <color rgb="FF9C0006"/>
              </font>
              <fill>
                <patternFill>
                  <bgColor rgb="FFFFC7CE"/>
                </patternFill>
              </fill>
            </x14:dxf>
          </x14:cfRule>
          <xm:sqref>F90</xm:sqref>
        </x14:conditionalFormatting>
        <x14:conditionalFormatting xmlns:xm="http://schemas.microsoft.com/office/excel/2006/main">
          <x14:cfRule type="containsText" priority="198" operator="containsText" id="{462C6EE6-5DB0-4010-B255-FB66CEB87B20}">
            <xm:f>NOT(ISERROR(SEARCH('8- Políticas de Administración '!$B$5,F100)))</xm:f>
            <xm:f>'8- Políticas de Administración '!$B$5</xm:f>
            <x14:dxf>
              <font>
                <color rgb="FF006100"/>
              </font>
              <fill>
                <patternFill>
                  <bgColor rgb="FFC6EFCE"/>
                </patternFill>
              </fill>
            </x14:dxf>
          </x14:cfRule>
          <x14:cfRule type="containsText" priority="199" operator="containsText" id="{DCE788D5-800E-40F5-83BA-9C2E6E1E7AE4}">
            <xm:f>NOT(ISERROR(SEARCH('8- Políticas de Administración '!$B$5,F100)))</xm:f>
            <xm:f>'8- Políticas de Administración '!$B$5</xm:f>
            <x14:dxf>
              <font>
                <color rgb="FF9C0006"/>
              </font>
              <fill>
                <patternFill>
                  <bgColor rgb="FFFFC7CE"/>
                </patternFill>
              </fill>
            </x14:dxf>
          </x14:cfRule>
          <xm:sqref>F100</xm:sqref>
        </x14:conditionalFormatting>
        <x14:conditionalFormatting xmlns:xm="http://schemas.microsoft.com/office/excel/2006/main">
          <x14:cfRule type="containsText" priority="145" operator="containsText" id="{5A99D990-A387-45D1-AFBF-20837F8F4302}">
            <xm:f>NOT(ISERROR(SEARCH('8- Políticas de Administración '!$B$5,F110)))</xm:f>
            <xm:f>'8- Políticas de Administración '!$B$5</xm:f>
            <x14:dxf>
              <font>
                <color rgb="FF006100"/>
              </font>
              <fill>
                <patternFill>
                  <bgColor rgb="FFC6EFCE"/>
                </patternFill>
              </fill>
            </x14:dxf>
          </x14:cfRule>
          <x14:cfRule type="containsText" priority="146" operator="containsText" id="{C5A28327-7497-46C0-8150-A1E5BF00A442}">
            <xm:f>NOT(ISERROR(SEARCH('8- Políticas de Administración '!$B$5,F110)))</xm:f>
            <xm:f>'8- Políticas de Administración '!$B$5</xm:f>
            <x14:dxf>
              <font>
                <color rgb="FF9C0006"/>
              </font>
              <fill>
                <patternFill>
                  <bgColor rgb="FFFFC7CE"/>
                </patternFill>
              </fill>
            </x14:dxf>
          </x14:cfRule>
          <xm:sqref>F110</xm:sqref>
        </x14:conditionalFormatting>
        <x14:conditionalFormatting xmlns:xm="http://schemas.microsoft.com/office/excel/2006/main">
          <x14:cfRule type="containsText" priority="92" operator="containsText" id="{2E7ACDC4-91C8-486B-B699-826C995829BA}">
            <xm:f>NOT(ISERROR(SEARCH('8- Políticas de Administración '!$B$5,F120)))</xm:f>
            <xm:f>'8- Políticas de Administración '!$B$5</xm:f>
            <x14:dxf>
              <font>
                <color rgb="FF006100"/>
              </font>
              <fill>
                <patternFill>
                  <bgColor rgb="FFC6EFCE"/>
                </patternFill>
              </fill>
            </x14:dxf>
          </x14:cfRule>
          <x14:cfRule type="containsText" priority="93" operator="containsText" id="{6A19B0E2-5CA6-42B4-B36C-2B9ABEA2CD8E}">
            <xm:f>NOT(ISERROR(SEARCH('8- Políticas de Administración '!$B$5,F120)))</xm:f>
            <xm:f>'8- Políticas de Administración '!$B$5</xm:f>
            <x14:dxf>
              <font>
                <color rgb="FF9C0006"/>
              </font>
              <fill>
                <patternFill>
                  <bgColor rgb="FFFFC7CE"/>
                </patternFill>
              </fill>
            </x14:dxf>
          </x14:cfRule>
          <xm:sqref>F120</xm:sqref>
        </x14:conditionalFormatting>
        <x14:conditionalFormatting xmlns:xm="http://schemas.microsoft.com/office/excel/2006/main">
          <x14:cfRule type="containsText" priority="39" operator="containsText" id="{48FECFE2-EA97-4474-BD14-E36F0E6A693B}">
            <xm:f>NOT(ISERROR(SEARCH('8- Políticas de Administración '!$B$5,F130)))</xm:f>
            <xm:f>'8- Políticas de Administración '!$B$5</xm:f>
            <x14:dxf>
              <font>
                <color rgb="FF006100"/>
              </font>
              <fill>
                <patternFill>
                  <bgColor rgb="FFC6EFCE"/>
                </patternFill>
              </fill>
            </x14:dxf>
          </x14:cfRule>
          <x14:cfRule type="containsText" priority="40" operator="containsText" id="{3A77D8A4-7F25-4F0A-8F65-D037A5AC1E22}">
            <xm:f>NOT(ISERROR(SEARCH('8- Políticas de Administración '!$B$5,F130)))</xm:f>
            <xm:f>'8- Políticas de Administración '!$B$5</xm:f>
            <x14:dxf>
              <font>
                <color rgb="FF9C0006"/>
              </font>
              <fill>
                <patternFill>
                  <bgColor rgb="FFFFC7CE"/>
                </patternFill>
              </fill>
            </x14:dxf>
          </x14:cfRule>
          <xm:sqref>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18" sqref="C18:E18"/>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193" customWidth="1"/>
    <col min="16" max="32" width="11.5703125" style="98"/>
    <col min="33" max="36" width="11.42578125" style="3"/>
    <col min="37" max="138" width="11.42578125" style="2"/>
  </cols>
  <sheetData>
    <row r="1" spans="1:138" s="2" customFormat="1">
      <c r="E1" s="47"/>
      <c r="N1" s="127"/>
      <c r="O1" s="188"/>
      <c r="P1" s="3"/>
      <c r="Q1" s="3"/>
      <c r="R1" s="3"/>
      <c r="S1" s="3"/>
      <c r="T1" s="3"/>
      <c r="U1" s="3"/>
      <c r="V1" s="3"/>
      <c r="W1" s="3"/>
      <c r="X1" s="3"/>
      <c r="Y1" s="3"/>
      <c r="Z1" s="3"/>
      <c r="AA1" s="3"/>
      <c r="AB1" s="3"/>
      <c r="AC1" s="3"/>
      <c r="AD1" s="3"/>
      <c r="AE1" s="3"/>
      <c r="AF1" s="3"/>
      <c r="AG1" s="3"/>
      <c r="AH1" s="3"/>
      <c r="AI1" s="3"/>
      <c r="AJ1" s="3"/>
    </row>
    <row r="2" spans="1:138" ht="24" thickBot="1">
      <c r="A2" s="2"/>
      <c r="B2" s="557" t="s">
        <v>232</v>
      </c>
      <c r="C2" s="557"/>
      <c r="D2" s="557"/>
      <c r="E2" s="557"/>
      <c r="F2" s="88"/>
      <c r="G2" s="2"/>
      <c r="H2" s="2"/>
      <c r="I2" s="2"/>
      <c r="J2" s="2"/>
      <c r="K2" s="2"/>
      <c r="L2" s="2"/>
      <c r="M2" s="2"/>
      <c r="N2" s="127"/>
      <c r="O2" s="188"/>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188"/>
      <c r="P3" s="3"/>
      <c r="Q3" s="3"/>
      <c r="R3" s="3"/>
      <c r="S3" s="3"/>
      <c r="T3" s="3"/>
      <c r="U3" s="3"/>
      <c r="V3" s="3"/>
      <c r="W3" s="3"/>
      <c r="X3" s="3"/>
      <c r="Y3" s="3"/>
      <c r="Z3" s="3"/>
      <c r="AA3" s="3"/>
      <c r="AB3" s="3"/>
      <c r="AC3" s="3"/>
      <c r="AD3" s="3"/>
      <c r="AE3" s="3"/>
      <c r="AF3" s="3"/>
    </row>
    <row r="4" spans="1:138" ht="21">
      <c r="A4" s="2"/>
      <c r="B4" s="63"/>
      <c r="C4" s="64" t="s">
        <v>25</v>
      </c>
      <c r="D4" s="64"/>
      <c r="E4" s="64" t="s">
        <v>26</v>
      </c>
      <c r="F4" s="65"/>
      <c r="G4" s="2"/>
      <c r="H4" s="2"/>
      <c r="I4" s="2"/>
      <c r="J4" s="2"/>
      <c r="K4" s="2"/>
      <c r="L4" s="2"/>
      <c r="M4" s="2"/>
      <c r="N4" s="127"/>
      <c r="O4" s="188"/>
      <c r="P4" s="3"/>
      <c r="Q4" s="3"/>
      <c r="R4" s="3"/>
      <c r="S4" s="3"/>
      <c r="T4" s="3"/>
      <c r="U4" s="3"/>
      <c r="V4" s="3"/>
      <c r="W4" s="3"/>
      <c r="X4" s="3"/>
      <c r="Y4" s="3"/>
      <c r="Z4" s="3"/>
      <c r="AA4" s="3"/>
      <c r="AB4" s="3"/>
      <c r="AC4" s="3"/>
      <c r="AD4" s="3"/>
      <c r="AE4" s="3"/>
      <c r="AF4" s="3"/>
    </row>
    <row r="5" spans="1:138" ht="40.5">
      <c r="A5" s="2"/>
      <c r="B5" s="63"/>
      <c r="C5" s="64" t="s">
        <v>133</v>
      </c>
      <c r="D5" s="64"/>
      <c r="E5" s="66" t="s">
        <v>134</v>
      </c>
      <c r="F5" s="64" t="s">
        <v>26</v>
      </c>
      <c r="G5" s="2"/>
      <c r="H5" s="2"/>
      <c r="I5" s="2"/>
      <c r="J5" s="2"/>
      <c r="K5" s="2"/>
      <c r="L5" s="2"/>
      <c r="M5" s="2"/>
      <c r="N5" s="127"/>
      <c r="O5" s="188"/>
      <c r="P5" s="3"/>
      <c r="Q5" s="3"/>
      <c r="R5" s="3"/>
      <c r="S5" s="3"/>
      <c r="T5" s="3"/>
      <c r="U5" s="3"/>
      <c r="V5" s="3"/>
      <c r="W5" s="3"/>
      <c r="X5" s="3"/>
      <c r="Y5" s="3"/>
      <c r="Z5" s="3"/>
      <c r="AA5" s="3"/>
      <c r="AB5" s="3"/>
      <c r="AC5" s="3"/>
      <c r="AD5" s="3"/>
      <c r="AE5" s="3"/>
      <c r="AF5" s="3"/>
    </row>
    <row r="6" spans="1:138" ht="20.25">
      <c r="A6" s="2"/>
      <c r="B6" s="67" t="s">
        <v>27</v>
      </c>
      <c r="C6" s="112" t="s">
        <v>153</v>
      </c>
      <c r="D6" s="68">
        <v>0.04</v>
      </c>
      <c r="E6" s="69" t="s">
        <v>135</v>
      </c>
      <c r="F6" s="70">
        <v>1</v>
      </c>
      <c r="G6" s="2"/>
      <c r="H6" s="52"/>
      <c r="I6" s="2"/>
      <c r="J6" s="2"/>
      <c r="K6" s="2"/>
      <c r="L6" s="2"/>
      <c r="M6" s="2"/>
      <c r="N6" s="127"/>
      <c r="O6" s="189"/>
      <c r="P6" s="3"/>
      <c r="Q6" s="3"/>
      <c r="R6" s="3"/>
      <c r="S6" s="3"/>
      <c r="T6" s="3"/>
      <c r="U6" s="3"/>
      <c r="V6" s="3"/>
      <c r="W6" s="3"/>
      <c r="X6" s="3"/>
      <c r="Y6" s="3"/>
      <c r="Z6" s="3"/>
      <c r="AA6" s="3"/>
      <c r="AB6" s="3"/>
      <c r="AC6" s="3"/>
      <c r="AD6" s="3"/>
      <c r="AE6" s="3"/>
      <c r="AF6" s="3"/>
    </row>
    <row r="7" spans="1:138" ht="20.25">
      <c r="A7" s="2"/>
      <c r="B7" s="71" t="s">
        <v>28</v>
      </c>
      <c r="C7" s="112" t="s">
        <v>154</v>
      </c>
      <c r="D7" s="68">
        <v>0.09</v>
      </c>
      <c r="E7" s="69" t="s">
        <v>136</v>
      </c>
      <c r="F7" s="70">
        <v>2</v>
      </c>
      <c r="G7" s="2"/>
      <c r="H7" s="2"/>
      <c r="I7" s="2"/>
      <c r="J7" s="2"/>
      <c r="K7" s="2"/>
      <c r="L7" s="2"/>
      <c r="M7" s="2"/>
      <c r="N7" s="127"/>
      <c r="O7" s="189"/>
      <c r="P7" s="3"/>
      <c r="Q7" s="3"/>
      <c r="R7" s="3"/>
      <c r="S7" s="3"/>
      <c r="T7" s="3"/>
      <c r="U7" s="3"/>
      <c r="V7" s="3"/>
      <c r="W7" s="3"/>
      <c r="X7" s="3"/>
      <c r="Y7" s="3"/>
      <c r="Z7" s="3"/>
      <c r="AA7" s="3"/>
      <c r="AB7" s="3"/>
      <c r="AC7" s="3"/>
      <c r="AD7" s="3"/>
      <c r="AE7" s="3"/>
      <c r="AF7" s="3"/>
    </row>
    <row r="8" spans="1:138" ht="20.25">
      <c r="A8" s="2"/>
      <c r="B8" s="72" t="s">
        <v>29</v>
      </c>
      <c r="C8" s="112" t="s">
        <v>155</v>
      </c>
      <c r="D8" s="68">
        <v>0.28999999999999998</v>
      </c>
      <c r="E8" s="69" t="s">
        <v>137</v>
      </c>
      <c r="F8" s="70">
        <v>3</v>
      </c>
      <c r="G8" s="2"/>
      <c r="H8" s="2"/>
      <c r="I8" s="2"/>
      <c r="J8" s="2"/>
      <c r="K8" s="2"/>
      <c r="L8" s="2"/>
      <c r="M8" s="2"/>
      <c r="N8" s="127"/>
      <c r="O8" s="189"/>
      <c r="P8" s="3"/>
      <c r="Q8" s="3"/>
      <c r="R8" s="3"/>
      <c r="S8" s="3"/>
      <c r="T8" s="3"/>
      <c r="U8" s="3"/>
      <c r="V8" s="3"/>
      <c r="W8" s="3"/>
      <c r="X8" s="3"/>
      <c r="Y8" s="3"/>
      <c r="Z8" s="3"/>
      <c r="AA8" s="3"/>
      <c r="AB8" s="3"/>
      <c r="AC8" s="3"/>
      <c r="AD8" s="3"/>
      <c r="AE8" s="3"/>
      <c r="AF8" s="3"/>
    </row>
    <row r="9" spans="1:138" ht="20.25">
      <c r="A9" s="2"/>
      <c r="B9" s="73" t="s">
        <v>30</v>
      </c>
      <c r="C9" s="112" t="s">
        <v>156</v>
      </c>
      <c r="D9" s="68">
        <v>0.49</v>
      </c>
      <c r="E9" s="69" t="s">
        <v>138</v>
      </c>
      <c r="F9" s="70">
        <v>4</v>
      </c>
      <c r="G9" s="2"/>
      <c r="H9" s="2"/>
      <c r="I9" s="2"/>
      <c r="J9" s="2"/>
      <c r="K9" s="2"/>
      <c r="L9" s="2"/>
      <c r="M9" s="2"/>
      <c r="N9" s="127"/>
      <c r="O9" s="189"/>
      <c r="P9" s="3"/>
      <c r="Q9" s="3"/>
      <c r="R9" s="3"/>
      <c r="S9" s="3"/>
      <c r="T9" s="3"/>
      <c r="U9" s="3"/>
      <c r="V9" s="3"/>
      <c r="W9" s="3"/>
      <c r="X9" s="3"/>
      <c r="Y9" s="3"/>
      <c r="Z9" s="3"/>
      <c r="AA9" s="3"/>
      <c r="AB9" s="3"/>
      <c r="AC9" s="3"/>
      <c r="AD9" s="3"/>
      <c r="AE9" s="3"/>
      <c r="AF9" s="3"/>
    </row>
    <row r="10" spans="1:138" ht="20.25">
      <c r="A10" s="2"/>
      <c r="B10" s="74" t="s">
        <v>31</v>
      </c>
      <c r="C10" s="112" t="s">
        <v>157</v>
      </c>
      <c r="D10" s="68">
        <v>1</v>
      </c>
      <c r="E10" s="69" t="s">
        <v>139</v>
      </c>
      <c r="F10" s="70">
        <v>5</v>
      </c>
      <c r="G10" s="2"/>
      <c r="H10" s="2"/>
      <c r="I10" s="93" t="s">
        <v>189</v>
      </c>
      <c r="J10" s="2"/>
      <c r="K10" s="2"/>
      <c r="L10" s="2"/>
      <c r="M10" s="2"/>
      <c r="N10" s="127"/>
      <c r="O10" s="189"/>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188"/>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188"/>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188"/>
      <c r="P13" s="3"/>
      <c r="Q13" s="3"/>
      <c r="R13" s="3"/>
      <c r="S13" s="3"/>
      <c r="T13" s="3"/>
      <c r="U13" s="3"/>
      <c r="V13" s="3"/>
      <c r="W13" s="3"/>
      <c r="X13" s="3"/>
      <c r="Y13" s="3"/>
      <c r="Z13" s="3"/>
      <c r="AA13" s="3"/>
      <c r="AB13" s="3"/>
      <c r="AC13" s="3"/>
      <c r="AD13" s="3"/>
      <c r="AE13" s="3"/>
      <c r="AF13" s="3"/>
    </row>
    <row r="14" spans="1:138" ht="23.25">
      <c r="A14" s="2"/>
      <c r="B14" s="558" t="s">
        <v>32</v>
      </c>
      <c r="C14" s="558"/>
      <c r="D14" s="558"/>
      <c r="E14" s="558"/>
      <c r="F14" s="100"/>
      <c r="G14" s="62"/>
      <c r="H14" s="2"/>
      <c r="I14" s="2"/>
      <c r="J14" s="2"/>
      <c r="K14" s="2"/>
      <c r="L14" s="2"/>
      <c r="M14" s="2"/>
      <c r="N14" s="127"/>
      <c r="O14" s="188"/>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188"/>
      <c r="P15" s="3"/>
      <c r="Q15" s="3"/>
      <c r="R15" s="3"/>
      <c r="S15" s="3"/>
      <c r="T15" s="3"/>
      <c r="U15" s="3"/>
      <c r="V15" s="3"/>
      <c r="W15" s="3"/>
      <c r="X15" s="3"/>
      <c r="Y15" s="3"/>
      <c r="Z15" s="3"/>
      <c r="AA15" s="3"/>
      <c r="AB15" s="3"/>
      <c r="AC15" s="3"/>
      <c r="AD15" s="3"/>
      <c r="AE15" s="3"/>
      <c r="AF15" s="3"/>
    </row>
    <row r="16" spans="1:138" s="78" customFormat="1" ht="20.25">
      <c r="A16" s="76"/>
      <c r="B16" s="102"/>
      <c r="C16" s="556" t="s">
        <v>249</v>
      </c>
      <c r="D16" s="556"/>
      <c r="E16" s="556"/>
      <c r="F16" s="103"/>
      <c r="G16" s="76"/>
      <c r="H16" s="76"/>
      <c r="I16" s="94" t="s">
        <v>13</v>
      </c>
      <c r="J16" s="76"/>
      <c r="K16" s="76"/>
      <c r="L16" s="76"/>
      <c r="M16" s="76"/>
      <c r="N16" s="128"/>
      <c r="O16" s="190"/>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80</v>
      </c>
      <c r="C17" s="554" t="s">
        <v>204</v>
      </c>
      <c r="D17" s="554"/>
      <c r="E17" s="554"/>
      <c r="F17" s="104">
        <v>1</v>
      </c>
      <c r="G17" s="76"/>
      <c r="H17" s="76"/>
      <c r="I17" s="93" t="s">
        <v>249</v>
      </c>
      <c r="J17" s="76"/>
      <c r="K17" s="76"/>
      <c r="L17" s="76"/>
      <c r="M17" s="76"/>
      <c r="N17" s="128"/>
      <c r="O17" s="191"/>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33</v>
      </c>
      <c r="C18" s="554" t="s">
        <v>205</v>
      </c>
      <c r="D18" s="554"/>
      <c r="E18" s="554"/>
      <c r="F18" s="104">
        <v>2</v>
      </c>
      <c r="G18" s="76"/>
      <c r="H18" s="76"/>
      <c r="I18" s="93" t="s">
        <v>88</v>
      </c>
      <c r="J18" s="76"/>
      <c r="K18" s="76"/>
      <c r="L18" s="76"/>
      <c r="M18" s="76"/>
      <c r="N18" s="128"/>
      <c r="O18" s="191"/>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34</v>
      </c>
      <c r="C19" s="554" t="s">
        <v>196</v>
      </c>
      <c r="D19" s="554"/>
      <c r="E19" s="554"/>
      <c r="F19" s="104">
        <v>3</v>
      </c>
      <c r="G19" s="76"/>
      <c r="H19" s="76"/>
      <c r="I19" s="93" t="s">
        <v>89</v>
      </c>
      <c r="J19" s="76"/>
      <c r="K19" s="76"/>
      <c r="L19" s="76"/>
      <c r="M19" s="76"/>
      <c r="N19" s="128"/>
      <c r="O19" s="191"/>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35</v>
      </c>
      <c r="C20" s="554" t="s">
        <v>197</v>
      </c>
      <c r="D20" s="554"/>
      <c r="E20" s="554"/>
      <c r="F20" s="104">
        <v>4</v>
      </c>
      <c r="G20" s="76"/>
      <c r="H20" s="76"/>
      <c r="I20" s="93" t="s">
        <v>206</v>
      </c>
      <c r="J20" s="76"/>
      <c r="K20" s="76"/>
      <c r="L20" s="76"/>
      <c r="M20" s="76"/>
      <c r="N20" s="128"/>
      <c r="O20" s="191"/>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36</v>
      </c>
      <c r="C21" s="554" t="s">
        <v>198</v>
      </c>
      <c r="D21" s="554"/>
      <c r="E21" s="554"/>
      <c r="F21" s="104">
        <v>5</v>
      </c>
      <c r="G21" s="76"/>
      <c r="H21" s="76"/>
      <c r="I21" s="93" t="str">
        <f>C48</f>
        <v>Interrupción o afectación en la prestación del servicio administrativo</v>
      </c>
      <c r="J21" s="76"/>
      <c r="K21" s="76"/>
      <c r="L21" s="76"/>
      <c r="M21" s="76"/>
      <c r="N21" s="128"/>
      <c r="O21" s="191"/>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190"/>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190"/>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55" t="s">
        <v>88</v>
      </c>
      <c r="D24" s="555"/>
      <c r="E24" s="555"/>
      <c r="F24" s="85"/>
      <c r="G24" s="76"/>
      <c r="H24" s="76"/>
      <c r="I24" s="76"/>
      <c r="J24" s="76"/>
      <c r="K24" s="76"/>
      <c r="L24" s="76"/>
      <c r="M24" s="76"/>
      <c r="N24" s="128"/>
      <c r="O24" s="190"/>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80</v>
      </c>
      <c r="C25" s="554" t="s">
        <v>203</v>
      </c>
      <c r="D25" s="554"/>
      <c r="E25" s="554"/>
      <c r="F25" s="104">
        <v>1</v>
      </c>
      <c r="G25" s="76"/>
      <c r="H25" s="76"/>
      <c r="I25" s="76"/>
      <c r="J25" s="76"/>
      <c r="K25" s="76"/>
      <c r="L25" s="76"/>
      <c r="M25" s="76"/>
      <c r="N25" s="128"/>
      <c r="O25" s="192"/>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33</v>
      </c>
      <c r="C26" s="554" t="s">
        <v>199</v>
      </c>
      <c r="D26" s="554"/>
      <c r="E26" s="554"/>
      <c r="F26" s="104">
        <v>2</v>
      </c>
      <c r="G26" s="76"/>
      <c r="H26" s="76"/>
      <c r="I26" s="84"/>
      <c r="J26" s="84"/>
      <c r="K26" s="84"/>
      <c r="L26" s="84"/>
      <c r="M26" s="84"/>
      <c r="N26" s="129"/>
      <c r="O26" s="192"/>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34</v>
      </c>
      <c r="C27" s="554" t="s">
        <v>202</v>
      </c>
      <c r="D27" s="554"/>
      <c r="E27" s="554"/>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192"/>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35</v>
      </c>
      <c r="C28" s="554" t="s">
        <v>201</v>
      </c>
      <c r="D28" s="554"/>
      <c r="E28" s="554"/>
      <c r="F28" s="104">
        <v>4</v>
      </c>
      <c r="G28" s="76"/>
      <c r="H28" s="76"/>
      <c r="I28" s="84" t="str">
        <v xml:space="preserve">Si el hecho llegara a presentarse, tendría bajo impacto o efecto sobre la entidad.
</v>
      </c>
      <c r="J28" s="84"/>
      <c r="K28" s="84"/>
      <c r="L28" s="84"/>
      <c r="M28" s="84"/>
      <c r="N28" s="129"/>
      <c r="O28" s="192"/>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36</v>
      </c>
      <c r="C29" s="554" t="s">
        <v>200</v>
      </c>
      <c r="D29" s="554"/>
      <c r="E29" s="554"/>
      <c r="F29" s="104">
        <v>5</v>
      </c>
      <c r="G29" s="76"/>
      <c r="H29" s="76"/>
      <c r="I29" s="84" t="str">
        <v xml:space="preserve">Si el hecho llegara a presentarse, tendría medianas consecuencias o efectos sobre la entidad.
</v>
      </c>
      <c r="J29" s="84"/>
      <c r="K29" s="84"/>
      <c r="L29" s="84"/>
      <c r="M29" s="84"/>
      <c r="N29" s="129"/>
      <c r="O29" s="192"/>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190"/>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190"/>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556" t="s">
        <v>89</v>
      </c>
      <c r="D32" s="556"/>
      <c r="E32" s="556"/>
      <c r="F32" s="85"/>
      <c r="I32" s="84"/>
      <c r="J32" s="84"/>
      <c r="K32" s="84"/>
      <c r="L32" s="84"/>
      <c r="M32" s="84"/>
      <c r="N32" s="129"/>
      <c r="O32" s="190"/>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80</v>
      </c>
      <c r="C33" s="554" t="s">
        <v>142</v>
      </c>
      <c r="D33" s="554"/>
      <c r="E33" s="554"/>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190"/>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33</v>
      </c>
      <c r="C34" s="554" t="s">
        <v>143</v>
      </c>
      <c r="D34" s="554"/>
      <c r="E34" s="554"/>
      <c r="F34" s="106">
        <v>2</v>
      </c>
      <c r="I34" s="84" t="str">
        <v xml:space="preserve">Si el hecho llegara a presentarse, tendría bajo impacto o efecto sobre la entidad.
</v>
      </c>
      <c r="J34" s="84"/>
      <c r="K34" s="84"/>
      <c r="L34" s="84"/>
      <c r="M34" s="84"/>
      <c r="N34" s="129"/>
      <c r="O34" s="190"/>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34</v>
      </c>
      <c r="C35" s="554" t="s">
        <v>144</v>
      </c>
      <c r="D35" s="554"/>
      <c r="E35" s="554"/>
      <c r="F35" s="106">
        <v>3</v>
      </c>
      <c r="I35" s="84" t="str">
        <v xml:space="preserve">Si el hecho llegara a presentarse, tendría medianas consecuencias o efectos sobre la entidad.
</v>
      </c>
      <c r="J35" s="84"/>
      <c r="K35" s="84"/>
      <c r="L35" s="84"/>
      <c r="M35" s="84"/>
      <c r="N35" s="129"/>
      <c r="O35" s="190"/>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35</v>
      </c>
      <c r="C36" s="554" t="s">
        <v>145</v>
      </c>
      <c r="D36" s="554"/>
      <c r="E36" s="554"/>
      <c r="F36" s="106">
        <v>4</v>
      </c>
      <c r="I36" s="84" t="str">
        <v xml:space="preserve">Si el hecho llegara a presentarse, tendría altas consecuencias o efectos sobre la entidad
</v>
      </c>
      <c r="J36" s="84"/>
      <c r="K36" s="84"/>
      <c r="L36" s="84"/>
      <c r="M36" s="84"/>
      <c r="N36" s="129"/>
      <c r="O36" s="190"/>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36</v>
      </c>
      <c r="C37" s="554" t="s">
        <v>146</v>
      </c>
      <c r="D37" s="554"/>
      <c r="E37" s="554"/>
      <c r="F37" s="106">
        <v>5</v>
      </c>
      <c r="I37" s="84" t="str">
        <v xml:space="preserve">Si el hecho llegara a presentarse, tendría desastrosas consecuencias o efectos sobre la entidad.
</v>
      </c>
      <c r="J37" s="84"/>
      <c r="K37" s="84"/>
      <c r="L37" s="84"/>
      <c r="M37" s="84"/>
      <c r="N37" s="129"/>
      <c r="O37" s="190"/>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190"/>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190"/>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556" t="s">
        <v>206</v>
      </c>
      <c r="D40" s="556"/>
      <c r="E40" s="556"/>
      <c r="F40" s="85"/>
      <c r="N40" s="128"/>
      <c r="O40" s="190"/>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80</v>
      </c>
      <c r="C41" s="554" t="s">
        <v>250</v>
      </c>
      <c r="D41" s="554"/>
      <c r="E41" s="554"/>
      <c r="F41" s="106">
        <v>1</v>
      </c>
      <c r="N41" s="128"/>
      <c r="O41" s="190"/>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33</v>
      </c>
      <c r="C42" s="554" t="s">
        <v>251</v>
      </c>
      <c r="D42" s="554"/>
      <c r="E42" s="554"/>
      <c r="F42" s="106">
        <v>2</v>
      </c>
      <c r="N42" s="128"/>
      <c r="O42" s="190"/>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34</v>
      </c>
      <c r="C43" s="554" t="s">
        <v>252</v>
      </c>
      <c r="D43" s="554"/>
      <c r="E43" s="554"/>
      <c r="F43" s="106">
        <v>3</v>
      </c>
      <c r="N43" s="128"/>
      <c r="O43" s="190"/>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35</v>
      </c>
      <c r="C44" s="554" t="s">
        <v>253</v>
      </c>
      <c r="D44" s="554"/>
      <c r="E44" s="554"/>
      <c r="F44" s="106">
        <v>4</v>
      </c>
      <c r="N44" s="128"/>
      <c r="O44" s="190"/>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36</v>
      </c>
      <c r="C45" s="554" t="s">
        <v>254</v>
      </c>
      <c r="D45" s="554"/>
      <c r="E45" s="554"/>
      <c r="F45" s="106">
        <v>5</v>
      </c>
      <c r="N45" s="128"/>
      <c r="O45" s="190"/>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37</v>
      </c>
      <c r="D46" s="84"/>
      <c r="F46" s="85"/>
      <c r="N46" s="128"/>
      <c r="O46" s="190"/>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190"/>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555" t="s">
        <v>207</v>
      </c>
      <c r="D48" s="555"/>
      <c r="E48" s="555"/>
      <c r="F48" s="85"/>
      <c r="N48" s="128"/>
      <c r="O48" s="190"/>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80</v>
      </c>
      <c r="C49" s="551" t="s">
        <v>208</v>
      </c>
      <c r="D49" s="552"/>
      <c r="E49" s="553"/>
      <c r="F49" s="70">
        <v>1</v>
      </c>
      <c r="N49" s="128"/>
      <c r="O49" s="190"/>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33</v>
      </c>
      <c r="C50" s="551" t="s">
        <v>209</v>
      </c>
      <c r="D50" s="552"/>
      <c r="E50" s="553"/>
      <c r="F50" s="70">
        <v>2</v>
      </c>
      <c r="N50" s="128"/>
      <c r="O50" s="190"/>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34</v>
      </c>
      <c r="C51" s="551" t="s">
        <v>210</v>
      </c>
      <c r="D51" s="552"/>
      <c r="E51" s="553"/>
      <c r="F51" s="70">
        <v>3</v>
      </c>
      <c r="N51" s="128"/>
      <c r="O51" s="190"/>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35</v>
      </c>
      <c r="C52" s="551" t="s">
        <v>211</v>
      </c>
      <c r="D52" s="552"/>
      <c r="E52" s="553"/>
      <c r="F52" s="70">
        <v>4</v>
      </c>
      <c r="N52" s="128"/>
      <c r="O52" s="190"/>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36</v>
      </c>
      <c r="C53" s="551" t="s">
        <v>212</v>
      </c>
      <c r="D53" s="552"/>
      <c r="E53" s="553"/>
      <c r="F53" s="70">
        <v>5</v>
      </c>
      <c r="N53" s="128"/>
      <c r="O53" s="190"/>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190"/>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190"/>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189</v>
      </c>
      <c r="D56" s="96"/>
      <c r="E56" s="96"/>
      <c r="F56" s="85"/>
      <c r="N56" s="128"/>
      <c r="O56" s="190"/>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80</v>
      </c>
      <c r="C57" s="548" t="s">
        <v>190</v>
      </c>
      <c r="D57" s="549"/>
      <c r="E57" s="550"/>
      <c r="F57" s="70">
        <v>1</v>
      </c>
      <c r="N57" s="128"/>
      <c r="O57" s="190"/>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33</v>
      </c>
      <c r="C58" s="548" t="s">
        <v>191</v>
      </c>
      <c r="D58" s="549"/>
      <c r="E58" s="550"/>
      <c r="F58" s="70">
        <v>2</v>
      </c>
      <c r="N58" s="128"/>
      <c r="O58" s="190"/>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34</v>
      </c>
      <c r="C59" s="548" t="s">
        <v>192</v>
      </c>
      <c r="D59" s="549"/>
      <c r="E59" s="550"/>
      <c r="F59" s="70">
        <v>3</v>
      </c>
      <c r="N59" s="128"/>
      <c r="O59" s="190"/>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35</v>
      </c>
      <c r="C60" s="548" t="s">
        <v>193</v>
      </c>
      <c r="D60" s="549"/>
      <c r="E60" s="550"/>
      <c r="F60" s="70">
        <v>4</v>
      </c>
      <c r="N60" s="128"/>
      <c r="O60" s="190"/>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36</v>
      </c>
      <c r="C61" s="548" t="s">
        <v>194</v>
      </c>
      <c r="D61" s="549"/>
      <c r="E61" s="550"/>
      <c r="F61" s="70">
        <v>5</v>
      </c>
      <c r="N61" s="128"/>
      <c r="O61" s="190"/>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190"/>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190"/>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190"/>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190"/>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190"/>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190"/>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190"/>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190"/>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190"/>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190"/>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190"/>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190"/>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190"/>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190"/>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190"/>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190"/>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190"/>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190"/>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190"/>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190"/>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190"/>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190"/>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190"/>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190"/>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190"/>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190"/>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190"/>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190"/>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190"/>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190"/>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190"/>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190"/>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190"/>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190"/>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190"/>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190"/>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190"/>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190"/>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190"/>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190"/>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190"/>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190"/>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190"/>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190"/>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190"/>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190"/>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190"/>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190"/>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190"/>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190"/>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190"/>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190"/>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190"/>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190"/>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190"/>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190"/>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190"/>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190"/>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190"/>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190"/>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190"/>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190"/>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190"/>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190"/>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190"/>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190"/>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190"/>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190"/>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190"/>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190"/>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190"/>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190"/>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190"/>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190"/>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190"/>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190"/>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190"/>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190"/>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190"/>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190"/>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190"/>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190"/>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190"/>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190"/>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190"/>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190"/>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190"/>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190"/>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190"/>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190"/>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190"/>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190"/>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190"/>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190"/>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190"/>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190"/>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190"/>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190"/>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190"/>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190"/>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190"/>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190"/>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190"/>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190"/>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190"/>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190"/>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190"/>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190"/>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190"/>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190"/>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190"/>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190"/>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190"/>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190"/>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190"/>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190"/>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190"/>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190"/>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190"/>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190"/>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190"/>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190"/>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190"/>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190"/>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190"/>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190"/>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190"/>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190"/>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190"/>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190"/>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190"/>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190"/>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190"/>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190"/>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190"/>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190"/>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190"/>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18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18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18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18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18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18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18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18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18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18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18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18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18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18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18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18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18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18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18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18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18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18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18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18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18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18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18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18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18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18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18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18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18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18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18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18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18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18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18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18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18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18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18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18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18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18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18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18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18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18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18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18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18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18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18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18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18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18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18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18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18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18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18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18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18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18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18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18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18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18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18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18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18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18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18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18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18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18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18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18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18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18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18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18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18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18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18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18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18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18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18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18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18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18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18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18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18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18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18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18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18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18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18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18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18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18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18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18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18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18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18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18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18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18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18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18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18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18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18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18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18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18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18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18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18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18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18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18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18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18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18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18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18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18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18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18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18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18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18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18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18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18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18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18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18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18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18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18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18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18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18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18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18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18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18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18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18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18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18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18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18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18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18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18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18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18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18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18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18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18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18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18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18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18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18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18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18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18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18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18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18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18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18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18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18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18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18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18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18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18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18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18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18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18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18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18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18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18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18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18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18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18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18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18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18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18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18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18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18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18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18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18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18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18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18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18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18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18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18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18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18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18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18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18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18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18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18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18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18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18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18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18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18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18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18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18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18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18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18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18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18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18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18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18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18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18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18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18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18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18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18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18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18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18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18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18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18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18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18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18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18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18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18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18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18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18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18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18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18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18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18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18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18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18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18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18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18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18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18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18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18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18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18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18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18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18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18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18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18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18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18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18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18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18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18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18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18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18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18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18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18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18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18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18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18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18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18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18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18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18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18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18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18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18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18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18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18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18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18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18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18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18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18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18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18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18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18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18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18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18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18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18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18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18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18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18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18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18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18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18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18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18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18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18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18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18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18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18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18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18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18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18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18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18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18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18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18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18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18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18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18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18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18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18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18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18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18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18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18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18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18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18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18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18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18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18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18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18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18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18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18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18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18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18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18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18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18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18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18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18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18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18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18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18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18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18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18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18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18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18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18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18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18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18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18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18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18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18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18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18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18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18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18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18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18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18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18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18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18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18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18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18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18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18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18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18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18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18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18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18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18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18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18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18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18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18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18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18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18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18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18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18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18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18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18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18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18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18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18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18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18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18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18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18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18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18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18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18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18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18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18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18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18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18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18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18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18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18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18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18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18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18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18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18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18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18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18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18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18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18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18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18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18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18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18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18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18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18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18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18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18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18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18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18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18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18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18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18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18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18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18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18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18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18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18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18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18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18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18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18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18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18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18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18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18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18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18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18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18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18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561" t="s">
        <v>255</v>
      </c>
      <c r="C4" s="562"/>
      <c r="D4" s="562"/>
      <c r="E4" s="563" t="s">
        <v>3</v>
      </c>
      <c r="F4" s="563"/>
      <c r="G4" s="563"/>
      <c r="H4" s="563"/>
      <c r="I4" s="564"/>
      <c r="Q4" s="565" t="s">
        <v>9</v>
      </c>
      <c r="R4" s="565"/>
    </row>
    <row r="5" spans="2:19">
      <c r="B5" s="561"/>
      <c r="C5" s="562"/>
      <c r="D5" s="562"/>
      <c r="E5" s="563"/>
      <c r="F5" s="563"/>
      <c r="G5" s="563"/>
      <c r="H5" s="563"/>
      <c r="I5" s="564"/>
      <c r="Q5" s="565"/>
      <c r="R5" s="565"/>
    </row>
    <row r="6" spans="2:19">
      <c r="B6" s="561"/>
      <c r="C6" s="562"/>
      <c r="D6" s="562"/>
      <c r="E6" s="563"/>
      <c r="F6" s="563"/>
      <c r="G6" s="563"/>
      <c r="H6" s="563"/>
      <c r="I6" s="564"/>
      <c r="Q6" s="565"/>
      <c r="R6" s="565"/>
    </row>
    <row r="7" spans="2:19" ht="15.75" thickBot="1">
      <c r="B7" s="116"/>
      <c r="I7" s="117"/>
    </row>
    <row r="8" spans="2:19" ht="62.25" customHeight="1" thickBot="1">
      <c r="B8" s="566" t="s">
        <v>26</v>
      </c>
      <c r="C8" s="567"/>
      <c r="D8" s="56" t="s">
        <v>121</v>
      </c>
      <c r="E8" s="57">
        <v>5</v>
      </c>
      <c r="F8" s="57">
        <v>10</v>
      </c>
      <c r="G8" s="57">
        <v>15</v>
      </c>
      <c r="H8" s="57">
        <v>20</v>
      </c>
      <c r="I8" s="118">
        <v>25</v>
      </c>
      <c r="K8" s="568" t="s">
        <v>38</v>
      </c>
      <c r="L8" s="569"/>
      <c r="M8" s="569"/>
      <c r="N8" s="569"/>
      <c r="O8" s="569"/>
      <c r="P8" s="570"/>
      <c r="Q8" s="571" t="s">
        <v>91</v>
      </c>
      <c r="R8" s="571"/>
      <c r="S8" s="16" t="s">
        <v>87</v>
      </c>
    </row>
    <row r="9" spans="2:19" ht="62.25" customHeight="1" thickBot="1">
      <c r="B9" s="566"/>
      <c r="C9" s="567"/>
      <c r="D9" s="56" t="s">
        <v>122</v>
      </c>
      <c r="E9" s="58">
        <v>4</v>
      </c>
      <c r="F9" s="58">
        <v>8</v>
      </c>
      <c r="G9" s="57">
        <v>12</v>
      </c>
      <c r="H9" s="57">
        <v>16</v>
      </c>
      <c r="I9" s="118">
        <v>20</v>
      </c>
      <c r="K9" s="572" t="s">
        <v>39</v>
      </c>
      <c r="L9" s="573"/>
      <c r="M9" s="573"/>
      <c r="N9" s="573"/>
      <c r="O9" s="573"/>
      <c r="P9" s="573"/>
      <c r="Q9" s="574" t="s">
        <v>90</v>
      </c>
      <c r="R9" s="575"/>
      <c r="S9" s="16" t="s">
        <v>188</v>
      </c>
    </row>
    <row r="10" spans="2:19" ht="62.25" customHeight="1" thickBot="1">
      <c r="B10" s="566"/>
      <c r="C10" s="567"/>
      <c r="D10" s="56" t="s">
        <v>123</v>
      </c>
      <c r="E10" s="58">
        <v>3</v>
      </c>
      <c r="F10" s="58">
        <v>6</v>
      </c>
      <c r="G10" s="58">
        <v>9</v>
      </c>
      <c r="H10" s="57">
        <v>12</v>
      </c>
      <c r="I10" s="118">
        <v>15</v>
      </c>
      <c r="K10" s="576" t="s">
        <v>34</v>
      </c>
      <c r="L10" s="577"/>
      <c r="M10" s="577"/>
      <c r="N10" s="577"/>
      <c r="O10" s="577"/>
      <c r="P10" s="577"/>
      <c r="Q10" s="571" t="s">
        <v>106</v>
      </c>
      <c r="R10" s="571"/>
      <c r="S10" s="16" t="s">
        <v>187</v>
      </c>
    </row>
    <row r="11" spans="2:19" ht="62.25" customHeight="1">
      <c r="B11" s="566"/>
      <c r="C11" s="567"/>
      <c r="D11" s="56" t="s">
        <v>124</v>
      </c>
      <c r="E11" s="59">
        <v>2</v>
      </c>
      <c r="F11" s="58">
        <v>4</v>
      </c>
      <c r="G11" s="58">
        <v>6</v>
      </c>
      <c r="H11" s="57">
        <v>8</v>
      </c>
      <c r="I11" s="118">
        <v>10</v>
      </c>
      <c r="K11" s="578" t="s">
        <v>40</v>
      </c>
      <c r="L11" s="579"/>
      <c r="M11" s="579"/>
      <c r="N11" s="579"/>
      <c r="O11" s="579"/>
      <c r="P11" s="579"/>
      <c r="Q11" s="571" t="s">
        <v>105</v>
      </c>
      <c r="R11" s="580"/>
      <c r="S11" s="16" t="s">
        <v>105</v>
      </c>
    </row>
    <row r="12" spans="2:19" ht="62.25" customHeight="1">
      <c r="B12" s="566"/>
      <c r="C12" s="567"/>
      <c r="D12" s="56" t="s">
        <v>125</v>
      </c>
      <c r="E12" s="59">
        <v>1</v>
      </c>
      <c r="F12" s="59">
        <v>2</v>
      </c>
      <c r="G12" s="58">
        <v>3</v>
      </c>
      <c r="H12" s="57">
        <v>4</v>
      </c>
      <c r="I12" s="118">
        <v>5</v>
      </c>
    </row>
    <row r="13" spans="2:19" ht="62.25" customHeight="1" thickBot="1">
      <c r="B13" s="119"/>
      <c r="C13" s="559" t="s">
        <v>218</v>
      </c>
      <c r="D13" s="560"/>
      <c r="E13" s="120" t="s">
        <v>126</v>
      </c>
      <c r="F13" s="120" t="s">
        <v>127</v>
      </c>
      <c r="G13" s="120" t="s">
        <v>128</v>
      </c>
      <c r="H13" s="120" t="s">
        <v>129</v>
      </c>
      <c r="I13" s="121" t="s">
        <v>130</v>
      </c>
    </row>
    <row r="17" spans="4:6">
      <c r="D17" s="16"/>
      <c r="E17" s="16"/>
      <c r="F17" s="16"/>
    </row>
    <row r="18" spans="4:6" ht="15.75">
      <c r="D18" s="21" t="s">
        <v>60</v>
      </c>
      <c r="E18" s="122" t="s">
        <v>40</v>
      </c>
      <c r="F18" s="122">
        <v>1</v>
      </c>
    </row>
    <row r="19" spans="4:6">
      <c r="D19" s="21" t="s">
        <v>61</v>
      </c>
      <c r="E19" s="21" t="s">
        <v>40</v>
      </c>
      <c r="F19" s="21">
        <v>2</v>
      </c>
    </row>
    <row r="20" spans="4:6">
      <c r="D20" s="21" t="s">
        <v>62</v>
      </c>
      <c r="E20" s="21" t="s">
        <v>34</v>
      </c>
      <c r="F20" s="21">
        <v>2</v>
      </c>
    </row>
    <row r="21" spans="4:6">
      <c r="D21" s="21" t="s">
        <v>63</v>
      </c>
      <c r="E21" s="21" t="s">
        <v>59</v>
      </c>
      <c r="F21" s="21">
        <v>3</v>
      </c>
    </row>
    <row r="22" spans="4:6">
      <c r="D22" s="21" t="s">
        <v>64</v>
      </c>
      <c r="E22" s="21" t="s">
        <v>38</v>
      </c>
      <c r="F22" s="21">
        <v>4</v>
      </c>
    </row>
    <row r="23" spans="4:6">
      <c r="D23" s="21" t="s">
        <v>66</v>
      </c>
      <c r="E23" s="21" t="s">
        <v>40</v>
      </c>
      <c r="F23" s="21">
        <v>1</v>
      </c>
    </row>
    <row r="24" spans="4:6">
      <c r="D24" s="21" t="s">
        <v>67</v>
      </c>
      <c r="E24" s="21" t="s">
        <v>34</v>
      </c>
      <c r="F24" s="21">
        <v>2</v>
      </c>
    </row>
    <row r="25" spans="4:6">
      <c r="D25" s="21" t="s">
        <v>68</v>
      </c>
      <c r="E25" s="21" t="s">
        <v>34</v>
      </c>
      <c r="F25" s="21">
        <v>2</v>
      </c>
    </row>
    <row r="26" spans="4:6">
      <c r="D26" s="21" t="s">
        <v>69</v>
      </c>
      <c r="E26" s="21" t="s">
        <v>39</v>
      </c>
      <c r="F26" s="21">
        <v>3</v>
      </c>
    </row>
    <row r="27" spans="4:6">
      <c r="D27" s="21" t="s">
        <v>70</v>
      </c>
      <c r="E27" s="21" t="s">
        <v>38</v>
      </c>
      <c r="F27" s="21">
        <v>4</v>
      </c>
    </row>
    <row r="28" spans="4:6">
      <c r="D28" s="21" t="s">
        <v>71</v>
      </c>
      <c r="E28" s="21" t="s">
        <v>34</v>
      </c>
      <c r="F28" s="21">
        <v>2</v>
      </c>
    </row>
    <row r="29" spans="4:6">
      <c r="D29" s="21" t="s">
        <v>65</v>
      </c>
      <c r="E29" s="21" t="s">
        <v>34</v>
      </c>
      <c r="F29" s="21">
        <v>2</v>
      </c>
    </row>
    <row r="30" spans="4:6">
      <c r="D30" s="21" t="s">
        <v>79</v>
      </c>
      <c r="E30" s="21" t="s">
        <v>34</v>
      </c>
      <c r="F30" s="21">
        <v>2</v>
      </c>
    </row>
    <row r="31" spans="4:6">
      <c r="D31" s="21" t="s">
        <v>72</v>
      </c>
      <c r="E31" s="21" t="s">
        <v>39</v>
      </c>
      <c r="F31" s="21">
        <v>3</v>
      </c>
    </row>
    <row r="32" spans="4:6">
      <c r="D32" s="21" t="s">
        <v>73</v>
      </c>
      <c r="E32" s="21" t="s">
        <v>38</v>
      </c>
      <c r="F32" s="21">
        <v>4</v>
      </c>
    </row>
    <row r="33" spans="4:6">
      <c r="D33" s="21" t="s">
        <v>74</v>
      </c>
      <c r="E33" s="21" t="s">
        <v>34</v>
      </c>
      <c r="F33" s="21">
        <v>2</v>
      </c>
    </row>
    <row r="34" spans="4:6">
      <c r="D34" s="21" t="s">
        <v>75</v>
      </c>
      <c r="E34" s="21" t="s">
        <v>34</v>
      </c>
      <c r="F34" s="21">
        <v>2</v>
      </c>
    </row>
    <row r="35" spans="4:6">
      <c r="D35" s="21" t="s">
        <v>76</v>
      </c>
      <c r="E35" s="21" t="s">
        <v>39</v>
      </c>
      <c r="F35" s="21">
        <v>3</v>
      </c>
    </row>
    <row r="36" spans="4:6">
      <c r="D36" s="21" t="s">
        <v>77</v>
      </c>
      <c r="E36" s="21" t="s">
        <v>39</v>
      </c>
      <c r="F36" s="21">
        <v>3</v>
      </c>
    </row>
    <row r="37" spans="4:6">
      <c r="D37" s="21" t="s">
        <v>78</v>
      </c>
      <c r="E37" s="21" t="s">
        <v>38</v>
      </c>
      <c r="F37" s="21">
        <v>4</v>
      </c>
    </row>
    <row r="38" spans="4:6">
      <c r="D38" s="21" t="s">
        <v>82</v>
      </c>
      <c r="E38" s="21" t="s">
        <v>39</v>
      </c>
      <c r="F38" s="21">
        <v>3</v>
      </c>
    </row>
    <row r="39" spans="4:6">
      <c r="D39" s="21" t="s">
        <v>83</v>
      </c>
      <c r="E39" s="21" t="s">
        <v>39</v>
      </c>
      <c r="F39" s="21">
        <v>3</v>
      </c>
    </row>
    <row r="40" spans="4:6">
      <c r="D40" s="21" t="s">
        <v>84</v>
      </c>
      <c r="E40" s="21" t="s">
        <v>39</v>
      </c>
      <c r="F40" s="21">
        <v>3</v>
      </c>
    </row>
    <row r="41" spans="4:6">
      <c r="D41" s="21" t="s">
        <v>85</v>
      </c>
      <c r="E41" s="21" t="s">
        <v>39</v>
      </c>
      <c r="F41" s="21">
        <v>3</v>
      </c>
    </row>
    <row r="42" spans="4:6">
      <c r="D42" s="21" t="s">
        <v>86</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39" fitToHeight="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127"/>
  <sheetViews>
    <sheetView showGridLines="0" topLeftCell="A4" zoomScale="69" zoomScaleNormal="69" workbookViewId="0">
      <selection activeCell="M10" sqref="M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3"/>
      <c r="B1" s="594"/>
      <c r="C1" s="597"/>
      <c r="D1" s="597"/>
      <c r="E1" s="597"/>
      <c r="F1" s="597"/>
      <c r="G1" s="597"/>
      <c r="H1" s="597"/>
      <c r="I1" s="597"/>
      <c r="J1" s="598"/>
      <c r="K1" s="592"/>
      <c r="L1" s="592"/>
      <c r="M1" s="59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5"/>
      <c r="B2" s="596"/>
      <c r="C2" s="599"/>
      <c r="D2" s="599"/>
      <c r="E2" s="599"/>
      <c r="F2" s="599"/>
      <c r="G2" s="599"/>
      <c r="H2" s="599"/>
      <c r="I2" s="599"/>
      <c r="J2" s="600"/>
      <c r="K2" s="592"/>
      <c r="L2" s="592"/>
      <c r="M2" s="59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9"/>
      <c r="D3" s="599"/>
      <c r="E3" s="599"/>
      <c r="F3" s="599"/>
      <c r="G3" s="599"/>
      <c r="H3" s="599"/>
      <c r="I3" s="599"/>
      <c r="J3" s="600"/>
      <c r="K3" s="592"/>
      <c r="L3" s="592"/>
      <c r="M3" s="59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5" t="s">
        <v>0</v>
      </c>
      <c r="B4" s="435"/>
      <c r="C4" s="601" t="s">
        <v>540</v>
      </c>
      <c r="D4" s="601"/>
      <c r="E4" s="601"/>
      <c r="F4" s="601"/>
      <c r="G4" s="601"/>
      <c r="H4" s="601"/>
      <c r="I4" s="601"/>
      <c r="J4" s="601"/>
      <c r="K4" s="601"/>
      <c r="L4" s="601"/>
      <c r="M4" s="60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5" t="s">
        <v>1</v>
      </c>
      <c r="B5" s="435"/>
      <c r="C5" s="436" t="s">
        <v>291</v>
      </c>
      <c r="D5" s="436"/>
      <c r="E5" s="436"/>
      <c r="F5" s="436"/>
      <c r="G5" s="436"/>
      <c r="H5" s="436"/>
      <c r="I5" s="436"/>
      <c r="J5" s="436"/>
      <c r="K5" s="436"/>
      <c r="L5" s="436"/>
      <c r="M5" s="4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1.75" customHeight="1" thickBot="1">
      <c r="A6" s="435" t="s">
        <v>2</v>
      </c>
      <c r="B6" s="435"/>
      <c r="C6" s="614" t="s">
        <v>442</v>
      </c>
      <c r="D6" s="615"/>
      <c r="E6" s="615"/>
      <c r="F6" s="615"/>
      <c r="G6" s="615"/>
      <c r="H6" s="615"/>
      <c r="I6" s="615"/>
      <c r="J6" s="615"/>
      <c r="K6" s="615"/>
      <c r="L6" s="615"/>
      <c r="M6" s="61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9" t="s">
        <v>92</v>
      </c>
      <c r="B7" s="610"/>
      <c r="C7" s="611"/>
      <c r="D7" s="612" t="s">
        <v>93</v>
      </c>
      <c r="E7" s="612"/>
      <c r="F7" s="612"/>
      <c r="G7" s="613" t="s">
        <v>264</v>
      </c>
      <c r="H7" s="604" t="s">
        <v>94</v>
      </c>
      <c r="I7" s="606" t="s">
        <v>95</v>
      </c>
      <c r="J7" s="607"/>
      <c r="K7" s="606" t="s">
        <v>96</v>
      </c>
      <c r="L7" s="607"/>
      <c r="M7" s="608" t="s">
        <v>97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3"/>
      <c r="H8" s="605"/>
      <c r="I8" s="28" t="s">
        <v>101</v>
      </c>
      <c r="J8" s="28" t="s">
        <v>102</v>
      </c>
      <c r="K8" s="28" t="s">
        <v>103</v>
      </c>
      <c r="L8" s="28" t="s">
        <v>104</v>
      </c>
      <c r="M8" s="60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c r="A9" s="602"/>
      <c r="B9" s="603"/>
      <c r="C9" s="603"/>
      <c r="D9" s="603"/>
      <c r="E9" s="603"/>
      <c r="F9" s="603"/>
      <c r="G9" s="60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581">
        <f>'7- Mapa Final'!A10</f>
        <v>1</v>
      </c>
      <c r="B10" s="581" t="str">
        <f>'7- Mapa Final'!B10</f>
        <v>Inaplicabilidad de la normavidad ambiental vigente</v>
      </c>
      <c r="C10" s="581" t="str">
        <f>'7- Mapa Final'!C10</f>
        <v>Afectación ambiental debido al desconocimiento de las lineamientos ambientales y normatividad vigente ambiental</v>
      </c>
      <c r="D10" s="582" t="str">
        <f>'7- Mapa Final'!J10</f>
        <v>Muy Baja - 1</v>
      </c>
      <c r="E10" s="584" t="str">
        <f>'7- Mapa Final'!K10</f>
        <v>Menor - 2</v>
      </c>
      <c r="F10" s="589" t="str">
        <f>'7- Mapa Final'!M10</f>
        <v>Bajo - 2</v>
      </c>
      <c r="G10" s="445" t="s">
        <v>105</v>
      </c>
      <c r="H10" s="591" t="s">
        <v>541</v>
      </c>
      <c r="I10" s="587"/>
      <c r="J10" s="587" t="s">
        <v>548</v>
      </c>
      <c r="K10" s="586">
        <v>45383</v>
      </c>
      <c r="L10" s="586">
        <v>45382</v>
      </c>
      <c r="M10" s="588" t="s">
        <v>549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81"/>
      <c r="B11" s="581"/>
      <c r="C11" s="581"/>
      <c r="D11" s="583"/>
      <c r="E11" s="585"/>
      <c r="F11" s="589"/>
      <c r="G11" s="445"/>
      <c r="H11" s="591"/>
      <c r="I11" s="587"/>
      <c r="J11" s="587"/>
      <c r="K11" s="587"/>
      <c r="L11" s="587"/>
      <c r="M11" s="58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81"/>
      <c r="B12" s="581"/>
      <c r="C12" s="581"/>
      <c r="D12" s="583"/>
      <c r="E12" s="585"/>
      <c r="F12" s="589"/>
      <c r="G12" s="445"/>
      <c r="H12" s="591"/>
      <c r="I12" s="587"/>
      <c r="J12" s="587"/>
      <c r="K12" s="587"/>
      <c r="L12" s="587"/>
      <c r="M12" s="58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81"/>
      <c r="B13" s="581"/>
      <c r="C13" s="581"/>
      <c r="D13" s="583"/>
      <c r="E13" s="585"/>
      <c r="F13" s="589"/>
      <c r="G13" s="445"/>
      <c r="H13" s="591"/>
      <c r="I13" s="587"/>
      <c r="J13" s="587"/>
      <c r="K13" s="587"/>
      <c r="L13" s="587"/>
      <c r="M13" s="58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81"/>
      <c r="B14" s="581"/>
      <c r="C14" s="581"/>
      <c r="D14" s="583"/>
      <c r="E14" s="585"/>
      <c r="F14" s="589"/>
      <c r="G14" s="445"/>
      <c r="H14" s="591"/>
      <c r="I14" s="587"/>
      <c r="J14" s="587"/>
      <c r="K14" s="587"/>
      <c r="L14" s="587"/>
      <c r="M14" s="58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81"/>
      <c r="B15" s="581"/>
      <c r="C15" s="581"/>
      <c r="D15" s="583"/>
      <c r="E15" s="585"/>
      <c r="F15" s="589"/>
      <c r="G15" s="445"/>
      <c r="H15" s="591"/>
      <c r="I15" s="587"/>
      <c r="J15" s="587"/>
      <c r="K15" s="587"/>
      <c r="L15" s="587"/>
      <c r="M15" s="58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81"/>
      <c r="B16" s="581"/>
      <c r="C16" s="581"/>
      <c r="D16" s="583"/>
      <c r="E16" s="585"/>
      <c r="F16" s="589"/>
      <c r="G16" s="445"/>
      <c r="H16" s="591"/>
      <c r="I16" s="587"/>
      <c r="J16" s="587"/>
      <c r="K16" s="587"/>
      <c r="L16" s="587"/>
      <c r="M16" s="58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81"/>
      <c r="B17" s="581"/>
      <c r="C17" s="581"/>
      <c r="D17" s="583"/>
      <c r="E17" s="585"/>
      <c r="F17" s="589"/>
      <c r="G17" s="445"/>
      <c r="H17" s="591"/>
      <c r="I17" s="587"/>
      <c r="J17" s="587"/>
      <c r="K17" s="587"/>
      <c r="L17" s="587"/>
      <c r="M17" s="58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81"/>
      <c r="B18" s="581"/>
      <c r="C18" s="581"/>
      <c r="D18" s="583"/>
      <c r="E18" s="585"/>
      <c r="F18" s="589"/>
      <c r="G18" s="445"/>
      <c r="H18" s="591"/>
      <c r="I18" s="587"/>
      <c r="J18" s="587"/>
      <c r="K18" s="587"/>
      <c r="L18" s="587"/>
      <c r="M18" s="58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581"/>
      <c r="B19" s="581"/>
      <c r="C19" s="581"/>
      <c r="D19" s="583"/>
      <c r="E19" s="585"/>
      <c r="F19" s="589"/>
      <c r="G19" s="445"/>
      <c r="H19" s="591"/>
      <c r="I19" s="587"/>
      <c r="J19" s="587"/>
      <c r="K19" s="587"/>
      <c r="L19" s="587"/>
      <c r="M19" s="58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581">
        <f>'7- Mapa Final'!A20</f>
        <v>2</v>
      </c>
      <c r="B20" s="581" t="str">
        <f>'7- Mapa Final'!B20</f>
        <v>Pago indebido de depósitos judiciales.</v>
      </c>
      <c r="C20" s="581" t="str">
        <f>'7- Mapa Final'!C20</f>
        <v>Perdida reputacional, debido a la falencia en la gestión, control y seguimiento al pago de depósitos judiciales</v>
      </c>
      <c r="D20" s="582" t="str">
        <f>'7- Mapa Final'!J20</f>
        <v>Muy Baja - 1</v>
      </c>
      <c r="E20" s="584" t="str">
        <f>'7- Mapa Final'!K20</f>
        <v>Moderado - 3</v>
      </c>
      <c r="F20" s="589" t="str">
        <f>'7- Mapa Final'!M20</f>
        <v>Moderado - 3</v>
      </c>
      <c r="G20" s="445" t="s">
        <v>105</v>
      </c>
      <c r="H20" s="591" t="s">
        <v>542</v>
      </c>
      <c r="I20" s="587"/>
      <c r="J20" s="587" t="s">
        <v>548</v>
      </c>
      <c r="K20" s="586">
        <v>45383</v>
      </c>
      <c r="L20" s="586">
        <v>45382</v>
      </c>
      <c r="M20" s="588" t="s">
        <v>549</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81"/>
      <c r="B21" s="581"/>
      <c r="C21" s="581"/>
      <c r="D21" s="583"/>
      <c r="E21" s="585"/>
      <c r="F21" s="589"/>
      <c r="G21" s="445"/>
      <c r="H21" s="591"/>
      <c r="I21" s="587"/>
      <c r="J21" s="587"/>
      <c r="K21" s="587"/>
      <c r="L21" s="587"/>
      <c r="M21" s="58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81"/>
      <c r="B22" s="581"/>
      <c r="C22" s="581"/>
      <c r="D22" s="583"/>
      <c r="E22" s="585"/>
      <c r="F22" s="589"/>
      <c r="G22" s="445"/>
      <c r="H22" s="591"/>
      <c r="I22" s="587"/>
      <c r="J22" s="587"/>
      <c r="K22" s="587"/>
      <c r="L22" s="587"/>
      <c r="M22" s="58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81"/>
      <c r="B23" s="581"/>
      <c r="C23" s="581"/>
      <c r="D23" s="583"/>
      <c r="E23" s="585"/>
      <c r="F23" s="589"/>
      <c r="G23" s="445"/>
      <c r="H23" s="591"/>
      <c r="I23" s="587"/>
      <c r="J23" s="587"/>
      <c r="K23" s="587"/>
      <c r="L23" s="587"/>
      <c r="M23" s="58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81"/>
      <c r="B24" s="581"/>
      <c r="C24" s="581"/>
      <c r="D24" s="583"/>
      <c r="E24" s="585"/>
      <c r="F24" s="589"/>
      <c r="G24" s="445"/>
      <c r="H24" s="591"/>
      <c r="I24" s="587"/>
      <c r="J24" s="587"/>
      <c r="K24" s="587"/>
      <c r="L24" s="587"/>
      <c r="M24" s="58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81"/>
      <c r="B25" s="581"/>
      <c r="C25" s="581"/>
      <c r="D25" s="583"/>
      <c r="E25" s="585"/>
      <c r="F25" s="589"/>
      <c r="G25" s="445"/>
      <c r="H25" s="591"/>
      <c r="I25" s="587"/>
      <c r="J25" s="587"/>
      <c r="K25" s="587"/>
      <c r="L25" s="587"/>
      <c r="M25" s="588"/>
      <c r="N25" s="33"/>
      <c r="O25" s="33"/>
    </row>
    <row r="26" spans="1:169">
      <c r="A26" s="581"/>
      <c r="B26" s="581"/>
      <c r="C26" s="581"/>
      <c r="D26" s="583"/>
      <c r="E26" s="585"/>
      <c r="F26" s="589"/>
      <c r="G26" s="445"/>
      <c r="H26" s="591"/>
      <c r="I26" s="587"/>
      <c r="J26" s="587"/>
      <c r="K26" s="587"/>
      <c r="L26" s="587"/>
      <c r="M26" s="588"/>
      <c r="N26" s="33"/>
      <c r="O26" s="33"/>
    </row>
    <row r="27" spans="1:169">
      <c r="A27" s="581"/>
      <c r="B27" s="581"/>
      <c r="C27" s="581"/>
      <c r="D27" s="583"/>
      <c r="E27" s="585"/>
      <c r="F27" s="589"/>
      <c r="G27" s="445"/>
      <c r="H27" s="591"/>
      <c r="I27" s="587"/>
      <c r="J27" s="587"/>
      <c r="K27" s="587"/>
      <c r="L27" s="587"/>
      <c r="M27" s="588"/>
      <c r="N27" s="33"/>
      <c r="O27" s="33"/>
    </row>
    <row r="28" spans="1:169">
      <c r="A28" s="581"/>
      <c r="B28" s="581"/>
      <c r="C28" s="581"/>
      <c r="D28" s="583"/>
      <c r="E28" s="585"/>
      <c r="F28" s="589"/>
      <c r="G28" s="445"/>
      <c r="H28" s="591"/>
      <c r="I28" s="587"/>
      <c r="J28" s="587"/>
      <c r="K28" s="587"/>
      <c r="L28" s="587"/>
      <c r="M28" s="588"/>
      <c r="N28" s="33"/>
      <c r="O28" s="33"/>
    </row>
    <row r="29" spans="1:169">
      <c r="A29" s="581"/>
      <c r="B29" s="581"/>
      <c r="C29" s="581"/>
      <c r="D29" s="583"/>
      <c r="E29" s="585"/>
      <c r="F29" s="589"/>
      <c r="G29" s="445"/>
      <c r="H29" s="591"/>
      <c r="I29" s="587"/>
      <c r="J29" s="587"/>
      <c r="K29" s="587"/>
      <c r="L29" s="587"/>
      <c r="M29" s="588"/>
      <c r="N29" s="33"/>
      <c r="O29" s="33"/>
    </row>
    <row r="30" spans="1:169" s="25" customFormat="1" ht="12.75" customHeight="1">
      <c r="A30" s="581">
        <f>'7- Mapa Final'!A30</f>
        <v>3</v>
      </c>
      <c r="B30" s="581" t="str">
        <f>'7- Mapa Final'!B30</f>
        <v>Error en la liquidación de crédito o costas</v>
      </c>
      <c r="C30" s="581" t="str">
        <f>'7- Mapa Final'!C30</f>
        <v>Afectación en la administración de justicia debido a la falencia en la gestión, control y seguimiento a  la liquidación de crédito o costas</v>
      </c>
      <c r="D30" s="582" t="str">
        <f>'7- Mapa Final'!J30</f>
        <v>Muy Baja - 1</v>
      </c>
      <c r="E30" s="584" t="str">
        <f>'7- Mapa Final'!K30</f>
        <v>Leve - 1</v>
      </c>
      <c r="F30" s="589" t="str">
        <f>'7- Mapa Final'!M30</f>
        <v>Bajo - 1</v>
      </c>
      <c r="G30" s="445" t="s">
        <v>105</v>
      </c>
      <c r="H30" s="590" t="s">
        <v>543</v>
      </c>
      <c r="I30" s="587"/>
      <c r="J30" s="587" t="s">
        <v>548</v>
      </c>
      <c r="K30" s="586">
        <v>45383</v>
      </c>
      <c r="L30" s="586">
        <v>45382</v>
      </c>
      <c r="M30" s="588" t="s">
        <v>549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81"/>
      <c r="B31" s="581"/>
      <c r="C31" s="581"/>
      <c r="D31" s="583"/>
      <c r="E31" s="585"/>
      <c r="F31" s="589"/>
      <c r="G31" s="445"/>
      <c r="H31" s="590"/>
      <c r="I31" s="587"/>
      <c r="J31" s="587"/>
      <c r="K31" s="587"/>
      <c r="L31" s="587"/>
      <c r="M31" s="58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81"/>
      <c r="B32" s="581"/>
      <c r="C32" s="581"/>
      <c r="D32" s="583"/>
      <c r="E32" s="585"/>
      <c r="F32" s="589"/>
      <c r="G32" s="445"/>
      <c r="H32" s="590"/>
      <c r="I32" s="587"/>
      <c r="J32" s="587"/>
      <c r="K32" s="587"/>
      <c r="L32" s="587"/>
      <c r="M32" s="58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81"/>
      <c r="B33" s="581"/>
      <c r="C33" s="581"/>
      <c r="D33" s="583"/>
      <c r="E33" s="585"/>
      <c r="F33" s="589"/>
      <c r="G33" s="445"/>
      <c r="H33" s="590"/>
      <c r="I33" s="587"/>
      <c r="J33" s="587"/>
      <c r="K33" s="587"/>
      <c r="L33" s="587"/>
      <c r="M33" s="58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81"/>
      <c r="B34" s="581"/>
      <c r="C34" s="581"/>
      <c r="D34" s="583"/>
      <c r="E34" s="585"/>
      <c r="F34" s="589"/>
      <c r="G34" s="445"/>
      <c r="H34" s="590"/>
      <c r="I34" s="587"/>
      <c r="J34" s="587"/>
      <c r="K34" s="587"/>
      <c r="L34" s="587"/>
      <c r="M34" s="58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81"/>
      <c r="B35" s="581"/>
      <c r="C35" s="581"/>
      <c r="D35" s="583"/>
      <c r="E35" s="585"/>
      <c r="F35" s="589"/>
      <c r="G35" s="445"/>
      <c r="H35" s="590"/>
      <c r="I35" s="587"/>
      <c r="J35" s="587"/>
      <c r="K35" s="587"/>
      <c r="L35" s="587"/>
      <c r="M35" s="588"/>
      <c r="N35" s="33"/>
      <c r="O35" s="33"/>
    </row>
    <row r="36" spans="1:169">
      <c r="A36" s="581"/>
      <c r="B36" s="581"/>
      <c r="C36" s="581"/>
      <c r="D36" s="583"/>
      <c r="E36" s="585"/>
      <c r="F36" s="589"/>
      <c r="G36" s="445"/>
      <c r="H36" s="590"/>
      <c r="I36" s="587"/>
      <c r="J36" s="587"/>
      <c r="K36" s="587"/>
      <c r="L36" s="587"/>
      <c r="M36" s="588"/>
      <c r="N36" s="33"/>
      <c r="O36" s="33"/>
    </row>
    <row r="37" spans="1:169">
      <c r="A37" s="581"/>
      <c r="B37" s="581"/>
      <c r="C37" s="581"/>
      <c r="D37" s="583"/>
      <c r="E37" s="585"/>
      <c r="F37" s="589"/>
      <c r="G37" s="445"/>
      <c r="H37" s="590"/>
      <c r="I37" s="587"/>
      <c r="J37" s="587"/>
      <c r="K37" s="587"/>
      <c r="L37" s="587"/>
      <c r="M37" s="588"/>
      <c r="N37" s="33"/>
      <c r="O37" s="33"/>
    </row>
    <row r="38" spans="1:169">
      <c r="A38" s="581"/>
      <c r="B38" s="581"/>
      <c r="C38" s="581"/>
      <c r="D38" s="583"/>
      <c r="E38" s="585"/>
      <c r="F38" s="589"/>
      <c r="G38" s="445"/>
      <c r="H38" s="590"/>
      <c r="I38" s="587"/>
      <c r="J38" s="587"/>
      <c r="K38" s="587"/>
      <c r="L38" s="587"/>
      <c r="M38" s="588"/>
      <c r="N38" s="33"/>
      <c r="O38" s="33"/>
    </row>
    <row r="39" spans="1:169" ht="24.75" customHeight="1">
      <c r="A39" s="581"/>
      <c r="B39" s="581"/>
      <c r="C39" s="581"/>
      <c r="D39" s="583"/>
      <c r="E39" s="585"/>
      <c r="F39" s="589"/>
      <c r="G39" s="445"/>
      <c r="H39" s="590"/>
      <c r="I39" s="587"/>
      <c r="J39" s="587"/>
      <c r="K39" s="587"/>
      <c r="L39" s="587"/>
      <c r="M39" s="588"/>
      <c r="N39" s="33"/>
      <c r="O39" s="33"/>
    </row>
    <row r="40" spans="1:169" s="25" customFormat="1" ht="12.75">
      <c r="A40" s="581">
        <f>'7- Mapa Final'!A40</f>
        <v>4</v>
      </c>
      <c r="B40" s="581" t="str">
        <f>'7- Mapa Final'!B40</f>
        <v>Pérdida de la información, procesos o documentos de la Oficina.</v>
      </c>
      <c r="C40" s="581" t="str">
        <f>'7- Mapa Final'!C40</f>
        <v xml:space="preserve"> Perdida o extravío de la información.</v>
      </c>
      <c r="D40" s="582" t="str">
        <f>'7- Mapa Final'!J40</f>
        <v>Muy Baja - 1</v>
      </c>
      <c r="E40" s="584" t="str">
        <f>'7- Mapa Final'!K40</f>
        <v>Menor - 2</v>
      </c>
      <c r="F40" s="589" t="str">
        <f>'7- Mapa Final'!M40</f>
        <v>Bajo - 2</v>
      </c>
      <c r="G40" s="445" t="s">
        <v>105</v>
      </c>
      <c r="H40" s="590" t="s">
        <v>544</v>
      </c>
      <c r="I40" s="587"/>
      <c r="J40" s="587" t="s">
        <v>548</v>
      </c>
      <c r="K40" s="586">
        <v>45383</v>
      </c>
      <c r="L40" s="586">
        <v>45382</v>
      </c>
      <c r="M40" s="588" t="s">
        <v>549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81"/>
      <c r="B41" s="581"/>
      <c r="C41" s="581"/>
      <c r="D41" s="583"/>
      <c r="E41" s="585"/>
      <c r="F41" s="589"/>
      <c r="G41" s="445"/>
      <c r="H41" s="590"/>
      <c r="I41" s="587"/>
      <c r="J41" s="587"/>
      <c r="K41" s="587"/>
      <c r="L41" s="587"/>
      <c r="M41" s="58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81"/>
      <c r="B42" s="581"/>
      <c r="C42" s="581"/>
      <c r="D42" s="583"/>
      <c r="E42" s="585"/>
      <c r="F42" s="589"/>
      <c r="G42" s="445"/>
      <c r="H42" s="590"/>
      <c r="I42" s="587"/>
      <c r="J42" s="587"/>
      <c r="K42" s="587"/>
      <c r="L42" s="587"/>
      <c r="M42" s="58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81"/>
      <c r="B43" s="581"/>
      <c r="C43" s="581"/>
      <c r="D43" s="583"/>
      <c r="E43" s="585"/>
      <c r="F43" s="589"/>
      <c r="G43" s="445"/>
      <c r="H43" s="590"/>
      <c r="I43" s="587"/>
      <c r="J43" s="587"/>
      <c r="K43" s="587"/>
      <c r="L43" s="587"/>
      <c r="M43" s="58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81"/>
      <c r="B44" s="581"/>
      <c r="C44" s="581"/>
      <c r="D44" s="583"/>
      <c r="E44" s="585"/>
      <c r="F44" s="589"/>
      <c r="G44" s="445"/>
      <c r="H44" s="590"/>
      <c r="I44" s="587"/>
      <c r="J44" s="587"/>
      <c r="K44" s="587"/>
      <c r="L44" s="587"/>
      <c r="M44" s="58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81"/>
      <c r="B45" s="581"/>
      <c r="C45" s="581"/>
      <c r="D45" s="583"/>
      <c r="E45" s="585"/>
      <c r="F45" s="589"/>
      <c r="G45" s="445"/>
      <c r="H45" s="590"/>
      <c r="I45" s="587"/>
      <c r="J45" s="587"/>
      <c r="K45" s="587"/>
      <c r="L45" s="587"/>
      <c r="M45" s="588"/>
      <c r="N45" s="33"/>
      <c r="O45" s="33"/>
    </row>
    <row r="46" spans="1:169">
      <c r="A46" s="581"/>
      <c r="B46" s="581"/>
      <c r="C46" s="581"/>
      <c r="D46" s="583"/>
      <c r="E46" s="585"/>
      <c r="F46" s="589"/>
      <c r="G46" s="445"/>
      <c r="H46" s="590"/>
      <c r="I46" s="587"/>
      <c r="J46" s="587"/>
      <c r="K46" s="587"/>
      <c r="L46" s="587"/>
      <c r="M46" s="588"/>
      <c r="N46" s="33"/>
      <c r="O46" s="33"/>
    </row>
    <row r="47" spans="1:169">
      <c r="A47" s="581"/>
      <c r="B47" s="581"/>
      <c r="C47" s="581"/>
      <c r="D47" s="583"/>
      <c r="E47" s="585"/>
      <c r="F47" s="589"/>
      <c r="G47" s="445"/>
      <c r="H47" s="590"/>
      <c r="I47" s="587"/>
      <c r="J47" s="587"/>
      <c r="K47" s="587"/>
      <c r="L47" s="587"/>
      <c r="M47" s="588"/>
      <c r="N47" s="33"/>
      <c r="O47" s="33"/>
    </row>
    <row r="48" spans="1:169">
      <c r="A48" s="581"/>
      <c r="B48" s="581"/>
      <c r="C48" s="581"/>
      <c r="D48" s="583"/>
      <c r="E48" s="585"/>
      <c r="F48" s="589"/>
      <c r="G48" s="445"/>
      <c r="H48" s="590"/>
      <c r="I48" s="587"/>
      <c r="J48" s="587"/>
      <c r="K48" s="587"/>
      <c r="L48" s="587"/>
      <c r="M48" s="588"/>
      <c r="N48" s="33"/>
      <c r="O48" s="33"/>
    </row>
    <row r="49" spans="1:169">
      <c r="A49" s="581"/>
      <c r="B49" s="581"/>
      <c r="C49" s="581"/>
      <c r="D49" s="583"/>
      <c r="E49" s="585"/>
      <c r="F49" s="589"/>
      <c r="G49" s="445"/>
      <c r="H49" s="590"/>
      <c r="I49" s="587"/>
      <c r="J49" s="587"/>
      <c r="K49" s="587"/>
      <c r="L49" s="587"/>
      <c r="M49" s="588"/>
      <c r="N49" s="33"/>
      <c r="O49" s="33"/>
    </row>
    <row r="50" spans="1:169" s="25" customFormat="1" ht="12.75">
      <c r="A50" s="581">
        <v>5</v>
      </c>
      <c r="B50" s="581" t="str">
        <f>'7- Mapa Final'!B50</f>
        <v>Efectuar el reparto judicial incumpliendo requisitos</v>
      </c>
      <c r="C50" s="581" t="str">
        <f>'7- Mapa Final'!C50</f>
        <v>Realizar el reparto incumplimiento los principios  y condiciones establecidas para su realización</v>
      </c>
      <c r="D50" s="582" t="str">
        <f>'7- Mapa Final'!J50</f>
        <v>Muy Baja - 1</v>
      </c>
      <c r="E50" s="584" t="str">
        <f>'7- Mapa Final'!K50</f>
        <v>Leve - 1</v>
      </c>
      <c r="F50" s="589" t="str">
        <f>'7- Mapa Final'!M50</f>
        <v>Bajo - 1</v>
      </c>
      <c r="G50" s="445" t="s">
        <v>105</v>
      </c>
      <c r="H50" s="590" t="s">
        <v>545</v>
      </c>
      <c r="I50" s="587"/>
      <c r="J50" s="587" t="s">
        <v>548</v>
      </c>
      <c r="K50" s="586">
        <v>45383</v>
      </c>
      <c r="L50" s="586">
        <v>45382</v>
      </c>
      <c r="M50" s="588" t="s">
        <v>549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81"/>
      <c r="B51" s="581"/>
      <c r="C51" s="581"/>
      <c r="D51" s="583"/>
      <c r="E51" s="585"/>
      <c r="F51" s="589"/>
      <c r="G51" s="445"/>
      <c r="H51" s="590"/>
      <c r="I51" s="587"/>
      <c r="J51" s="587"/>
      <c r="K51" s="587"/>
      <c r="L51" s="587"/>
      <c r="M51" s="58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81"/>
      <c r="B52" s="581"/>
      <c r="C52" s="581"/>
      <c r="D52" s="583"/>
      <c r="E52" s="585"/>
      <c r="F52" s="589"/>
      <c r="G52" s="445"/>
      <c r="H52" s="590"/>
      <c r="I52" s="587"/>
      <c r="J52" s="587"/>
      <c r="K52" s="587"/>
      <c r="L52" s="587"/>
      <c r="M52" s="58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81"/>
      <c r="B53" s="581"/>
      <c r="C53" s="581"/>
      <c r="D53" s="583"/>
      <c r="E53" s="585"/>
      <c r="F53" s="589"/>
      <c r="G53" s="445"/>
      <c r="H53" s="590"/>
      <c r="I53" s="587"/>
      <c r="J53" s="587"/>
      <c r="K53" s="587"/>
      <c r="L53" s="587"/>
      <c r="M53" s="58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81"/>
      <c r="B54" s="581"/>
      <c r="C54" s="581"/>
      <c r="D54" s="583"/>
      <c r="E54" s="585"/>
      <c r="F54" s="589"/>
      <c r="G54" s="445"/>
      <c r="H54" s="590"/>
      <c r="I54" s="587"/>
      <c r="J54" s="587"/>
      <c r="K54" s="587"/>
      <c r="L54" s="587"/>
      <c r="M54" s="58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81"/>
      <c r="B55" s="581"/>
      <c r="C55" s="581"/>
      <c r="D55" s="583"/>
      <c r="E55" s="585"/>
      <c r="F55" s="589"/>
      <c r="G55" s="445"/>
      <c r="H55" s="590"/>
      <c r="I55" s="587"/>
      <c r="J55" s="587"/>
      <c r="K55" s="587"/>
      <c r="L55" s="587"/>
      <c r="M55" s="588"/>
      <c r="N55" s="33"/>
      <c r="O55" s="33"/>
    </row>
    <row r="56" spans="1:169">
      <c r="A56" s="581"/>
      <c r="B56" s="581"/>
      <c r="C56" s="581"/>
      <c r="D56" s="583"/>
      <c r="E56" s="585"/>
      <c r="F56" s="589"/>
      <c r="G56" s="445"/>
      <c r="H56" s="590"/>
      <c r="I56" s="587"/>
      <c r="J56" s="587"/>
      <c r="K56" s="587"/>
      <c r="L56" s="587"/>
      <c r="M56" s="588"/>
      <c r="N56" s="33"/>
      <c r="O56" s="33"/>
    </row>
    <row r="57" spans="1:169">
      <c r="A57" s="581"/>
      <c r="B57" s="581"/>
      <c r="C57" s="581"/>
      <c r="D57" s="583"/>
      <c r="E57" s="585"/>
      <c r="F57" s="589"/>
      <c r="G57" s="445"/>
      <c r="H57" s="590"/>
      <c r="I57" s="587"/>
      <c r="J57" s="587"/>
      <c r="K57" s="587"/>
      <c r="L57" s="587"/>
      <c r="M57" s="588"/>
      <c r="N57" s="33"/>
      <c r="O57" s="33"/>
    </row>
    <row r="58" spans="1:169">
      <c r="A58" s="581"/>
      <c r="B58" s="581"/>
      <c r="C58" s="581"/>
      <c r="D58" s="583"/>
      <c r="E58" s="585"/>
      <c r="F58" s="589"/>
      <c r="G58" s="445"/>
      <c r="H58" s="590"/>
      <c r="I58" s="587"/>
      <c r="J58" s="587"/>
      <c r="K58" s="587"/>
      <c r="L58" s="587"/>
      <c r="M58" s="588"/>
      <c r="N58" s="33"/>
      <c r="O58" s="33"/>
    </row>
    <row r="59" spans="1:169">
      <c r="A59" s="581"/>
      <c r="B59" s="581"/>
      <c r="C59" s="581"/>
      <c r="D59" s="583"/>
      <c r="E59" s="585"/>
      <c r="F59" s="589"/>
      <c r="G59" s="445"/>
      <c r="H59" s="590"/>
      <c r="I59" s="587"/>
      <c r="J59" s="587"/>
      <c r="K59" s="587"/>
      <c r="L59" s="587"/>
      <c r="M59" s="588"/>
      <c r="N59" s="33"/>
      <c r="O59" s="33"/>
    </row>
    <row r="60" spans="1:169" s="25" customFormat="1" ht="12.75">
      <c r="A60" s="619">
        <v>6</v>
      </c>
      <c r="B60" s="581" t="str">
        <f>'7- Mapa Final'!B60</f>
        <v>Incumplimiento de Términos Procesales</v>
      </c>
      <c r="C60" s="581" t="str">
        <f>'7- Mapa Final'!C60</f>
        <v>Afectación en la Prestación del Servicio de Justicia por el incumplimiento en los términos legales debido a la ausencia de seguimiento y control de los procesos.</v>
      </c>
      <c r="D60" s="582" t="str">
        <f>'7- Mapa Final'!J60</f>
        <v>Muy Baja - 1</v>
      </c>
      <c r="E60" s="584" t="str">
        <f>'7- Mapa Final'!K60</f>
        <v>Leve - 1</v>
      </c>
      <c r="F60" s="589" t="str">
        <f>'7- Mapa Final'!M60</f>
        <v>Bajo - 1</v>
      </c>
      <c r="G60" s="445" t="s">
        <v>105</v>
      </c>
      <c r="H60" s="591" t="s">
        <v>546</v>
      </c>
      <c r="I60" s="587"/>
      <c r="J60" s="587" t="s">
        <v>548</v>
      </c>
      <c r="K60" s="586">
        <v>45383</v>
      </c>
      <c r="L60" s="586">
        <v>45382</v>
      </c>
      <c r="M60" s="588" t="s">
        <v>549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9"/>
      <c r="B61" s="581"/>
      <c r="C61" s="581"/>
      <c r="D61" s="583"/>
      <c r="E61" s="585"/>
      <c r="F61" s="589"/>
      <c r="G61" s="445"/>
      <c r="H61" s="591"/>
      <c r="I61" s="587"/>
      <c r="J61" s="587"/>
      <c r="K61" s="587"/>
      <c r="L61" s="587"/>
      <c r="M61" s="58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9"/>
      <c r="B62" s="581"/>
      <c r="C62" s="581"/>
      <c r="D62" s="583"/>
      <c r="E62" s="585"/>
      <c r="F62" s="589"/>
      <c r="G62" s="445"/>
      <c r="H62" s="591"/>
      <c r="I62" s="587"/>
      <c r="J62" s="587"/>
      <c r="K62" s="587"/>
      <c r="L62" s="587"/>
      <c r="M62" s="58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9"/>
      <c r="B63" s="581"/>
      <c r="C63" s="581"/>
      <c r="D63" s="583"/>
      <c r="E63" s="585"/>
      <c r="F63" s="589"/>
      <c r="G63" s="445"/>
      <c r="H63" s="591"/>
      <c r="I63" s="587"/>
      <c r="J63" s="587"/>
      <c r="K63" s="587"/>
      <c r="L63" s="587"/>
      <c r="M63" s="58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9"/>
      <c r="B64" s="581"/>
      <c r="C64" s="581"/>
      <c r="D64" s="583"/>
      <c r="E64" s="585"/>
      <c r="F64" s="589"/>
      <c r="G64" s="445"/>
      <c r="H64" s="591"/>
      <c r="I64" s="587"/>
      <c r="J64" s="587"/>
      <c r="K64" s="587"/>
      <c r="L64" s="587"/>
      <c r="M64" s="58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9"/>
      <c r="B65" s="581"/>
      <c r="C65" s="581"/>
      <c r="D65" s="583"/>
      <c r="E65" s="585"/>
      <c r="F65" s="589"/>
      <c r="G65" s="445"/>
      <c r="H65" s="591"/>
      <c r="I65" s="587"/>
      <c r="J65" s="587"/>
      <c r="K65" s="587"/>
      <c r="L65" s="587"/>
      <c r="M65" s="588"/>
      <c r="N65" s="33"/>
      <c r="O65" s="33"/>
    </row>
    <row r="66" spans="1:169">
      <c r="A66" s="619"/>
      <c r="B66" s="581"/>
      <c r="C66" s="581"/>
      <c r="D66" s="583"/>
      <c r="E66" s="585"/>
      <c r="F66" s="589"/>
      <c r="G66" s="445"/>
      <c r="H66" s="591"/>
      <c r="I66" s="587"/>
      <c r="J66" s="587"/>
      <c r="K66" s="587"/>
      <c r="L66" s="587"/>
      <c r="M66" s="588"/>
      <c r="N66" s="33"/>
      <c r="O66" s="33"/>
    </row>
    <row r="67" spans="1:169">
      <c r="A67" s="619"/>
      <c r="B67" s="581"/>
      <c r="C67" s="581"/>
      <c r="D67" s="583"/>
      <c r="E67" s="585"/>
      <c r="F67" s="589"/>
      <c r="G67" s="445"/>
      <c r="H67" s="591"/>
      <c r="I67" s="587"/>
      <c r="J67" s="587"/>
      <c r="K67" s="587"/>
      <c r="L67" s="587"/>
      <c r="M67" s="588"/>
      <c r="N67" s="33"/>
      <c r="O67" s="33"/>
    </row>
    <row r="68" spans="1:169">
      <c r="A68" s="619"/>
      <c r="B68" s="581"/>
      <c r="C68" s="581"/>
      <c r="D68" s="583"/>
      <c r="E68" s="585"/>
      <c r="F68" s="589"/>
      <c r="G68" s="445"/>
      <c r="H68" s="591"/>
      <c r="I68" s="587"/>
      <c r="J68" s="587"/>
      <c r="K68" s="587"/>
      <c r="L68" s="587"/>
      <c r="M68" s="588"/>
      <c r="N68" s="33"/>
      <c r="O68" s="33"/>
    </row>
    <row r="69" spans="1:169" ht="13.5" customHeight="1">
      <c r="A69" s="619"/>
      <c r="B69" s="581"/>
      <c r="C69" s="581"/>
      <c r="D69" s="583"/>
      <c r="E69" s="585"/>
      <c r="F69" s="589"/>
      <c r="G69" s="445"/>
      <c r="H69" s="591"/>
      <c r="I69" s="587"/>
      <c r="J69" s="587"/>
      <c r="K69" s="587"/>
      <c r="L69" s="587"/>
      <c r="M69" s="588"/>
      <c r="N69" s="33"/>
      <c r="O69" s="33"/>
    </row>
    <row r="70" spans="1:169" s="25" customFormat="1" ht="12.75">
      <c r="A70" s="617">
        <v>7</v>
      </c>
      <c r="B70" s="581" t="str">
        <f>'7- Mapa Final'!B70</f>
        <v>Incumplimiento en la realización de las Audiencias y/o Diligencias Programadas</v>
      </c>
      <c r="C70" s="581"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82" t="str">
        <f>'7- Mapa Final'!J70</f>
        <v>Muy Baja - 1</v>
      </c>
      <c r="E70" s="584" t="str">
        <f>'7- Mapa Final'!K70</f>
        <v>Leve - 1</v>
      </c>
      <c r="F70" s="589" t="str">
        <f>'7- Mapa Final'!M70</f>
        <v>Bajo - 1</v>
      </c>
      <c r="G70" s="445" t="s">
        <v>105</v>
      </c>
      <c r="H70" s="618" t="s">
        <v>547</v>
      </c>
      <c r="I70" s="587"/>
      <c r="J70" s="587" t="s">
        <v>548</v>
      </c>
      <c r="K70" s="586">
        <v>45383</v>
      </c>
      <c r="L70" s="586">
        <v>45382</v>
      </c>
      <c r="M70" s="588" t="s">
        <v>549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7"/>
      <c r="B71" s="581"/>
      <c r="C71" s="581"/>
      <c r="D71" s="583"/>
      <c r="E71" s="585"/>
      <c r="F71" s="589"/>
      <c r="G71" s="445"/>
      <c r="H71" s="618"/>
      <c r="I71" s="587"/>
      <c r="J71" s="587"/>
      <c r="K71" s="587"/>
      <c r="L71" s="587"/>
      <c r="M71" s="58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7"/>
      <c r="B72" s="581"/>
      <c r="C72" s="581"/>
      <c r="D72" s="583"/>
      <c r="E72" s="585"/>
      <c r="F72" s="589"/>
      <c r="G72" s="445"/>
      <c r="H72" s="618"/>
      <c r="I72" s="587"/>
      <c r="J72" s="587"/>
      <c r="K72" s="587"/>
      <c r="L72" s="587"/>
      <c r="M72" s="58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7"/>
      <c r="B73" s="581"/>
      <c r="C73" s="581"/>
      <c r="D73" s="583"/>
      <c r="E73" s="585"/>
      <c r="F73" s="589"/>
      <c r="G73" s="445"/>
      <c r="H73" s="618"/>
      <c r="I73" s="587"/>
      <c r="J73" s="587"/>
      <c r="K73" s="587"/>
      <c r="L73" s="587"/>
      <c r="M73" s="58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7"/>
      <c r="B74" s="581"/>
      <c r="C74" s="581"/>
      <c r="D74" s="583"/>
      <c r="E74" s="585"/>
      <c r="F74" s="589"/>
      <c r="G74" s="445"/>
      <c r="H74" s="618"/>
      <c r="I74" s="587"/>
      <c r="J74" s="587"/>
      <c r="K74" s="587"/>
      <c r="L74" s="587"/>
      <c r="M74" s="58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7"/>
      <c r="B75" s="581"/>
      <c r="C75" s="581"/>
      <c r="D75" s="583"/>
      <c r="E75" s="585"/>
      <c r="F75" s="589"/>
      <c r="G75" s="445"/>
      <c r="H75" s="618"/>
      <c r="I75" s="587"/>
      <c r="J75" s="587"/>
      <c r="K75" s="587"/>
      <c r="L75" s="587"/>
      <c r="M75" s="588"/>
      <c r="N75" s="33"/>
      <c r="O75" s="33"/>
    </row>
    <row r="76" spans="1:169">
      <c r="A76" s="617"/>
      <c r="B76" s="581"/>
      <c r="C76" s="581"/>
      <c r="D76" s="583"/>
      <c r="E76" s="585"/>
      <c r="F76" s="589"/>
      <c r="G76" s="445"/>
      <c r="H76" s="618"/>
      <c r="I76" s="587"/>
      <c r="J76" s="587"/>
      <c r="K76" s="587"/>
      <c r="L76" s="587"/>
      <c r="M76" s="588"/>
      <c r="N76" s="33"/>
      <c r="O76" s="33"/>
    </row>
    <row r="77" spans="1:169">
      <c r="A77" s="617"/>
      <c r="B77" s="581"/>
      <c r="C77" s="581"/>
      <c r="D77" s="583"/>
      <c r="E77" s="585"/>
      <c r="F77" s="589"/>
      <c r="G77" s="445"/>
      <c r="H77" s="618"/>
      <c r="I77" s="587"/>
      <c r="J77" s="587"/>
      <c r="K77" s="587"/>
      <c r="L77" s="587"/>
      <c r="M77" s="588"/>
      <c r="N77" s="33"/>
      <c r="O77" s="33"/>
    </row>
    <row r="78" spans="1:169">
      <c r="A78" s="617"/>
      <c r="B78" s="581"/>
      <c r="C78" s="581"/>
      <c r="D78" s="583"/>
      <c r="E78" s="585"/>
      <c r="F78" s="589"/>
      <c r="G78" s="445"/>
      <c r="H78" s="618"/>
      <c r="I78" s="587"/>
      <c r="J78" s="587"/>
      <c r="K78" s="587"/>
      <c r="L78" s="587"/>
      <c r="M78" s="588"/>
      <c r="N78" s="33"/>
      <c r="O78" s="33"/>
    </row>
    <row r="79" spans="1:169">
      <c r="A79" s="617"/>
      <c r="B79" s="581"/>
      <c r="C79" s="581"/>
      <c r="D79" s="583"/>
      <c r="E79" s="585"/>
      <c r="F79" s="589"/>
      <c r="G79" s="445"/>
      <c r="H79" s="618"/>
      <c r="I79" s="587"/>
      <c r="J79" s="587"/>
      <c r="K79" s="587"/>
      <c r="L79" s="587"/>
      <c r="M79" s="588"/>
      <c r="N79" s="33"/>
      <c r="O79" s="33"/>
    </row>
    <row r="80" spans="1:169" s="25" customFormat="1" ht="12.75" customHeight="1">
      <c r="A80" s="617">
        <v>8</v>
      </c>
      <c r="B80" s="581" t="str">
        <f>'7- Mapa Final'!B80</f>
        <v xml:space="preserve">Recibir , ofrecer, prometer , entregar o aceptar dádivas o beneficios a nombre propio o de terceros para  expedir, alterar, retener , extraviar o entregar  documentos  sin el lleno de requisitos legales </v>
      </c>
      <c r="C80" s="581" t="str">
        <f>'7- Mapa Final'!C80</f>
        <v xml:space="preserve"> Realizar trámites sin el cumplimiento de los requisitos legales  o  con información falsa</v>
      </c>
      <c r="D80" s="582" t="str">
        <f>'7- Mapa Final'!J80</f>
        <v>Muy Baja - 1</v>
      </c>
      <c r="E80" s="584" t="str">
        <f>'7- Mapa Final'!K80</f>
        <v>Moderado - 3</v>
      </c>
      <c r="F80" s="589" t="str">
        <f>'7- Mapa Final'!M80</f>
        <v>Moderado - 3</v>
      </c>
      <c r="G80" s="445" t="s">
        <v>188</v>
      </c>
      <c r="H80" s="591" t="s">
        <v>550</v>
      </c>
      <c r="I80" s="587"/>
      <c r="J80" s="587" t="s">
        <v>548</v>
      </c>
      <c r="K80" s="586">
        <v>45383</v>
      </c>
      <c r="L80" s="586">
        <v>45382</v>
      </c>
      <c r="M80" s="588" t="s">
        <v>549</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17"/>
      <c r="B81" s="581"/>
      <c r="C81" s="581"/>
      <c r="D81" s="583"/>
      <c r="E81" s="585"/>
      <c r="F81" s="589"/>
      <c r="G81" s="445"/>
      <c r="H81" s="591"/>
      <c r="I81" s="587"/>
      <c r="J81" s="587"/>
      <c r="K81" s="587"/>
      <c r="L81" s="587"/>
      <c r="M81" s="588"/>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17"/>
      <c r="B82" s="581"/>
      <c r="C82" s="581"/>
      <c r="D82" s="583"/>
      <c r="E82" s="585"/>
      <c r="F82" s="589"/>
      <c r="G82" s="445"/>
      <c r="H82" s="591"/>
      <c r="I82" s="587"/>
      <c r="J82" s="587"/>
      <c r="K82" s="587"/>
      <c r="L82" s="587"/>
      <c r="M82" s="588"/>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17"/>
      <c r="B83" s="581"/>
      <c r="C83" s="581"/>
      <c r="D83" s="583"/>
      <c r="E83" s="585"/>
      <c r="F83" s="589"/>
      <c r="G83" s="445"/>
      <c r="H83" s="591"/>
      <c r="I83" s="587"/>
      <c r="J83" s="587"/>
      <c r="K83" s="587"/>
      <c r="L83" s="587"/>
      <c r="M83" s="588"/>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17"/>
      <c r="B84" s="581"/>
      <c r="C84" s="581"/>
      <c r="D84" s="583"/>
      <c r="E84" s="585"/>
      <c r="F84" s="589"/>
      <c r="G84" s="445"/>
      <c r="H84" s="591"/>
      <c r="I84" s="587"/>
      <c r="J84" s="587"/>
      <c r="K84" s="587"/>
      <c r="L84" s="587"/>
      <c r="M84" s="588"/>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17"/>
      <c r="B85" s="581"/>
      <c r="C85" s="581"/>
      <c r="D85" s="583"/>
      <c r="E85" s="585"/>
      <c r="F85" s="589"/>
      <c r="G85" s="445"/>
      <c r="H85" s="591"/>
      <c r="I85" s="587"/>
      <c r="J85" s="587"/>
      <c r="K85" s="587"/>
      <c r="L85" s="587"/>
      <c r="M85" s="588"/>
      <c r="N85" s="33"/>
      <c r="O85" s="33"/>
    </row>
    <row r="86" spans="1:169">
      <c r="A86" s="617"/>
      <c r="B86" s="581"/>
      <c r="C86" s="581"/>
      <c r="D86" s="583"/>
      <c r="E86" s="585"/>
      <c r="F86" s="589"/>
      <c r="G86" s="445"/>
      <c r="H86" s="591"/>
      <c r="I86" s="587"/>
      <c r="J86" s="587"/>
      <c r="K86" s="587"/>
      <c r="L86" s="587"/>
      <c r="M86" s="588"/>
      <c r="N86" s="33"/>
      <c r="O86" s="33"/>
    </row>
    <row r="87" spans="1:169">
      <c r="A87" s="617"/>
      <c r="B87" s="581"/>
      <c r="C87" s="581"/>
      <c r="D87" s="583"/>
      <c r="E87" s="585"/>
      <c r="F87" s="589"/>
      <c r="G87" s="445"/>
      <c r="H87" s="591"/>
      <c r="I87" s="587"/>
      <c r="J87" s="587"/>
      <c r="K87" s="587"/>
      <c r="L87" s="587"/>
      <c r="M87" s="588"/>
      <c r="N87" s="33"/>
      <c r="O87" s="33"/>
    </row>
    <row r="88" spans="1:169">
      <c r="A88" s="617"/>
      <c r="B88" s="581"/>
      <c r="C88" s="581"/>
      <c r="D88" s="583"/>
      <c r="E88" s="585"/>
      <c r="F88" s="589"/>
      <c r="G88" s="445"/>
      <c r="H88" s="591"/>
      <c r="I88" s="587"/>
      <c r="J88" s="587"/>
      <c r="K88" s="587"/>
      <c r="L88" s="587"/>
      <c r="M88" s="588"/>
      <c r="N88" s="33"/>
      <c r="O88" s="33"/>
    </row>
    <row r="89" spans="1:169">
      <c r="A89" s="617"/>
      <c r="B89" s="581"/>
      <c r="C89" s="581"/>
      <c r="D89" s="583"/>
      <c r="E89" s="585"/>
      <c r="F89" s="589"/>
      <c r="G89" s="445"/>
      <c r="H89" s="591"/>
      <c r="I89" s="587"/>
      <c r="J89" s="587"/>
      <c r="K89" s="587"/>
      <c r="L89" s="587"/>
      <c r="M89" s="588"/>
      <c r="N89" s="33"/>
      <c r="O89" s="33"/>
    </row>
    <row r="90" spans="1:169" s="25" customFormat="1" ht="12.75">
      <c r="A90" s="620">
        <v>9</v>
      </c>
      <c r="B90" s="581" t="str">
        <f>'7- Mapa Final'!B90</f>
        <v xml:space="preserve">Recibir, ofrecer, prometer, entregar o aceptar dadivas  o beneficios a nombre propio o de terceros para  demorar, retener, alterar o direccionar fallos judiciales </v>
      </c>
      <c r="C90" s="581" t="str">
        <f>'7- Mapa Final'!C90</f>
        <v xml:space="preserve">Proferir  sentencias judiciales incumpliendo los principios de la administración de justicia o sin la observancia de los Códigos  Procesales en la materia </v>
      </c>
      <c r="D90" s="582" t="str">
        <f>'7- Mapa Final'!J90</f>
        <v>Muy Baja - 1</v>
      </c>
      <c r="E90" s="584" t="str">
        <f>'7- Mapa Final'!K90</f>
        <v>Moderado - 3</v>
      </c>
      <c r="F90" s="589" t="str">
        <f>'7- Mapa Final'!M90</f>
        <v>Moderado - 3</v>
      </c>
      <c r="G90" s="445" t="s">
        <v>188</v>
      </c>
      <c r="H90" s="591" t="s">
        <v>550</v>
      </c>
      <c r="I90" s="587"/>
      <c r="J90" s="587" t="s">
        <v>548</v>
      </c>
      <c r="K90" s="586">
        <v>45383</v>
      </c>
      <c r="L90" s="586">
        <v>45382</v>
      </c>
      <c r="M90" s="588" t="s">
        <v>549</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20"/>
      <c r="B91" s="581"/>
      <c r="C91" s="581"/>
      <c r="D91" s="583"/>
      <c r="E91" s="585"/>
      <c r="F91" s="589"/>
      <c r="G91" s="445"/>
      <c r="H91" s="591"/>
      <c r="I91" s="587"/>
      <c r="J91" s="587"/>
      <c r="K91" s="587"/>
      <c r="L91" s="587"/>
      <c r="M91" s="588"/>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20"/>
      <c r="B92" s="581"/>
      <c r="C92" s="581"/>
      <c r="D92" s="583"/>
      <c r="E92" s="585"/>
      <c r="F92" s="589"/>
      <c r="G92" s="445"/>
      <c r="H92" s="591"/>
      <c r="I92" s="587"/>
      <c r="J92" s="587"/>
      <c r="K92" s="587"/>
      <c r="L92" s="587"/>
      <c r="M92" s="588"/>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20"/>
      <c r="B93" s="581"/>
      <c r="C93" s="581"/>
      <c r="D93" s="583"/>
      <c r="E93" s="585"/>
      <c r="F93" s="589"/>
      <c r="G93" s="445"/>
      <c r="H93" s="591"/>
      <c r="I93" s="587"/>
      <c r="J93" s="587"/>
      <c r="K93" s="587"/>
      <c r="L93" s="587"/>
      <c r="M93" s="588"/>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20"/>
      <c r="B94" s="581"/>
      <c r="C94" s="581"/>
      <c r="D94" s="583"/>
      <c r="E94" s="585"/>
      <c r="F94" s="589"/>
      <c r="G94" s="445"/>
      <c r="H94" s="591"/>
      <c r="I94" s="587"/>
      <c r="J94" s="587"/>
      <c r="K94" s="587"/>
      <c r="L94" s="587"/>
      <c r="M94" s="588"/>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20"/>
      <c r="B95" s="581"/>
      <c r="C95" s="581"/>
      <c r="D95" s="583"/>
      <c r="E95" s="585"/>
      <c r="F95" s="589"/>
      <c r="G95" s="445"/>
      <c r="H95" s="591"/>
      <c r="I95" s="587"/>
      <c r="J95" s="587"/>
      <c r="K95" s="587"/>
      <c r="L95" s="587"/>
      <c r="M95" s="588"/>
      <c r="N95" s="33"/>
      <c r="O95" s="33"/>
    </row>
    <row r="96" spans="1:169">
      <c r="A96" s="620"/>
      <c r="B96" s="581"/>
      <c r="C96" s="581"/>
      <c r="D96" s="583"/>
      <c r="E96" s="585"/>
      <c r="F96" s="589"/>
      <c r="G96" s="445"/>
      <c r="H96" s="591"/>
      <c r="I96" s="587"/>
      <c r="J96" s="587"/>
      <c r="K96" s="587"/>
      <c r="L96" s="587"/>
      <c r="M96" s="588"/>
      <c r="N96" s="33"/>
      <c r="O96" s="33"/>
    </row>
    <row r="97" spans="1:15">
      <c r="A97" s="620"/>
      <c r="B97" s="581"/>
      <c r="C97" s="581"/>
      <c r="D97" s="583"/>
      <c r="E97" s="585"/>
      <c r="F97" s="589"/>
      <c r="G97" s="445"/>
      <c r="H97" s="591"/>
      <c r="I97" s="587"/>
      <c r="J97" s="587"/>
      <c r="K97" s="587"/>
      <c r="L97" s="587"/>
      <c r="M97" s="588"/>
      <c r="N97" s="33"/>
      <c r="O97" s="33"/>
    </row>
    <row r="98" spans="1:15">
      <c r="A98" s="620"/>
      <c r="B98" s="581"/>
      <c r="C98" s="581"/>
      <c r="D98" s="583"/>
      <c r="E98" s="585"/>
      <c r="F98" s="589"/>
      <c r="G98" s="445"/>
      <c r="H98" s="591"/>
      <c r="I98" s="587"/>
      <c r="J98" s="587"/>
      <c r="K98" s="587"/>
      <c r="L98" s="587"/>
      <c r="M98" s="588"/>
      <c r="N98" s="33"/>
      <c r="O98" s="33"/>
    </row>
    <row r="99" spans="1:15">
      <c r="A99" s="620"/>
      <c r="B99" s="581"/>
      <c r="C99" s="581"/>
      <c r="D99" s="583"/>
      <c r="E99" s="585"/>
      <c r="F99" s="589"/>
      <c r="G99" s="445"/>
      <c r="H99" s="591"/>
      <c r="I99" s="587"/>
      <c r="J99" s="587"/>
      <c r="K99" s="587"/>
      <c r="L99" s="587"/>
      <c r="M99" s="588"/>
      <c r="N99" s="33"/>
      <c r="O99" s="33"/>
    </row>
    <row r="100" spans="1:15">
      <c r="M100" s="5"/>
    </row>
    <row r="101" spans="1:15">
      <c r="M101" s="5"/>
    </row>
    <row r="102" spans="1:15">
      <c r="M102" s="5"/>
    </row>
    <row r="103" spans="1:15">
      <c r="M103" s="5"/>
    </row>
    <row r="104" spans="1:15">
      <c r="M104" s="5"/>
    </row>
    <row r="105" spans="1:15">
      <c r="M105" s="5"/>
    </row>
    <row r="106" spans="1:15">
      <c r="M106" s="5"/>
    </row>
    <row r="107" spans="1:15">
      <c r="M107" s="5"/>
    </row>
    <row r="108" spans="1:15">
      <c r="M108" s="5"/>
    </row>
    <row r="109" spans="1:15">
      <c r="M109" s="5"/>
    </row>
    <row r="110" spans="1:15">
      <c r="M110" s="5"/>
    </row>
    <row r="111" spans="1:15">
      <c r="M111" s="5"/>
    </row>
    <row r="112" spans="1:15">
      <c r="M112" s="5"/>
    </row>
    <row r="113" spans="13:13">
      <c r="M113" s="5"/>
    </row>
    <row r="114" spans="13:13">
      <c r="M114" s="5"/>
    </row>
    <row r="115" spans="13:13">
      <c r="M115" s="5"/>
    </row>
    <row r="116" spans="13:13">
      <c r="M116" s="5"/>
    </row>
    <row r="117" spans="13:13">
      <c r="M117" s="5"/>
    </row>
    <row r="118" spans="13:13">
      <c r="M118" s="5"/>
    </row>
    <row r="119" spans="13:13">
      <c r="M119" s="5"/>
    </row>
    <row r="120" spans="13:13">
      <c r="M120" s="5"/>
    </row>
    <row r="121" spans="13:13">
      <c r="M121" s="5"/>
    </row>
    <row r="122" spans="13:13">
      <c r="M122" s="5"/>
    </row>
    <row r="123" spans="13:13">
      <c r="M123" s="5"/>
    </row>
    <row r="124" spans="13:13">
      <c r="M124" s="5"/>
    </row>
    <row r="125" spans="13:13">
      <c r="M125" s="5"/>
    </row>
    <row r="126" spans="13:13">
      <c r="M126" s="5"/>
    </row>
    <row r="127" spans="13:13">
      <c r="M127" s="5"/>
    </row>
  </sheetData>
  <mergeCells count="134">
    <mergeCell ref="J90:J99"/>
    <mergeCell ref="K90:K99"/>
    <mergeCell ref="L90:L99"/>
    <mergeCell ref="M90:M99"/>
    <mergeCell ref="A90:A99"/>
    <mergeCell ref="B90:B99"/>
    <mergeCell ref="C90:C99"/>
    <mergeCell ref="D90:D99"/>
    <mergeCell ref="E90:E99"/>
    <mergeCell ref="F90:F99"/>
    <mergeCell ref="G90:G99"/>
    <mergeCell ref="H90:H99"/>
    <mergeCell ref="I90:I99"/>
    <mergeCell ref="K80:K89"/>
    <mergeCell ref="L80:L89"/>
    <mergeCell ref="M80:M89"/>
    <mergeCell ref="F80:F89"/>
    <mergeCell ref="G80:G89"/>
    <mergeCell ref="H80:H89"/>
    <mergeCell ref="I80:I89"/>
    <mergeCell ref="J80:J89"/>
    <mergeCell ref="A80:A89"/>
    <mergeCell ref="B80:B89"/>
    <mergeCell ref="C80:C89"/>
    <mergeCell ref="D80:D89"/>
    <mergeCell ref="E80:E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300" priority="815" operator="containsText" text="3- Moderado">
      <formula>NOT(ISERROR(SEARCH("3- Moderado",A7)))</formula>
    </cfRule>
    <cfRule type="containsText" dxfId="299" priority="816" operator="containsText" text="6- Moderado">
      <formula>NOT(ISERROR(SEARCH("6- Moderado",A7)))</formula>
    </cfRule>
    <cfRule type="containsText" dxfId="298" priority="817" operator="containsText" text="4- Moderado">
      <formula>NOT(ISERROR(SEARCH("4- Moderado",A7)))</formula>
    </cfRule>
    <cfRule type="containsText" dxfId="297" priority="818" operator="containsText" text="3- Bajo">
      <formula>NOT(ISERROR(SEARCH("3- Bajo",A7)))</formula>
    </cfRule>
    <cfRule type="containsText" dxfId="296" priority="819" operator="containsText" text="4- Bajo">
      <formula>NOT(ISERROR(SEARCH("4- Bajo",A7)))</formula>
    </cfRule>
    <cfRule type="containsText" dxfId="295" priority="820" operator="containsText" text="1- Bajo">
      <formula>NOT(ISERROR(SEARCH("1- Bajo",A7)))</formula>
    </cfRule>
  </conditionalFormatting>
  <conditionalFormatting sqref="A10:E10 A20:E20">
    <cfRule type="containsText" dxfId="294" priority="791" operator="containsText" text="3- Moderado">
      <formula>NOT(ISERROR(SEARCH("3- Moderado",A10)))</formula>
    </cfRule>
    <cfRule type="containsText" dxfId="293" priority="792" operator="containsText" text="6- Moderado">
      <formula>NOT(ISERROR(SEARCH("6- Moderado",A10)))</formula>
    </cfRule>
    <cfRule type="containsText" dxfId="292" priority="793" operator="containsText" text="4- Moderado">
      <formula>NOT(ISERROR(SEARCH("4- Moderado",A10)))</formula>
    </cfRule>
    <cfRule type="containsText" dxfId="291" priority="794" operator="containsText" text="3- Bajo">
      <formula>NOT(ISERROR(SEARCH("3- Bajo",A10)))</formula>
    </cfRule>
    <cfRule type="containsText" dxfId="290" priority="795" operator="containsText" text="4- Bajo">
      <formula>NOT(ISERROR(SEARCH("4- Bajo",A10)))</formula>
    </cfRule>
    <cfRule type="containsText" dxfId="289" priority="796" operator="containsText" text="1- Bajo">
      <formula>NOT(ISERROR(SEARCH("1- Bajo",A10)))</formula>
    </cfRule>
  </conditionalFormatting>
  <conditionalFormatting sqref="A30:E30">
    <cfRule type="containsText" dxfId="288" priority="129" operator="containsText" text="3- Moderado">
      <formula>NOT(ISERROR(SEARCH("3- Moderado",A30)))</formula>
    </cfRule>
    <cfRule type="containsText" dxfId="287" priority="130" operator="containsText" text="6- Moderado">
      <formula>NOT(ISERROR(SEARCH("6- Moderado",A30)))</formula>
    </cfRule>
    <cfRule type="containsText" dxfId="286" priority="131" operator="containsText" text="4- Moderado">
      <formula>NOT(ISERROR(SEARCH("4- Moderado",A30)))</formula>
    </cfRule>
    <cfRule type="containsText" dxfId="285" priority="132" operator="containsText" text="3- Bajo">
      <formula>NOT(ISERROR(SEARCH("3- Bajo",A30)))</formula>
    </cfRule>
    <cfRule type="containsText" dxfId="284" priority="133" operator="containsText" text="4- Bajo">
      <formula>NOT(ISERROR(SEARCH("4- Bajo",A30)))</formula>
    </cfRule>
    <cfRule type="containsText" dxfId="283" priority="134" operator="containsText" text="1- Bajo">
      <formula>NOT(ISERROR(SEARCH("1- Bajo",A30)))</formula>
    </cfRule>
  </conditionalFormatting>
  <conditionalFormatting sqref="A40:E40">
    <cfRule type="containsText" dxfId="282" priority="101" operator="containsText" text="3- Moderado">
      <formula>NOT(ISERROR(SEARCH("3- Moderado",A40)))</formula>
    </cfRule>
    <cfRule type="containsText" dxfId="281" priority="102" operator="containsText" text="6- Moderado">
      <formula>NOT(ISERROR(SEARCH("6- Moderado",A40)))</formula>
    </cfRule>
    <cfRule type="containsText" dxfId="280" priority="103" operator="containsText" text="4- Moderado">
      <formula>NOT(ISERROR(SEARCH("4- Moderado",A40)))</formula>
    </cfRule>
    <cfRule type="containsText" dxfId="279" priority="104" operator="containsText" text="3- Bajo">
      <formula>NOT(ISERROR(SEARCH("3- Bajo",A40)))</formula>
    </cfRule>
    <cfRule type="containsText" dxfId="278" priority="105" operator="containsText" text="4- Bajo">
      <formula>NOT(ISERROR(SEARCH("4- Bajo",A40)))</formula>
    </cfRule>
    <cfRule type="containsText" dxfId="277" priority="106" operator="containsText" text="1- Bajo">
      <formula>NOT(ISERROR(SEARCH("1- Bajo",A40)))</formula>
    </cfRule>
  </conditionalFormatting>
  <conditionalFormatting sqref="A50:E50">
    <cfRule type="containsText" dxfId="276" priority="45" operator="containsText" text="3- Moderado">
      <formula>NOT(ISERROR(SEARCH("3- Moderado",A50)))</formula>
    </cfRule>
    <cfRule type="containsText" dxfId="275" priority="46" operator="containsText" text="6- Moderado">
      <formula>NOT(ISERROR(SEARCH("6- Moderado",A50)))</formula>
    </cfRule>
    <cfRule type="containsText" dxfId="274" priority="47" operator="containsText" text="4- Moderado">
      <formula>NOT(ISERROR(SEARCH("4- Moderado",A50)))</formula>
    </cfRule>
    <cfRule type="containsText" dxfId="273" priority="48" operator="containsText" text="3- Bajo">
      <formula>NOT(ISERROR(SEARCH("3- Bajo",A50)))</formula>
    </cfRule>
    <cfRule type="containsText" dxfId="272" priority="49" operator="containsText" text="4- Bajo">
      <formula>NOT(ISERROR(SEARCH("4- Bajo",A50)))</formula>
    </cfRule>
    <cfRule type="containsText" dxfId="271" priority="50" operator="containsText" text="1- Bajo">
      <formula>NOT(ISERROR(SEARCH("1- Bajo",A50)))</formula>
    </cfRule>
  </conditionalFormatting>
  <conditionalFormatting sqref="A60:E60">
    <cfRule type="containsText" dxfId="270" priority="29" operator="containsText" text="3- Moderado">
      <formula>NOT(ISERROR(SEARCH("3- Moderado",A60)))</formula>
    </cfRule>
    <cfRule type="containsText" dxfId="269" priority="30" operator="containsText" text="6- Moderado">
      <formula>NOT(ISERROR(SEARCH("6- Moderado",A60)))</formula>
    </cfRule>
    <cfRule type="containsText" dxfId="268" priority="31" operator="containsText" text="4- Moderado">
      <formula>NOT(ISERROR(SEARCH("4- Moderado",A60)))</formula>
    </cfRule>
    <cfRule type="containsText" dxfId="267" priority="32" operator="containsText" text="3- Bajo">
      <formula>NOT(ISERROR(SEARCH("3- Bajo",A60)))</formula>
    </cfRule>
    <cfRule type="containsText" dxfId="266" priority="33" operator="containsText" text="4- Bajo">
      <formula>NOT(ISERROR(SEARCH("4- Bajo",A60)))</formula>
    </cfRule>
    <cfRule type="containsText" dxfId="265" priority="34" operator="containsText" text="1- Bajo">
      <formula>NOT(ISERROR(SEARCH("1- Bajo",A60)))</formula>
    </cfRule>
  </conditionalFormatting>
  <conditionalFormatting sqref="A70:E70">
    <cfRule type="containsText" dxfId="264" priority="22" operator="containsText" text="3- Moderado">
      <formula>NOT(ISERROR(SEARCH("3- Moderado",A70)))</formula>
    </cfRule>
    <cfRule type="containsText" dxfId="263" priority="23" operator="containsText" text="6- Moderado">
      <formula>NOT(ISERROR(SEARCH("6- Moderado",A70)))</formula>
    </cfRule>
    <cfRule type="containsText" dxfId="262" priority="24" operator="containsText" text="4- Moderado">
      <formula>NOT(ISERROR(SEARCH("4- Moderado",A70)))</formula>
    </cfRule>
    <cfRule type="containsText" dxfId="261" priority="25" operator="containsText" text="3- Bajo">
      <formula>NOT(ISERROR(SEARCH("3- Bajo",A70)))</formula>
    </cfRule>
    <cfRule type="containsText" dxfId="260" priority="26" operator="containsText" text="4- Bajo">
      <formula>NOT(ISERROR(SEARCH("4- Bajo",A70)))</formula>
    </cfRule>
    <cfRule type="containsText" dxfId="259" priority="27" operator="containsText" text="1- Bajo">
      <formula>NOT(ISERROR(SEARCH("1- Bajo",A70)))</formula>
    </cfRule>
  </conditionalFormatting>
  <conditionalFormatting sqref="A80:E80">
    <cfRule type="containsText" dxfId="258" priority="8" operator="containsText" text="3- Moderado">
      <formula>NOT(ISERROR(SEARCH("3- Moderado",A80)))</formula>
    </cfRule>
    <cfRule type="containsText" dxfId="257" priority="9" operator="containsText" text="6- Moderado">
      <formula>NOT(ISERROR(SEARCH("6- Moderado",A80)))</formula>
    </cfRule>
    <cfRule type="containsText" dxfId="256" priority="10" operator="containsText" text="4- Moderado">
      <formula>NOT(ISERROR(SEARCH("4- Moderado",A80)))</formula>
    </cfRule>
    <cfRule type="containsText" dxfId="255" priority="11" operator="containsText" text="3- Bajo">
      <formula>NOT(ISERROR(SEARCH("3- Bajo",A80)))</formula>
    </cfRule>
    <cfRule type="containsText" dxfId="254" priority="12" operator="containsText" text="4- Bajo">
      <formula>NOT(ISERROR(SEARCH("4- Bajo",A80)))</formula>
    </cfRule>
    <cfRule type="containsText" dxfId="253" priority="13" operator="containsText" text="1- Bajo">
      <formula>NOT(ISERROR(SEARCH("1- Bajo",A80)))</formula>
    </cfRule>
  </conditionalFormatting>
  <conditionalFormatting sqref="A90:E90">
    <cfRule type="containsText" dxfId="252" priority="1" operator="containsText" text="3- Moderado">
      <formula>NOT(ISERROR(SEARCH("3- Moderado",A90)))</formula>
    </cfRule>
    <cfRule type="containsText" dxfId="251" priority="2" operator="containsText" text="6- Moderado">
      <formula>NOT(ISERROR(SEARCH("6- Moderado",A90)))</formula>
    </cfRule>
    <cfRule type="containsText" dxfId="250" priority="3" operator="containsText" text="4- Moderado">
      <formula>NOT(ISERROR(SEARCH("4- Moderado",A90)))</formula>
    </cfRule>
    <cfRule type="containsText" dxfId="249" priority="4" operator="containsText" text="3- Bajo">
      <formula>NOT(ISERROR(SEARCH("3- Bajo",A90)))</formula>
    </cfRule>
    <cfRule type="containsText" dxfId="248" priority="5" operator="containsText" text="4- Bajo">
      <formula>NOT(ISERROR(SEARCH("4- Bajo",A90)))</formula>
    </cfRule>
    <cfRule type="containsText" dxfId="247" priority="6" operator="containsText" text="1- Bajo">
      <formula>NOT(ISERROR(SEARCH("1- Bajo",A90)))</formula>
    </cfRule>
  </conditionalFormatting>
  <conditionalFormatting sqref="C8:F8">
    <cfRule type="containsText" dxfId="246" priority="147" operator="containsText" text="3- Moderado">
      <formula>NOT(ISERROR(SEARCH("3- Moderado",C8)))</formula>
    </cfRule>
    <cfRule type="containsText" dxfId="245" priority="148" operator="containsText" text="6- Moderado">
      <formula>NOT(ISERROR(SEARCH("6- Moderado",C8)))</formula>
    </cfRule>
    <cfRule type="containsText" dxfId="244" priority="149" operator="containsText" text="4- Moderado">
      <formula>NOT(ISERROR(SEARCH("4- Moderado",C8)))</formula>
    </cfRule>
    <cfRule type="containsText" dxfId="243" priority="150" operator="containsText" text="3- Bajo">
      <formula>NOT(ISERROR(SEARCH("3- Bajo",C8)))</formula>
    </cfRule>
    <cfRule type="containsText" dxfId="242" priority="151" operator="containsText" text="4- Bajo">
      <formula>NOT(ISERROR(SEARCH("4- Bajo",C8)))</formula>
    </cfRule>
    <cfRule type="containsText" dxfId="241" priority="152" operator="containsText" text="1- Bajo">
      <formula>NOT(ISERROR(SEARCH("1- Bajo",C8)))</formula>
    </cfRule>
  </conditionalFormatting>
  <conditionalFormatting sqref="D10:D99">
    <cfRule type="containsText" dxfId="240" priority="39" operator="containsText" text="Muy Alta">
      <formula>NOT(ISERROR(SEARCH("Muy Alta",D10)))</formula>
    </cfRule>
    <cfRule type="containsText" dxfId="239" priority="40" operator="containsText" text="Alta">
      <formula>NOT(ISERROR(SEARCH("Alta",D10)))</formula>
    </cfRule>
    <cfRule type="containsText" dxfId="238" priority="41" operator="containsText" text="Baja">
      <formula>NOT(ISERROR(SEARCH("Baja",D10)))</formula>
    </cfRule>
    <cfRule type="containsText" dxfId="237" priority="42" operator="containsText" text="Muy Baja">
      <formula>NOT(ISERROR(SEARCH("Muy Baja",D10)))</formula>
    </cfRule>
    <cfRule type="containsText" dxfId="236" priority="44" operator="containsText" text="Media">
      <formula>NOT(ISERROR(SEARCH("Media",D10)))</formula>
    </cfRule>
  </conditionalFormatting>
  <conditionalFormatting sqref="E10:E99">
    <cfRule type="containsText" dxfId="235" priority="35" operator="containsText" text="Catastrófico">
      <formula>NOT(ISERROR(SEARCH("Catastrófico",E10)))</formula>
    </cfRule>
    <cfRule type="containsText" dxfId="234" priority="36" operator="containsText" text="Mayor">
      <formula>NOT(ISERROR(SEARCH("Mayor",E10)))</formula>
    </cfRule>
    <cfRule type="containsText" dxfId="233" priority="37" operator="containsText" text="Menor">
      <formula>NOT(ISERROR(SEARCH("Menor",E10)))</formula>
    </cfRule>
    <cfRule type="containsText" dxfId="232" priority="38" operator="containsText" text="Leve">
      <formula>NOT(ISERROR(SEARCH("Leve",E10)))</formula>
    </cfRule>
  </conditionalFormatting>
  <conditionalFormatting sqref="E10:F59">
    <cfRule type="containsText" dxfId="231" priority="43" operator="containsText" text="Moderado">
      <formula>NOT(ISERROR(SEARCH("Moderado",E10)))</formula>
    </cfRule>
  </conditionalFormatting>
  <conditionalFormatting sqref="E60:F89">
    <cfRule type="containsText" dxfId="230" priority="14" operator="containsText" text="Moderado">
      <formula>NOT(ISERROR(SEARCH("Moderado",E60)))</formula>
    </cfRule>
  </conditionalFormatting>
  <conditionalFormatting sqref="E90:F99">
    <cfRule type="containsText" dxfId="229" priority="7" operator="containsText" text="Moderado">
      <formula>NOT(ISERROR(SEARCH("Moderado",E90)))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228" priority="58" operator="containsText" text="Bajo">
      <formula>NOT(ISERROR(SEARCH("Bajo",F10)))</formula>
    </cfRule>
    <cfRule type="containsText" dxfId="227" priority="59" operator="containsText" text="Moderado">
      <formula>NOT(ISERROR(SEARCH("Moderado",F10)))</formula>
    </cfRule>
    <cfRule type="containsText" dxfId="226" priority="60" operator="containsText" text="Alto">
      <formula>NOT(ISERROR(SEARCH("Alto",F10)))</formula>
    </cfRule>
    <cfRule type="containsText" dxfId="225"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topLeftCell="A67" zoomScale="69" zoomScaleNormal="69" workbookViewId="0">
      <selection activeCell="G90" sqref="G90:H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3"/>
      <c r="B1" s="594"/>
      <c r="C1" s="597"/>
      <c r="D1" s="597"/>
      <c r="E1" s="597"/>
      <c r="F1" s="597"/>
      <c r="G1" s="597"/>
      <c r="H1" s="597"/>
      <c r="I1" s="597"/>
      <c r="J1" s="598"/>
      <c r="K1" s="592"/>
      <c r="L1" s="592"/>
      <c r="M1" s="59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5"/>
      <c r="B2" s="596"/>
      <c r="C2" s="599"/>
      <c r="D2" s="599"/>
      <c r="E2" s="599"/>
      <c r="F2" s="599"/>
      <c r="G2" s="599"/>
      <c r="H2" s="599"/>
      <c r="I2" s="599"/>
      <c r="J2" s="600"/>
      <c r="K2" s="592"/>
      <c r="L2" s="592"/>
      <c r="M2" s="59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9"/>
      <c r="D3" s="599"/>
      <c r="E3" s="599"/>
      <c r="F3" s="599"/>
      <c r="G3" s="599"/>
      <c r="H3" s="599"/>
      <c r="I3" s="599"/>
      <c r="J3" s="600"/>
      <c r="K3" s="592"/>
      <c r="L3" s="592"/>
      <c r="M3" s="59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5" t="s">
        <v>0</v>
      </c>
      <c r="B4" s="435"/>
      <c r="C4" s="601" t="s">
        <v>540</v>
      </c>
      <c r="D4" s="601"/>
      <c r="E4" s="601"/>
      <c r="F4" s="601"/>
      <c r="G4" s="601"/>
      <c r="H4" s="601"/>
      <c r="I4" s="601"/>
      <c r="J4" s="601"/>
      <c r="K4" s="601"/>
      <c r="L4" s="601"/>
      <c r="M4" s="60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5" t="s">
        <v>1</v>
      </c>
      <c r="B5" s="435"/>
      <c r="C5" s="436" t="s">
        <v>291</v>
      </c>
      <c r="D5" s="436"/>
      <c r="E5" s="436"/>
      <c r="F5" s="436"/>
      <c r="G5" s="436"/>
      <c r="H5" s="436"/>
      <c r="I5" s="436"/>
      <c r="J5" s="436"/>
      <c r="K5" s="436"/>
      <c r="L5" s="436"/>
      <c r="M5" s="4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4" customHeight="1" thickBot="1">
      <c r="A6" s="435" t="s">
        <v>2</v>
      </c>
      <c r="B6" s="435"/>
      <c r="C6" s="614" t="s">
        <v>442</v>
      </c>
      <c r="D6" s="615"/>
      <c r="E6" s="615"/>
      <c r="F6" s="615"/>
      <c r="G6" s="615"/>
      <c r="H6" s="615"/>
      <c r="I6" s="615"/>
      <c r="J6" s="615"/>
      <c r="K6" s="615"/>
      <c r="L6" s="615"/>
      <c r="M6" s="61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9" t="s">
        <v>92</v>
      </c>
      <c r="B7" s="610"/>
      <c r="C7" s="611"/>
      <c r="D7" s="612" t="s">
        <v>93</v>
      </c>
      <c r="E7" s="612"/>
      <c r="F7" s="612"/>
      <c r="G7" s="613" t="s">
        <v>264</v>
      </c>
      <c r="H7" s="604" t="s">
        <v>94</v>
      </c>
      <c r="I7" s="606" t="s">
        <v>95</v>
      </c>
      <c r="J7" s="607"/>
      <c r="K7" s="606" t="s">
        <v>96</v>
      </c>
      <c r="L7" s="607"/>
      <c r="M7" s="608" t="s">
        <v>282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3"/>
      <c r="H8" s="605"/>
      <c r="I8" s="28" t="s">
        <v>101</v>
      </c>
      <c r="J8" s="28" t="s">
        <v>102</v>
      </c>
      <c r="K8" s="28" t="s">
        <v>103</v>
      </c>
      <c r="L8" s="28" t="s">
        <v>104</v>
      </c>
      <c r="M8" s="60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1"/>
      <c r="B9" s="632"/>
      <c r="C9" s="632"/>
      <c r="D9" s="632"/>
      <c r="E9" s="632"/>
      <c r="F9" s="632"/>
      <c r="G9" s="63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3">
        <f>'7- Mapa Final'!A10</f>
        <v>1</v>
      </c>
      <c r="B10" s="634" t="str">
        <f>'7- Mapa Final'!B10</f>
        <v>Inaplicabilidad de la normavidad ambiental vigente</v>
      </c>
      <c r="C10" s="634" t="str">
        <f>'7- Mapa Final'!C10</f>
        <v>Afectación ambiental debido al desconocimiento de las lineamientos ambientales y normatividad vigente ambiental</v>
      </c>
      <c r="D10" s="635" t="str">
        <f>'7- Mapa Final'!J10</f>
        <v>Muy Baja - 1</v>
      </c>
      <c r="E10" s="629" t="str">
        <f>'7- Mapa Final'!K10</f>
        <v>Menor - 2</v>
      </c>
      <c r="F10" s="630" t="str">
        <f>'7- Mapa Final'!M10</f>
        <v>Bajo - 2</v>
      </c>
      <c r="G10" s="445" t="s">
        <v>105</v>
      </c>
      <c r="H10" s="591" t="s">
        <v>541</v>
      </c>
      <c r="I10" s="587"/>
      <c r="J10" s="587" t="s">
        <v>548</v>
      </c>
      <c r="K10" s="586">
        <v>45383</v>
      </c>
      <c r="L10" s="586">
        <v>45473</v>
      </c>
      <c r="M10" s="588" t="s">
        <v>549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27"/>
      <c r="B11" s="581"/>
      <c r="C11" s="581"/>
      <c r="D11" s="583"/>
      <c r="E11" s="585"/>
      <c r="F11" s="589"/>
      <c r="G11" s="445"/>
      <c r="H11" s="591"/>
      <c r="I11" s="587"/>
      <c r="J11" s="587"/>
      <c r="K11" s="587"/>
      <c r="L11" s="587"/>
      <c r="M11" s="58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27"/>
      <c r="B12" s="581"/>
      <c r="C12" s="581"/>
      <c r="D12" s="583"/>
      <c r="E12" s="585"/>
      <c r="F12" s="589"/>
      <c r="G12" s="445"/>
      <c r="H12" s="591"/>
      <c r="I12" s="587"/>
      <c r="J12" s="587"/>
      <c r="K12" s="587"/>
      <c r="L12" s="587"/>
      <c r="M12" s="58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27"/>
      <c r="B13" s="581"/>
      <c r="C13" s="581"/>
      <c r="D13" s="583"/>
      <c r="E13" s="585"/>
      <c r="F13" s="589"/>
      <c r="G13" s="445"/>
      <c r="H13" s="591"/>
      <c r="I13" s="587"/>
      <c r="J13" s="587"/>
      <c r="K13" s="587"/>
      <c r="L13" s="587"/>
      <c r="M13" s="58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27"/>
      <c r="B14" s="581"/>
      <c r="C14" s="581"/>
      <c r="D14" s="583"/>
      <c r="E14" s="585"/>
      <c r="F14" s="589"/>
      <c r="G14" s="445"/>
      <c r="H14" s="591"/>
      <c r="I14" s="587"/>
      <c r="J14" s="587"/>
      <c r="K14" s="587"/>
      <c r="L14" s="587"/>
      <c r="M14" s="58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27"/>
      <c r="B15" s="581"/>
      <c r="C15" s="581"/>
      <c r="D15" s="583"/>
      <c r="E15" s="585"/>
      <c r="F15" s="589"/>
      <c r="G15" s="445"/>
      <c r="H15" s="591"/>
      <c r="I15" s="587"/>
      <c r="J15" s="587"/>
      <c r="K15" s="587"/>
      <c r="L15" s="587"/>
      <c r="M15" s="58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27"/>
      <c r="B16" s="581"/>
      <c r="C16" s="581"/>
      <c r="D16" s="583"/>
      <c r="E16" s="585"/>
      <c r="F16" s="589"/>
      <c r="G16" s="445"/>
      <c r="H16" s="591"/>
      <c r="I16" s="587"/>
      <c r="J16" s="587"/>
      <c r="K16" s="587"/>
      <c r="L16" s="587"/>
      <c r="M16" s="58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27"/>
      <c r="B17" s="581"/>
      <c r="C17" s="581"/>
      <c r="D17" s="583"/>
      <c r="E17" s="585"/>
      <c r="F17" s="589"/>
      <c r="G17" s="445"/>
      <c r="H17" s="591"/>
      <c r="I17" s="587"/>
      <c r="J17" s="587"/>
      <c r="K17" s="587"/>
      <c r="L17" s="587"/>
      <c r="M17" s="58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27"/>
      <c r="B18" s="581"/>
      <c r="C18" s="581"/>
      <c r="D18" s="583"/>
      <c r="E18" s="585"/>
      <c r="F18" s="589"/>
      <c r="G18" s="445"/>
      <c r="H18" s="591"/>
      <c r="I18" s="587"/>
      <c r="J18" s="587"/>
      <c r="K18" s="587"/>
      <c r="L18" s="587"/>
      <c r="M18" s="58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27"/>
      <c r="B19" s="581"/>
      <c r="C19" s="581"/>
      <c r="D19" s="583"/>
      <c r="E19" s="585"/>
      <c r="F19" s="589"/>
      <c r="G19" s="445"/>
      <c r="H19" s="591"/>
      <c r="I19" s="587"/>
      <c r="J19" s="587"/>
      <c r="K19" s="587"/>
      <c r="L19" s="587"/>
      <c r="M19" s="58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27">
        <f>'7- Mapa Final'!A20</f>
        <v>2</v>
      </c>
      <c r="B20" s="581" t="str">
        <f>'7- Mapa Final'!B20</f>
        <v>Pago indebido de depósitos judiciales.</v>
      </c>
      <c r="C20" s="581" t="str">
        <f>'7- Mapa Final'!C20</f>
        <v>Perdida reputacional, debido a la falencia en la gestión, control y seguimiento al pago de depósitos judiciales</v>
      </c>
      <c r="D20" s="582" t="str">
        <f>'7- Mapa Final'!J20</f>
        <v>Muy Baja - 1</v>
      </c>
      <c r="E20" s="584" t="str">
        <f>'7- Mapa Final'!K20</f>
        <v>Moderado - 3</v>
      </c>
      <c r="F20" s="589" t="str">
        <f>'7- Mapa Final'!M20</f>
        <v>Moderado - 3</v>
      </c>
      <c r="G20" s="445" t="s">
        <v>105</v>
      </c>
      <c r="H20" s="591" t="s">
        <v>542</v>
      </c>
      <c r="I20" s="587"/>
      <c r="J20" s="587" t="s">
        <v>548</v>
      </c>
      <c r="K20" s="586">
        <v>45383</v>
      </c>
      <c r="L20" s="586">
        <v>45473</v>
      </c>
      <c r="M20" s="588" t="s">
        <v>549</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7"/>
      <c r="B21" s="581"/>
      <c r="C21" s="581"/>
      <c r="D21" s="583"/>
      <c r="E21" s="585"/>
      <c r="F21" s="589"/>
      <c r="G21" s="445"/>
      <c r="H21" s="591"/>
      <c r="I21" s="587"/>
      <c r="J21" s="587"/>
      <c r="K21" s="587"/>
      <c r="L21" s="587"/>
      <c r="M21" s="58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7"/>
      <c r="B22" s="581"/>
      <c r="C22" s="581"/>
      <c r="D22" s="583"/>
      <c r="E22" s="585"/>
      <c r="F22" s="589"/>
      <c r="G22" s="445"/>
      <c r="H22" s="591"/>
      <c r="I22" s="587"/>
      <c r="J22" s="587"/>
      <c r="K22" s="587"/>
      <c r="L22" s="587"/>
      <c r="M22" s="58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7"/>
      <c r="B23" s="581"/>
      <c r="C23" s="581"/>
      <c r="D23" s="583"/>
      <c r="E23" s="585"/>
      <c r="F23" s="589"/>
      <c r="G23" s="445"/>
      <c r="H23" s="591"/>
      <c r="I23" s="587"/>
      <c r="J23" s="587"/>
      <c r="K23" s="587"/>
      <c r="L23" s="587"/>
      <c r="M23" s="58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27"/>
      <c r="B24" s="581"/>
      <c r="C24" s="581"/>
      <c r="D24" s="583"/>
      <c r="E24" s="585"/>
      <c r="F24" s="589"/>
      <c r="G24" s="445"/>
      <c r="H24" s="591"/>
      <c r="I24" s="587"/>
      <c r="J24" s="587"/>
      <c r="K24" s="587"/>
      <c r="L24" s="587"/>
      <c r="M24" s="58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7"/>
      <c r="B25" s="581"/>
      <c r="C25" s="581"/>
      <c r="D25" s="583"/>
      <c r="E25" s="585"/>
      <c r="F25" s="589"/>
      <c r="G25" s="445"/>
      <c r="H25" s="591"/>
      <c r="I25" s="587"/>
      <c r="J25" s="587"/>
      <c r="K25" s="587"/>
      <c r="L25" s="587"/>
      <c r="M25" s="588"/>
      <c r="N25" s="33"/>
      <c r="O25" s="33"/>
    </row>
    <row r="26" spans="1:169">
      <c r="A26" s="627"/>
      <c r="B26" s="581"/>
      <c r="C26" s="581"/>
      <c r="D26" s="583"/>
      <c r="E26" s="585"/>
      <c r="F26" s="589"/>
      <c r="G26" s="445"/>
      <c r="H26" s="591"/>
      <c r="I26" s="587"/>
      <c r="J26" s="587"/>
      <c r="K26" s="587"/>
      <c r="L26" s="587"/>
      <c r="M26" s="588"/>
      <c r="N26" s="33"/>
      <c r="O26" s="33"/>
    </row>
    <row r="27" spans="1:169">
      <c r="A27" s="627"/>
      <c r="B27" s="581"/>
      <c r="C27" s="581"/>
      <c r="D27" s="583"/>
      <c r="E27" s="585"/>
      <c r="F27" s="589"/>
      <c r="G27" s="445"/>
      <c r="H27" s="591"/>
      <c r="I27" s="587"/>
      <c r="J27" s="587"/>
      <c r="K27" s="587"/>
      <c r="L27" s="587"/>
      <c r="M27" s="588"/>
      <c r="N27" s="33"/>
      <c r="O27" s="33"/>
    </row>
    <row r="28" spans="1:169">
      <c r="A28" s="627"/>
      <c r="B28" s="581"/>
      <c r="C28" s="581"/>
      <c r="D28" s="583"/>
      <c r="E28" s="585"/>
      <c r="F28" s="589"/>
      <c r="G28" s="445"/>
      <c r="H28" s="591"/>
      <c r="I28" s="587"/>
      <c r="J28" s="587"/>
      <c r="K28" s="587"/>
      <c r="L28" s="587"/>
      <c r="M28" s="588"/>
      <c r="N28" s="33"/>
      <c r="O28" s="33"/>
    </row>
    <row r="29" spans="1:169">
      <c r="A29" s="627"/>
      <c r="B29" s="581"/>
      <c r="C29" s="581"/>
      <c r="D29" s="583"/>
      <c r="E29" s="585"/>
      <c r="F29" s="589"/>
      <c r="G29" s="445"/>
      <c r="H29" s="591"/>
      <c r="I29" s="587"/>
      <c r="J29" s="587"/>
      <c r="K29" s="587"/>
      <c r="L29" s="587"/>
      <c r="M29" s="588"/>
      <c r="N29" s="33"/>
      <c r="O29" s="33"/>
    </row>
    <row r="30" spans="1:169" s="25" customFormat="1" ht="12.75" customHeight="1">
      <c r="A30" s="627">
        <f>'7- Mapa Final'!A30</f>
        <v>3</v>
      </c>
      <c r="B30" s="581" t="str">
        <f>'7- Mapa Final'!B30</f>
        <v>Error en la liquidación de crédito o costas</v>
      </c>
      <c r="C30" s="581" t="str">
        <f>'7- Mapa Final'!C30</f>
        <v>Afectación en la administración de justicia debido a la falencia en la gestión, control y seguimiento a  la liquidación de crédito o costas</v>
      </c>
      <c r="D30" s="582" t="str">
        <f>'7- Mapa Final'!J30</f>
        <v>Muy Baja - 1</v>
      </c>
      <c r="E30" s="584" t="str">
        <f>'7- Mapa Final'!K30</f>
        <v>Leve - 1</v>
      </c>
      <c r="F30" s="589" t="str">
        <f>'7- Mapa Final'!M30</f>
        <v>Bajo - 1</v>
      </c>
      <c r="G30" s="445" t="s">
        <v>105</v>
      </c>
      <c r="H30" s="590" t="s">
        <v>543</v>
      </c>
      <c r="I30" s="587"/>
      <c r="J30" s="587" t="s">
        <v>548</v>
      </c>
      <c r="K30" s="586">
        <v>45383</v>
      </c>
      <c r="L30" s="586">
        <v>45473</v>
      </c>
      <c r="M30" s="588" t="s">
        <v>549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7"/>
      <c r="B31" s="581"/>
      <c r="C31" s="581"/>
      <c r="D31" s="583"/>
      <c r="E31" s="585"/>
      <c r="F31" s="589"/>
      <c r="G31" s="445"/>
      <c r="H31" s="590"/>
      <c r="I31" s="587"/>
      <c r="J31" s="587"/>
      <c r="K31" s="587"/>
      <c r="L31" s="587"/>
      <c r="M31" s="58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7"/>
      <c r="B32" s="581"/>
      <c r="C32" s="581"/>
      <c r="D32" s="583"/>
      <c r="E32" s="585"/>
      <c r="F32" s="589"/>
      <c r="G32" s="445"/>
      <c r="H32" s="590"/>
      <c r="I32" s="587"/>
      <c r="J32" s="587"/>
      <c r="K32" s="587"/>
      <c r="L32" s="587"/>
      <c r="M32" s="58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7"/>
      <c r="B33" s="581"/>
      <c r="C33" s="581"/>
      <c r="D33" s="583"/>
      <c r="E33" s="585"/>
      <c r="F33" s="589"/>
      <c r="G33" s="445"/>
      <c r="H33" s="590"/>
      <c r="I33" s="587"/>
      <c r="J33" s="587"/>
      <c r="K33" s="587"/>
      <c r="L33" s="587"/>
      <c r="M33" s="58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27"/>
      <c r="B34" s="581"/>
      <c r="C34" s="581"/>
      <c r="D34" s="583"/>
      <c r="E34" s="585"/>
      <c r="F34" s="589"/>
      <c r="G34" s="445"/>
      <c r="H34" s="590"/>
      <c r="I34" s="587"/>
      <c r="J34" s="587"/>
      <c r="K34" s="587"/>
      <c r="L34" s="587"/>
      <c r="M34" s="58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7"/>
      <c r="B35" s="581"/>
      <c r="C35" s="581"/>
      <c r="D35" s="583"/>
      <c r="E35" s="585"/>
      <c r="F35" s="589"/>
      <c r="G35" s="445"/>
      <c r="H35" s="590"/>
      <c r="I35" s="587"/>
      <c r="J35" s="587"/>
      <c r="K35" s="587"/>
      <c r="L35" s="587"/>
      <c r="M35" s="588"/>
      <c r="N35" s="33"/>
      <c r="O35" s="33"/>
    </row>
    <row r="36" spans="1:169">
      <c r="A36" s="627"/>
      <c r="B36" s="581"/>
      <c r="C36" s="581"/>
      <c r="D36" s="583"/>
      <c r="E36" s="585"/>
      <c r="F36" s="589"/>
      <c r="G36" s="445"/>
      <c r="H36" s="590"/>
      <c r="I36" s="587"/>
      <c r="J36" s="587"/>
      <c r="K36" s="587"/>
      <c r="L36" s="587"/>
      <c r="M36" s="588"/>
      <c r="N36" s="33"/>
      <c r="O36" s="33"/>
    </row>
    <row r="37" spans="1:169">
      <c r="A37" s="627"/>
      <c r="B37" s="581"/>
      <c r="C37" s="581"/>
      <c r="D37" s="583"/>
      <c r="E37" s="585"/>
      <c r="F37" s="589"/>
      <c r="G37" s="445"/>
      <c r="H37" s="590"/>
      <c r="I37" s="587"/>
      <c r="J37" s="587"/>
      <c r="K37" s="587"/>
      <c r="L37" s="587"/>
      <c r="M37" s="588"/>
      <c r="N37" s="33"/>
      <c r="O37" s="33"/>
    </row>
    <row r="38" spans="1:169">
      <c r="A38" s="627"/>
      <c r="B38" s="581"/>
      <c r="C38" s="581"/>
      <c r="D38" s="583"/>
      <c r="E38" s="585"/>
      <c r="F38" s="589"/>
      <c r="G38" s="445"/>
      <c r="H38" s="590"/>
      <c r="I38" s="587"/>
      <c r="J38" s="587"/>
      <c r="K38" s="587"/>
      <c r="L38" s="587"/>
      <c r="M38" s="588"/>
      <c r="N38" s="33"/>
      <c r="O38" s="33"/>
    </row>
    <row r="39" spans="1:169">
      <c r="A39" s="627"/>
      <c r="B39" s="581"/>
      <c r="C39" s="581"/>
      <c r="D39" s="583"/>
      <c r="E39" s="585"/>
      <c r="F39" s="589"/>
      <c r="G39" s="445"/>
      <c r="H39" s="590"/>
      <c r="I39" s="587"/>
      <c r="J39" s="587"/>
      <c r="K39" s="587"/>
      <c r="L39" s="587"/>
      <c r="M39" s="588"/>
      <c r="N39" s="33"/>
      <c r="O39" s="33"/>
    </row>
    <row r="40" spans="1:169" s="25" customFormat="1" ht="12.75" customHeight="1">
      <c r="A40" s="627">
        <f>'7- Mapa Final'!A40</f>
        <v>4</v>
      </c>
      <c r="B40" s="581" t="str">
        <f>'7- Mapa Final'!B40</f>
        <v>Pérdida de la información, procesos o documentos de la Oficina.</v>
      </c>
      <c r="C40" s="581" t="str">
        <f>'7- Mapa Final'!C40</f>
        <v xml:space="preserve"> Perdida o extravío de la información.</v>
      </c>
      <c r="D40" s="582" t="str">
        <f>'7- Mapa Final'!J40</f>
        <v>Muy Baja - 1</v>
      </c>
      <c r="E40" s="584" t="str">
        <f>'7- Mapa Final'!K40</f>
        <v>Menor - 2</v>
      </c>
      <c r="F40" s="589" t="str">
        <f>'7- Mapa Final'!M40</f>
        <v>Bajo - 2</v>
      </c>
      <c r="G40" s="445" t="s">
        <v>105</v>
      </c>
      <c r="H40" s="590" t="s">
        <v>544</v>
      </c>
      <c r="I40" s="587"/>
      <c r="J40" s="587" t="s">
        <v>548</v>
      </c>
      <c r="K40" s="586">
        <v>45383</v>
      </c>
      <c r="L40" s="586">
        <v>45473</v>
      </c>
      <c r="M40" s="588" t="s">
        <v>549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27"/>
      <c r="B41" s="581"/>
      <c r="C41" s="581"/>
      <c r="D41" s="583"/>
      <c r="E41" s="585"/>
      <c r="F41" s="589"/>
      <c r="G41" s="445"/>
      <c r="H41" s="590"/>
      <c r="I41" s="587"/>
      <c r="J41" s="587"/>
      <c r="K41" s="587"/>
      <c r="L41" s="587"/>
      <c r="M41" s="58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27"/>
      <c r="B42" s="581"/>
      <c r="C42" s="581"/>
      <c r="D42" s="583"/>
      <c r="E42" s="585"/>
      <c r="F42" s="589"/>
      <c r="G42" s="445"/>
      <c r="H42" s="590"/>
      <c r="I42" s="587"/>
      <c r="J42" s="587"/>
      <c r="K42" s="587"/>
      <c r="L42" s="587"/>
      <c r="M42" s="58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27"/>
      <c r="B43" s="581"/>
      <c r="C43" s="581"/>
      <c r="D43" s="583"/>
      <c r="E43" s="585"/>
      <c r="F43" s="589"/>
      <c r="G43" s="445"/>
      <c r="H43" s="590"/>
      <c r="I43" s="587"/>
      <c r="J43" s="587"/>
      <c r="K43" s="587"/>
      <c r="L43" s="587"/>
      <c r="M43" s="58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27"/>
      <c r="B44" s="581"/>
      <c r="C44" s="581"/>
      <c r="D44" s="583"/>
      <c r="E44" s="585"/>
      <c r="F44" s="589"/>
      <c r="G44" s="445"/>
      <c r="H44" s="590"/>
      <c r="I44" s="587"/>
      <c r="J44" s="587"/>
      <c r="K44" s="587"/>
      <c r="L44" s="587"/>
      <c r="M44" s="58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27"/>
      <c r="B45" s="581"/>
      <c r="C45" s="581"/>
      <c r="D45" s="583"/>
      <c r="E45" s="585"/>
      <c r="F45" s="589"/>
      <c r="G45" s="445"/>
      <c r="H45" s="590"/>
      <c r="I45" s="587"/>
      <c r="J45" s="587"/>
      <c r="K45" s="587"/>
      <c r="L45" s="587"/>
      <c r="M45" s="588"/>
      <c r="N45" s="33"/>
      <c r="O45" s="33"/>
    </row>
    <row r="46" spans="1:169">
      <c r="A46" s="627"/>
      <c r="B46" s="581"/>
      <c r="C46" s="581"/>
      <c r="D46" s="583"/>
      <c r="E46" s="585"/>
      <c r="F46" s="589"/>
      <c r="G46" s="445"/>
      <c r="H46" s="590"/>
      <c r="I46" s="587"/>
      <c r="J46" s="587"/>
      <c r="K46" s="587"/>
      <c r="L46" s="587"/>
      <c r="M46" s="588"/>
      <c r="N46" s="33"/>
      <c r="O46" s="33"/>
    </row>
    <row r="47" spans="1:169">
      <c r="A47" s="627"/>
      <c r="B47" s="581"/>
      <c r="C47" s="581"/>
      <c r="D47" s="583"/>
      <c r="E47" s="585"/>
      <c r="F47" s="589"/>
      <c r="G47" s="445"/>
      <c r="H47" s="590"/>
      <c r="I47" s="587"/>
      <c r="J47" s="587"/>
      <c r="K47" s="587"/>
      <c r="L47" s="587"/>
      <c r="M47" s="588"/>
      <c r="N47" s="33"/>
      <c r="O47" s="33"/>
    </row>
    <row r="48" spans="1:169">
      <c r="A48" s="627"/>
      <c r="B48" s="581"/>
      <c r="C48" s="581"/>
      <c r="D48" s="583"/>
      <c r="E48" s="585"/>
      <c r="F48" s="589"/>
      <c r="G48" s="445"/>
      <c r="H48" s="590"/>
      <c r="I48" s="587"/>
      <c r="J48" s="587"/>
      <c r="K48" s="587"/>
      <c r="L48" s="587"/>
      <c r="M48" s="588"/>
      <c r="N48" s="33"/>
      <c r="O48" s="33"/>
    </row>
    <row r="49" spans="1:169">
      <c r="A49" s="627"/>
      <c r="B49" s="581"/>
      <c r="C49" s="581"/>
      <c r="D49" s="583"/>
      <c r="E49" s="585"/>
      <c r="F49" s="589"/>
      <c r="G49" s="445"/>
      <c r="H49" s="590"/>
      <c r="I49" s="587"/>
      <c r="J49" s="587"/>
      <c r="K49" s="587"/>
      <c r="L49" s="587"/>
      <c r="M49" s="588"/>
      <c r="N49" s="33"/>
      <c r="O49" s="33"/>
    </row>
    <row r="50" spans="1:169" s="25" customFormat="1" ht="12.75" customHeight="1">
      <c r="A50" s="627">
        <v>5</v>
      </c>
      <c r="B50" s="581" t="str">
        <f>'7- Mapa Final'!B50</f>
        <v>Efectuar el reparto judicial incumpliendo requisitos</v>
      </c>
      <c r="C50" s="581" t="str">
        <f>'7- Mapa Final'!C50</f>
        <v>Realizar el reparto incumplimiento los principios  y condiciones establecidas para su realización</v>
      </c>
      <c r="D50" s="582" t="str">
        <f>'7- Mapa Final'!J50</f>
        <v>Muy Baja - 1</v>
      </c>
      <c r="E50" s="584" t="str">
        <f>'7- Mapa Final'!K50</f>
        <v>Leve - 1</v>
      </c>
      <c r="F50" s="589" t="str">
        <f>'7- Mapa Final'!M50</f>
        <v>Bajo - 1</v>
      </c>
      <c r="G50" s="445" t="s">
        <v>105</v>
      </c>
      <c r="H50" s="590" t="s">
        <v>545</v>
      </c>
      <c r="I50" s="587"/>
      <c r="J50" s="587" t="s">
        <v>548</v>
      </c>
      <c r="K50" s="586">
        <v>45383</v>
      </c>
      <c r="L50" s="586">
        <v>45473</v>
      </c>
      <c r="M50" s="588" t="s">
        <v>549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7"/>
      <c r="B51" s="581"/>
      <c r="C51" s="581"/>
      <c r="D51" s="583"/>
      <c r="E51" s="585"/>
      <c r="F51" s="589"/>
      <c r="G51" s="445"/>
      <c r="H51" s="590"/>
      <c r="I51" s="587"/>
      <c r="J51" s="587"/>
      <c r="K51" s="587"/>
      <c r="L51" s="587"/>
      <c r="M51" s="58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7"/>
      <c r="B52" s="581"/>
      <c r="C52" s="581"/>
      <c r="D52" s="583"/>
      <c r="E52" s="585"/>
      <c r="F52" s="589"/>
      <c r="G52" s="445"/>
      <c r="H52" s="590"/>
      <c r="I52" s="587"/>
      <c r="J52" s="587"/>
      <c r="K52" s="587"/>
      <c r="L52" s="587"/>
      <c r="M52" s="58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7"/>
      <c r="B53" s="581"/>
      <c r="C53" s="581"/>
      <c r="D53" s="583"/>
      <c r="E53" s="585"/>
      <c r="F53" s="589"/>
      <c r="G53" s="445"/>
      <c r="H53" s="590"/>
      <c r="I53" s="587"/>
      <c r="J53" s="587"/>
      <c r="K53" s="587"/>
      <c r="L53" s="587"/>
      <c r="M53" s="58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27"/>
      <c r="B54" s="581"/>
      <c r="C54" s="581"/>
      <c r="D54" s="583"/>
      <c r="E54" s="585"/>
      <c r="F54" s="589"/>
      <c r="G54" s="445"/>
      <c r="H54" s="590"/>
      <c r="I54" s="587"/>
      <c r="J54" s="587"/>
      <c r="K54" s="587"/>
      <c r="L54" s="587"/>
      <c r="M54" s="58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7"/>
      <c r="B55" s="581"/>
      <c r="C55" s="581"/>
      <c r="D55" s="583"/>
      <c r="E55" s="585"/>
      <c r="F55" s="589"/>
      <c r="G55" s="445"/>
      <c r="H55" s="590"/>
      <c r="I55" s="587"/>
      <c r="J55" s="587"/>
      <c r="K55" s="587"/>
      <c r="L55" s="587"/>
      <c r="M55" s="588"/>
      <c r="N55" s="33"/>
      <c r="O55" s="33"/>
    </row>
    <row r="56" spans="1:169">
      <c r="A56" s="627"/>
      <c r="B56" s="581"/>
      <c r="C56" s="581"/>
      <c r="D56" s="583"/>
      <c r="E56" s="585"/>
      <c r="F56" s="589"/>
      <c r="G56" s="445"/>
      <c r="H56" s="590"/>
      <c r="I56" s="587"/>
      <c r="J56" s="587"/>
      <c r="K56" s="587"/>
      <c r="L56" s="587"/>
      <c r="M56" s="588"/>
      <c r="N56" s="33"/>
      <c r="O56" s="33"/>
    </row>
    <row r="57" spans="1:169">
      <c r="A57" s="627"/>
      <c r="B57" s="581"/>
      <c r="C57" s="581"/>
      <c r="D57" s="583"/>
      <c r="E57" s="585"/>
      <c r="F57" s="589"/>
      <c r="G57" s="445"/>
      <c r="H57" s="590"/>
      <c r="I57" s="587"/>
      <c r="J57" s="587"/>
      <c r="K57" s="587"/>
      <c r="L57" s="587"/>
      <c r="M57" s="588"/>
      <c r="N57" s="33"/>
      <c r="O57" s="33"/>
    </row>
    <row r="58" spans="1:169">
      <c r="A58" s="627"/>
      <c r="B58" s="581"/>
      <c r="C58" s="581"/>
      <c r="D58" s="583"/>
      <c r="E58" s="585"/>
      <c r="F58" s="589"/>
      <c r="G58" s="445"/>
      <c r="H58" s="590"/>
      <c r="I58" s="587"/>
      <c r="J58" s="587"/>
      <c r="K58" s="587"/>
      <c r="L58" s="587"/>
      <c r="M58" s="588"/>
      <c r="N58" s="33"/>
      <c r="O58" s="33"/>
    </row>
    <row r="59" spans="1:169" ht="15.75" thickBot="1">
      <c r="A59" s="628"/>
      <c r="B59" s="624"/>
      <c r="C59" s="624"/>
      <c r="D59" s="625"/>
      <c r="E59" s="626"/>
      <c r="F59" s="621"/>
      <c r="G59" s="445"/>
      <c r="H59" s="590"/>
      <c r="I59" s="587"/>
      <c r="J59" s="587"/>
      <c r="K59" s="587"/>
      <c r="L59" s="587"/>
      <c r="M59" s="588"/>
      <c r="N59" s="33"/>
      <c r="O59" s="33"/>
    </row>
    <row r="60" spans="1:169" s="25" customFormat="1" ht="12.75" customHeight="1">
      <c r="A60" s="622">
        <v>6</v>
      </c>
      <c r="B60" s="581" t="str">
        <f>'7- Mapa Final'!B60</f>
        <v>Incumplimiento de Términos Procesales</v>
      </c>
      <c r="C60" s="581" t="str">
        <f>'7- Mapa Final'!C60</f>
        <v>Afectación en la Prestación del Servicio de Justicia por el incumplimiento en los términos legales debido a la ausencia de seguimiento y control de los procesos.</v>
      </c>
      <c r="D60" s="582" t="str">
        <f>'7- Mapa Final'!J60</f>
        <v>Muy Baja - 1</v>
      </c>
      <c r="E60" s="584" t="str">
        <f>'7- Mapa Final'!K60</f>
        <v>Leve - 1</v>
      </c>
      <c r="F60" s="589" t="str">
        <f>'7- Mapa Final'!M60</f>
        <v>Bajo - 1</v>
      </c>
      <c r="G60" s="445" t="s">
        <v>105</v>
      </c>
      <c r="H60" s="591" t="s">
        <v>546</v>
      </c>
      <c r="I60" s="587"/>
      <c r="J60" s="587" t="s">
        <v>548</v>
      </c>
      <c r="K60" s="586">
        <v>45383</v>
      </c>
      <c r="L60" s="586">
        <v>45473</v>
      </c>
      <c r="M60" s="588" t="s">
        <v>549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22"/>
      <c r="B61" s="581"/>
      <c r="C61" s="581"/>
      <c r="D61" s="583"/>
      <c r="E61" s="585"/>
      <c r="F61" s="589"/>
      <c r="G61" s="445"/>
      <c r="H61" s="591"/>
      <c r="I61" s="587"/>
      <c r="J61" s="587"/>
      <c r="K61" s="587"/>
      <c r="L61" s="587"/>
      <c r="M61" s="58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22"/>
      <c r="B62" s="581"/>
      <c r="C62" s="581"/>
      <c r="D62" s="583"/>
      <c r="E62" s="585"/>
      <c r="F62" s="589"/>
      <c r="G62" s="445"/>
      <c r="H62" s="591"/>
      <c r="I62" s="587"/>
      <c r="J62" s="587"/>
      <c r="K62" s="587"/>
      <c r="L62" s="587"/>
      <c r="M62" s="58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22"/>
      <c r="B63" s="581"/>
      <c r="C63" s="581"/>
      <c r="D63" s="583"/>
      <c r="E63" s="585"/>
      <c r="F63" s="589"/>
      <c r="G63" s="445"/>
      <c r="H63" s="591"/>
      <c r="I63" s="587"/>
      <c r="J63" s="587"/>
      <c r="K63" s="587"/>
      <c r="L63" s="587"/>
      <c r="M63" s="58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22"/>
      <c r="B64" s="581"/>
      <c r="C64" s="581"/>
      <c r="D64" s="583"/>
      <c r="E64" s="585"/>
      <c r="F64" s="589"/>
      <c r="G64" s="445"/>
      <c r="H64" s="591"/>
      <c r="I64" s="587"/>
      <c r="J64" s="587"/>
      <c r="K64" s="587"/>
      <c r="L64" s="587"/>
      <c r="M64" s="58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22"/>
      <c r="B65" s="581"/>
      <c r="C65" s="581"/>
      <c r="D65" s="583"/>
      <c r="E65" s="585"/>
      <c r="F65" s="589"/>
      <c r="G65" s="445"/>
      <c r="H65" s="591"/>
      <c r="I65" s="587"/>
      <c r="J65" s="587"/>
      <c r="K65" s="587"/>
      <c r="L65" s="587"/>
      <c r="M65" s="588"/>
      <c r="N65" s="33"/>
      <c r="O65" s="33"/>
    </row>
    <row r="66" spans="1:169">
      <c r="A66" s="622"/>
      <c r="B66" s="581"/>
      <c r="C66" s="581"/>
      <c r="D66" s="583"/>
      <c r="E66" s="585"/>
      <c r="F66" s="589"/>
      <c r="G66" s="445"/>
      <c r="H66" s="591"/>
      <c r="I66" s="587"/>
      <c r="J66" s="587"/>
      <c r="K66" s="587"/>
      <c r="L66" s="587"/>
      <c r="M66" s="588"/>
      <c r="N66" s="33"/>
      <c r="O66" s="33"/>
    </row>
    <row r="67" spans="1:169">
      <c r="A67" s="622"/>
      <c r="B67" s="581"/>
      <c r="C67" s="581"/>
      <c r="D67" s="583"/>
      <c r="E67" s="585"/>
      <c r="F67" s="589"/>
      <c r="G67" s="445"/>
      <c r="H67" s="591"/>
      <c r="I67" s="587"/>
      <c r="J67" s="587"/>
      <c r="K67" s="587"/>
      <c r="L67" s="587"/>
      <c r="M67" s="588"/>
      <c r="N67" s="33"/>
      <c r="O67" s="33"/>
    </row>
    <row r="68" spans="1:169">
      <c r="A68" s="622"/>
      <c r="B68" s="581"/>
      <c r="C68" s="581"/>
      <c r="D68" s="583"/>
      <c r="E68" s="585"/>
      <c r="F68" s="589"/>
      <c r="G68" s="445"/>
      <c r="H68" s="591"/>
      <c r="I68" s="587"/>
      <c r="J68" s="587"/>
      <c r="K68" s="587"/>
      <c r="L68" s="587"/>
      <c r="M68" s="588"/>
      <c r="N68" s="33"/>
      <c r="O68" s="33"/>
    </row>
    <row r="69" spans="1:169" ht="17.25" customHeight="1" thickBot="1">
      <c r="A69" s="623"/>
      <c r="B69" s="624"/>
      <c r="C69" s="624"/>
      <c r="D69" s="625"/>
      <c r="E69" s="626"/>
      <c r="F69" s="621"/>
      <c r="G69" s="445"/>
      <c r="H69" s="591"/>
      <c r="I69" s="587"/>
      <c r="J69" s="587"/>
      <c r="K69" s="587"/>
      <c r="L69" s="587"/>
      <c r="M69" s="588"/>
      <c r="N69" s="33"/>
      <c r="O69" s="33"/>
    </row>
    <row r="70" spans="1:169" s="25" customFormat="1" ht="15.75" customHeight="1">
      <c r="A70" s="638">
        <v>7</v>
      </c>
      <c r="B70" s="581" t="str">
        <f>'7- Mapa Final'!B70</f>
        <v>Incumplimiento en la realización de las Audiencias y/o Diligencias Programadas</v>
      </c>
      <c r="C70" s="581"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82" t="str">
        <f>'7- Mapa Final'!J70</f>
        <v>Muy Baja - 1</v>
      </c>
      <c r="E70" s="584" t="str">
        <f>'7- Mapa Final'!K70</f>
        <v>Leve - 1</v>
      </c>
      <c r="F70" s="589" t="str">
        <f>'7- Mapa Final'!M70</f>
        <v>Bajo - 1</v>
      </c>
      <c r="G70" s="445" t="s">
        <v>105</v>
      </c>
      <c r="H70" s="618" t="s">
        <v>547</v>
      </c>
      <c r="I70" s="587"/>
      <c r="J70" s="587" t="s">
        <v>548</v>
      </c>
      <c r="K70" s="586">
        <v>45383</v>
      </c>
      <c r="L70" s="586">
        <v>45473</v>
      </c>
      <c r="M70" s="588" t="s">
        <v>549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8"/>
      <c r="B71" s="581"/>
      <c r="C71" s="581"/>
      <c r="D71" s="583"/>
      <c r="E71" s="585"/>
      <c r="F71" s="589"/>
      <c r="G71" s="445"/>
      <c r="H71" s="618"/>
      <c r="I71" s="587"/>
      <c r="J71" s="587"/>
      <c r="K71" s="587"/>
      <c r="L71" s="587"/>
      <c r="M71" s="58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8"/>
      <c r="B72" s="581"/>
      <c r="C72" s="581"/>
      <c r="D72" s="583"/>
      <c r="E72" s="585"/>
      <c r="F72" s="589"/>
      <c r="G72" s="445"/>
      <c r="H72" s="618"/>
      <c r="I72" s="587"/>
      <c r="J72" s="587"/>
      <c r="K72" s="587"/>
      <c r="L72" s="587"/>
      <c r="M72" s="58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8"/>
      <c r="B73" s="581"/>
      <c r="C73" s="581"/>
      <c r="D73" s="583"/>
      <c r="E73" s="585"/>
      <c r="F73" s="589"/>
      <c r="G73" s="445"/>
      <c r="H73" s="618"/>
      <c r="I73" s="587"/>
      <c r="J73" s="587"/>
      <c r="K73" s="587"/>
      <c r="L73" s="587"/>
      <c r="M73" s="58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8"/>
      <c r="B74" s="581"/>
      <c r="C74" s="581"/>
      <c r="D74" s="583"/>
      <c r="E74" s="585"/>
      <c r="F74" s="589"/>
      <c r="G74" s="445"/>
      <c r="H74" s="618"/>
      <c r="I74" s="587"/>
      <c r="J74" s="587"/>
      <c r="K74" s="587"/>
      <c r="L74" s="587"/>
      <c r="M74" s="58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8"/>
      <c r="B75" s="581"/>
      <c r="C75" s="581"/>
      <c r="D75" s="583"/>
      <c r="E75" s="585"/>
      <c r="F75" s="589"/>
      <c r="G75" s="445"/>
      <c r="H75" s="618"/>
      <c r="I75" s="587"/>
      <c r="J75" s="587"/>
      <c r="K75" s="587"/>
      <c r="L75" s="587"/>
      <c r="M75" s="588"/>
      <c r="N75" s="33"/>
      <c r="O75" s="33"/>
    </row>
    <row r="76" spans="1:169">
      <c r="A76" s="638"/>
      <c r="B76" s="581"/>
      <c r="C76" s="581"/>
      <c r="D76" s="583"/>
      <c r="E76" s="585"/>
      <c r="F76" s="589"/>
      <c r="G76" s="445"/>
      <c r="H76" s="618"/>
      <c r="I76" s="587"/>
      <c r="J76" s="587"/>
      <c r="K76" s="587"/>
      <c r="L76" s="587"/>
      <c r="M76" s="588"/>
      <c r="N76" s="33"/>
      <c r="O76" s="33"/>
    </row>
    <row r="77" spans="1:169">
      <c r="A77" s="638"/>
      <c r="B77" s="581"/>
      <c r="C77" s="581"/>
      <c r="D77" s="583"/>
      <c r="E77" s="585"/>
      <c r="F77" s="589"/>
      <c r="G77" s="445"/>
      <c r="H77" s="618"/>
      <c r="I77" s="587"/>
      <c r="J77" s="587"/>
      <c r="K77" s="587"/>
      <c r="L77" s="587"/>
      <c r="M77" s="588"/>
      <c r="N77" s="33"/>
      <c r="O77" s="33"/>
    </row>
    <row r="78" spans="1:169">
      <c r="A78" s="638"/>
      <c r="B78" s="581"/>
      <c r="C78" s="581"/>
      <c r="D78" s="583"/>
      <c r="E78" s="585"/>
      <c r="F78" s="589"/>
      <c r="G78" s="445"/>
      <c r="H78" s="618"/>
      <c r="I78" s="587"/>
      <c r="J78" s="587"/>
      <c r="K78" s="587"/>
      <c r="L78" s="587"/>
      <c r="M78" s="588"/>
      <c r="N78" s="33"/>
      <c r="O78" s="33"/>
    </row>
    <row r="79" spans="1:169" ht="15.75" thickBot="1">
      <c r="A79" s="639"/>
      <c r="B79" s="624"/>
      <c r="C79" s="624"/>
      <c r="D79" s="625"/>
      <c r="E79" s="626"/>
      <c r="F79" s="621"/>
      <c r="G79" s="445"/>
      <c r="H79" s="618"/>
      <c r="I79" s="587"/>
      <c r="J79" s="587"/>
      <c r="K79" s="587"/>
      <c r="L79" s="587"/>
      <c r="M79" s="588"/>
      <c r="N79" s="33"/>
      <c r="O79" s="33"/>
    </row>
    <row r="80" spans="1:169" s="25" customFormat="1" ht="15.75" customHeight="1">
      <c r="A80" s="638">
        <v>8</v>
      </c>
      <c r="B80" s="581" t="str">
        <f>'7- Mapa Final'!B80</f>
        <v xml:space="preserve">Recibir , ofrecer, prometer , entregar o aceptar dádivas o beneficios a nombre propio o de terceros para  expedir, alterar, retener , extraviar o entregar  documentos  sin el lleno de requisitos legales </v>
      </c>
      <c r="C80" s="581" t="str">
        <f>'7- Mapa Final'!C80</f>
        <v xml:space="preserve"> Realizar trámites sin el cumplimiento de los requisitos legales  o  con información falsa</v>
      </c>
      <c r="D80" s="582" t="str">
        <f>'7- Mapa Final'!J80</f>
        <v>Muy Baja - 1</v>
      </c>
      <c r="E80" s="584" t="str">
        <f>'7- Mapa Final'!K80</f>
        <v>Moderado - 3</v>
      </c>
      <c r="F80" s="589" t="str">
        <f>'7- Mapa Final'!M80</f>
        <v>Moderado - 3</v>
      </c>
      <c r="G80" s="445" t="s">
        <v>188</v>
      </c>
      <c r="H80" s="591" t="s">
        <v>550</v>
      </c>
      <c r="I80" s="587"/>
      <c r="J80" s="587" t="s">
        <v>548</v>
      </c>
      <c r="K80" s="586">
        <v>45383</v>
      </c>
      <c r="L80" s="586">
        <v>45473</v>
      </c>
      <c r="M80" s="588" t="s">
        <v>549</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38"/>
      <c r="B81" s="581"/>
      <c r="C81" s="581"/>
      <c r="D81" s="583"/>
      <c r="E81" s="585"/>
      <c r="F81" s="589"/>
      <c r="G81" s="445"/>
      <c r="H81" s="591"/>
      <c r="I81" s="587"/>
      <c r="J81" s="587"/>
      <c r="K81" s="587"/>
      <c r="L81" s="587"/>
      <c r="M81" s="588"/>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38"/>
      <c r="B82" s="581"/>
      <c r="C82" s="581"/>
      <c r="D82" s="583"/>
      <c r="E82" s="585"/>
      <c r="F82" s="589"/>
      <c r="G82" s="445"/>
      <c r="H82" s="591"/>
      <c r="I82" s="587"/>
      <c r="J82" s="587"/>
      <c r="K82" s="587"/>
      <c r="L82" s="587"/>
      <c r="M82" s="588"/>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38"/>
      <c r="B83" s="581"/>
      <c r="C83" s="581"/>
      <c r="D83" s="583"/>
      <c r="E83" s="585"/>
      <c r="F83" s="589"/>
      <c r="G83" s="445"/>
      <c r="H83" s="591"/>
      <c r="I83" s="587"/>
      <c r="J83" s="587"/>
      <c r="K83" s="587"/>
      <c r="L83" s="587"/>
      <c r="M83" s="588"/>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38"/>
      <c r="B84" s="581"/>
      <c r="C84" s="581"/>
      <c r="D84" s="583"/>
      <c r="E84" s="585"/>
      <c r="F84" s="589"/>
      <c r="G84" s="445"/>
      <c r="H84" s="591"/>
      <c r="I84" s="587"/>
      <c r="J84" s="587"/>
      <c r="K84" s="587"/>
      <c r="L84" s="587"/>
      <c r="M84" s="588"/>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38"/>
      <c r="B85" s="581"/>
      <c r="C85" s="581"/>
      <c r="D85" s="583"/>
      <c r="E85" s="585"/>
      <c r="F85" s="589"/>
      <c r="G85" s="445"/>
      <c r="H85" s="591"/>
      <c r="I85" s="587"/>
      <c r="J85" s="587"/>
      <c r="K85" s="587"/>
      <c r="L85" s="587"/>
      <c r="M85" s="588"/>
      <c r="N85" s="33"/>
      <c r="O85" s="33"/>
    </row>
    <row r="86" spans="1:169">
      <c r="A86" s="638"/>
      <c r="B86" s="581"/>
      <c r="C86" s="581"/>
      <c r="D86" s="583"/>
      <c r="E86" s="585"/>
      <c r="F86" s="589"/>
      <c r="G86" s="445"/>
      <c r="H86" s="591"/>
      <c r="I86" s="587"/>
      <c r="J86" s="587"/>
      <c r="K86" s="587"/>
      <c r="L86" s="587"/>
      <c r="M86" s="588"/>
      <c r="N86" s="33"/>
      <c r="O86" s="33"/>
    </row>
    <row r="87" spans="1:169">
      <c r="A87" s="638"/>
      <c r="B87" s="581"/>
      <c r="C87" s="581"/>
      <c r="D87" s="583"/>
      <c r="E87" s="585"/>
      <c r="F87" s="589"/>
      <c r="G87" s="445"/>
      <c r="H87" s="591"/>
      <c r="I87" s="587"/>
      <c r="J87" s="587"/>
      <c r="K87" s="587"/>
      <c r="L87" s="587"/>
      <c r="M87" s="588"/>
      <c r="N87" s="33"/>
      <c r="O87" s="33"/>
    </row>
    <row r="88" spans="1:169">
      <c r="A88" s="638"/>
      <c r="B88" s="581"/>
      <c r="C88" s="581"/>
      <c r="D88" s="583"/>
      <c r="E88" s="585"/>
      <c r="F88" s="589"/>
      <c r="G88" s="445"/>
      <c r="H88" s="591"/>
      <c r="I88" s="587"/>
      <c r="J88" s="587"/>
      <c r="K88" s="587"/>
      <c r="L88" s="587"/>
      <c r="M88" s="588"/>
      <c r="N88" s="33"/>
      <c r="O88" s="33"/>
    </row>
    <row r="89" spans="1:169" ht="15.75" thickBot="1">
      <c r="A89" s="639"/>
      <c r="B89" s="624"/>
      <c r="C89" s="624"/>
      <c r="D89" s="625"/>
      <c r="E89" s="626"/>
      <c r="F89" s="621"/>
      <c r="G89" s="445"/>
      <c r="H89" s="591"/>
      <c r="I89" s="587"/>
      <c r="J89" s="587"/>
      <c r="K89" s="587"/>
      <c r="L89" s="587"/>
      <c r="M89" s="588"/>
      <c r="N89" s="33"/>
      <c r="O89" s="33"/>
    </row>
    <row r="90" spans="1:169" s="25" customFormat="1" ht="12.75" customHeight="1">
      <c r="A90" s="636">
        <v>9</v>
      </c>
      <c r="B90" s="581" t="str">
        <f>'7- Mapa Final'!B80</f>
        <v xml:space="preserve">Recibir , ofrecer, prometer , entregar o aceptar dádivas o beneficios a nombre propio o de terceros para  expedir, alterar, retener , extraviar o entregar  documentos  sin el lleno de requisitos legales </v>
      </c>
      <c r="C90" s="581" t="str">
        <f>'7- Mapa Final'!C80</f>
        <v xml:space="preserve"> Realizar trámites sin el cumplimiento de los requisitos legales  o  con información falsa</v>
      </c>
      <c r="D90" s="582" t="str">
        <f>'7- Mapa Final'!J80</f>
        <v>Muy Baja - 1</v>
      </c>
      <c r="E90" s="584" t="str">
        <f>'7- Mapa Final'!K80</f>
        <v>Moderado - 3</v>
      </c>
      <c r="F90" s="589" t="str">
        <f>'7- Mapa Final'!M80</f>
        <v>Moderado - 3</v>
      </c>
      <c r="G90" s="445" t="s">
        <v>188</v>
      </c>
      <c r="H90" s="591" t="s">
        <v>550</v>
      </c>
      <c r="I90" s="587"/>
      <c r="J90" s="587" t="s">
        <v>548</v>
      </c>
      <c r="K90" s="586">
        <v>45383</v>
      </c>
      <c r="L90" s="586">
        <v>45473</v>
      </c>
      <c r="M90" s="588" t="s">
        <v>549</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36"/>
      <c r="B91" s="581"/>
      <c r="C91" s="581"/>
      <c r="D91" s="583"/>
      <c r="E91" s="585"/>
      <c r="F91" s="589"/>
      <c r="G91" s="445"/>
      <c r="H91" s="591"/>
      <c r="I91" s="587"/>
      <c r="J91" s="587"/>
      <c r="K91" s="587"/>
      <c r="L91" s="587"/>
      <c r="M91" s="588"/>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36"/>
      <c r="B92" s="581"/>
      <c r="C92" s="581"/>
      <c r="D92" s="583"/>
      <c r="E92" s="585"/>
      <c r="F92" s="589"/>
      <c r="G92" s="445"/>
      <c r="H92" s="591"/>
      <c r="I92" s="587"/>
      <c r="J92" s="587"/>
      <c r="K92" s="587"/>
      <c r="L92" s="587"/>
      <c r="M92" s="588"/>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36"/>
      <c r="B93" s="581"/>
      <c r="C93" s="581"/>
      <c r="D93" s="583"/>
      <c r="E93" s="585"/>
      <c r="F93" s="589"/>
      <c r="G93" s="445"/>
      <c r="H93" s="591"/>
      <c r="I93" s="587"/>
      <c r="J93" s="587"/>
      <c r="K93" s="587"/>
      <c r="L93" s="587"/>
      <c r="M93" s="588"/>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36"/>
      <c r="B94" s="581"/>
      <c r="C94" s="581"/>
      <c r="D94" s="583"/>
      <c r="E94" s="585"/>
      <c r="F94" s="589"/>
      <c r="G94" s="445"/>
      <c r="H94" s="591"/>
      <c r="I94" s="587"/>
      <c r="J94" s="587"/>
      <c r="K94" s="587"/>
      <c r="L94" s="587"/>
      <c r="M94" s="588"/>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36"/>
      <c r="B95" s="581"/>
      <c r="C95" s="581"/>
      <c r="D95" s="583"/>
      <c r="E95" s="585"/>
      <c r="F95" s="589"/>
      <c r="G95" s="445"/>
      <c r="H95" s="591"/>
      <c r="I95" s="587"/>
      <c r="J95" s="587"/>
      <c r="K95" s="587"/>
      <c r="L95" s="587"/>
      <c r="M95" s="588"/>
      <c r="N95" s="33"/>
      <c r="O95" s="33"/>
    </row>
    <row r="96" spans="1:169">
      <c r="A96" s="636"/>
      <c r="B96" s="581"/>
      <c r="C96" s="581"/>
      <c r="D96" s="583"/>
      <c r="E96" s="585"/>
      <c r="F96" s="589"/>
      <c r="G96" s="445"/>
      <c r="H96" s="591"/>
      <c r="I96" s="587"/>
      <c r="J96" s="587"/>
      <c r="K96" s="587"/>
      <c r="L96" s="587"/>
      <c r="M96" s="588"/>
      <c r="N96" s="33"/>
      <c r="O96" s="33"/>
    </row>
    <row r="97" spans="1:15">
      <c r="A97" s="636"/>
      <c r="B97" s="581"/>
      <c r="C97" s="581"/>
      <c r="D97" s="583"/>
      <c r="E97" s="585"/>
      <c r="F97" s="589"/>
      <c r="G97" s="445"/>
      <c r="H97" s="591"/>
      <c r="I97" s="587"/>
      <c r="J97" s="587"/>
      <c r="K97" s="587"/>
      <c r="L97" s="587"/>
      <c r="M97" s="588"/>
      <c r="N97" s="33"/>
      <c r="O97" s="33"/>
    </row>
    <row r="98" spans="1:15">
      <c r="A98" s="636"/>
      <c r="B98" s="581"/>
      <c r="C98" s="581"/>
      <c r="D98" s="583"/>
      <c r="E98" s="585"/>
      <c r="F98" s="589"/>
      <c r="G98" s="445"/>
      <c r="H98" s="591"/>
      <c r="I98" s="587"/>
      <c r="J98" s="587"/>
      <c r="K98" s="587"/>
      <c r="L98" s="587"/>
      <c r="M98" s="588"/>
      <c r="N98" s="33"/>
      <c r="O98" s="33"/>
    </row>
    <row r="99" spans="1:15" ht="15.75" thickBot="1">
      <c r="A99" s="637"/>
      <c r="B99" s="624"/>
      <c r="C99" s="624"/>
      <c r="D99" s="625"/>
      <c r="E99" s="626"/>
      <c r="F99" s="621"/>
      <c r="G99" s="445"/>
      <c r="H99" s="591"/>
      <c r="I99" s="587"/>
      <c r="J99" s="587"/>
      <c r="K99" s="587"/>
      <c r="L99" s="587"/>
      <c r="M99" s="588"/>
      <c r="N99" s="33"/>
      <c r="O99" s="33"/>
    </row>
  </sheetData>
  <autoFilter ref="A8:JK99" xr:uid="{F19DE0FF-7C79-4FF7-BC28-3F2381241AAA}"/>
  <mergeCells count="134">
    <mergeCell ref="J80:J89"/>
    <mergeCell ref="K80:K89"/>
    <mergeCell ref="L80:L89"/>
    <mergeCell ref="M80:M89"/>
    <mergeCell ref="A80:A89"/>
    <mergeCell ref="B80:B89"/>
    <mergeCell ref="C80:C89"/>
    <mergeCell ref="D80:D89"/>
    <mergeCell ref="E80:E89"/>
    <mergeCell ref="F80:F89"/>
    <mergeCell ref="G80:G89"/>
    <mergeCell ref="H80:H89"/>
    <mergeCell ref="I80:I89"/>
    <mergeCell ref="K70:K79"/>
    <mergeCell ref="L70:L79"/>
    <mergeCell ref="M70:M79"/>
    <mergeCell ref="A90:A99"/>
    <mergeCell ref="B90:B99"/>
    <mergeCell ref="C90:C99"/>
    <mergeCell ref="D90:D99"/>
    <mergeCell ref="E90:E99"/>
    <mergeCell ref="F90:F99"/>
    <mergeCell ref="G90:G99"/>
    <mergeCell ref="H90:H99"/>
    <mergeCell ref="I90:I99"/>
    <mergeCell ref="J90:J99"/>
    <mergeCell ref="K90:K99"/>
    <mergeCell ref="L90:L99"/>
    <mergeCell ref="M90:M9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s>
  <conditionalFormatting sqref="A7:B7">
    <cfRule type="containsText" dxfId="224" priority="75" operator="containsText" text="3- Moderado">
      <formula>NOT(ISERROR(SEARCH("3- Moderado",A7)))</formula>
    </cfRule>
    <cfRule type="containsText" dxfId="223" priority="76" operator="containsText" text="6- Moderado">
      <formula>NOT(ISERROR(SEARCH("6- Moderado",A7)))</formula>
    </cfRule>
    <cfRule type="containsText" dxfId="222" priority="77" operator="containsText" text="4- Moderado">
      <formula>NOT(ISERROR(SEARCH("4- Moderado",A7)))</formula>
    </cfRule>
    <cfRule type="containsText" dxfId="221" priority="78" operator="containsText" text="3- Bajo">
      <formula>NOT(ISERROR(SEARCH("3- Bajo",A7)))</formula>
    </cfRule>
    <cfRule type="containsText" dxfId="220" priority="79" operator="containsText" text="4- Bajo">
      <formula>NOT(ISERROR(SEARCH("4- Bajo",A7)))</formula>
    </cfRule>
    <cfRule type="containsText" dxfId="219" priority="80" operator="containsText" text="1- Bajo">
      <formula>NOT(ISERROR(SEARCH("1- Bajo",A7)))</formula>
    </cfRule>
  </conditionalFormatting>
  <conditionalFormatting sqref="A10:E10 A20:E20">
    <cfRule type="containsText" dxfId="218" priority="69" operator="containsText" text="3- Moderado">
      <formula>NOT(ISERROR(SEARCH("3- Moderado",A10)))</formula>
    </cfRule>
    <cfRule type="containsText" dxfId="217" priority="70" operator="containsText" text="6- Moderado">
      <formula>NOT(ISERROR(SEARCH("6- Moderado",A10)))</formula>
    </cfRule>
    <cfRule type="containsText" dxfId="216" priority="71" operator="containsText" text="4- Moderado">
      <formula>NOT(ISERROR(SEARCH("4- Moderado",A10)))</formula>
    </cfRule>
    <cfRule type="containsText" dxfId="215" priority="72" operator="containsText" text="3- Bajo">
      <formula>NOT(ISERROR(SEARCH("3- Bajo",A10)))</formula>
    </cfRule>
    <cfRule type="containsText" dxfId="214" priority="73" operator="containsText" text="4- Bajo">
      <formula>NOT(ISERROR(SEARCH("4- Bajo",A10)))</formula>
    </cfRule>
    <cfRule type="containsText" dxfId="213" priority="74" operator="containsText" text="1- Bajo">
      <formula>NOT(ISERROR(SEARCH("1- Bajo",A10)))</formula>
    </cfRule>
  </conditionalFormatting>
  <conditionalFormatting sqref="A30:E30">
    <cfRule type="containsText" dxfId="212" priority="56" operator="containsText" text="3- Moderado">
      <formula>NOT(ISERROR(SEARCH("3- Moderado",A30)))</formula>
    </cfRule>
    <cfRule type="containsText" dxfId="211" priority="57" operator="containsText" text="6- Moderado">
      <formula>NOT(ISERROR(SEARCH("6- Moderado",A30)))</formula>
    </cfRule>
    <cfRule type="containsText" dxfId="210" priority="58" operator="containsText" text="4- Moderado">
      <formula>NOT(ISERROR(SEARCH("4- Moderado",A30)))</formula>
    </cfRule>
    <cfRule type="containsText" dxfId="209" priority="59" operator="containsText" text="3- Bajo">
      <formula>NOT(ISERROR(SEARCH("3- Bajo",A30)))</formula>
    </cfRule>
    <cfRule type="containsText" dxfId="208" priority="60" operator="containsText" text="4- Bajo">
      <formula>NOT(ISERROR(SEARCH("4- Bajo",A30)))</formula>
    </cfRule>
    <cfRule type="containsText" dxfId="207" priority="61" operator="containsText" text="1- Bajo">
      <formula>NOT(ISERROR(SEARCH("1- Bajo",A30)))</formula>
    </cfRule>
  </conditionalFormatting>
  <conditionalFormatting sqref="A40:E40">
    <cfRule type="containsText" dxfId="206" priority="49" operator="containsText" text="3- Moderado">
      <formula>NOT(ISERROR(SEARCH("3- Moderado",A40)))</formula>
    </cfRule>
    <cfRule type="containsText" dxfId="205" priority="50" operator="containsText" text="6- Moderado">
      <formula>NOT(ISERROR(SEARCH("6- Moderado",A40)))</formula>
    </cfRule>
    <cfRule type="containsText" dxfId="204" priority="51" operator="containsText" text="4- Moderado">
      <formula>NOT(ISERROR(SEARCH("4- Moderado",A40)))</formula>
    </cfRule>
    <cfRule type="containsText" dxfId="203" priority="52" operator="containsText" text="3- Bajo">
      <formula>NOT(ISERROR(SEARCH("3- Bajo",A40)))</formula>
    </cfRule>
    <cfRule type="containsText" dxfId="202" priority="53" operator="containsText" text="4- Bajo">
      <formula>NOT(ISERROR(SEARCH("4- Bajo",A40)))</formula>
    </cfRule>
    <cfRule type="containsText" dxfId="201" priority="54" operator="containsText" text="1- Bajo">
      <formula>NOT(ISERROR(SEARCH("1- Bajo",A40)))</formula>
    </cfRule>
  </conditionalFormatting>
  <conditionalFormatting sqref="A50:E50">
    <cfRule type="containsText" dxfId="200" priority="38" operator="containsText" text="3- Moderado">
      <formula>NOT(ISERROR(SEARCH("3- Moderado",A50)))</formula>
    </cfRule>
    <cfRule type="containsText" dxfId="199" priority="39" operator="containsText" text="6- Moderado">
      <formula>NOT(ISERROR(SEARCH("6- Moderado",A50)))</formula>
    </cfRule>
    <cfRule type="containsText" dxfId="198" priority="40" operator="containsText" text="4- Moderado">
      <formula>NOT(ISERROR(SEARCH("4- Moderado",A50)))</formula>
    </cfRule>
    <cfRule type="containsText" dxfId="197" priority="41" operator="containsText" text="3- Bajo">
      <formula>NOT(ISERROR(SEARCH("3- Bajo",A50)))</formula>
    </cfRule>
    <cfRule type="containsText" dxfId="196" priority="42" operator="containsText" text="4- Bajo">
      <formula>NOT(ISERROR(SEARCH("4- Bajo",A50)))</formula>
    </cfRule>
    <cfRule type="containsText" dxfId="195" priority="43" operator="containsText" text="1- Bajo">
      <formula>NOT(ISERROR(SEARCH("1- Bajo",A50)))</formula>
    </cfRule>
  </conditionalFormatting>
  <conditionalFormatting sqref="A60:E60">
    <cfRule type="containsText" dxfId="194" priority="22" operator="containsText" text="3- Moderado">
      <formula>NOT(ISERROR(SEARCH("3- Moderado",A60)))</formula>
    </cfRule>
    <cfRule type="containsText" dxfId="193" priority="23" operator="containsText" text="6- Moderado">
      <formula>NOT(ISERROR(SEARCH("6- Moderado",A60)))</formula>
    </cfRule>
    <cfRule type="containsText" dxfId="192" priority="24" operator="containsText" text="4- Moderado">
      <formula>NOT(ISERROR(SEARCH("4- Moderado",A60)))</formula>
    </cfRule>
    <cfRule type="containsText" dxfId="191" priority="25" operator="containsText" text="3- Bajo">
      <formula>NOT(ISERROR(SEARCH("3- Bajo",A60)))</formula>
    </cfRule>
    <cfRule type="containsText" dxfId="190" priority="26" operator="containsText" text="4- Bajo">
      <formula>NOT(ISERROR(SEARCH("4- Bajo",A60)))</formula>
    </cfRule>
    <cfRule type="containsText" dxfId="189" priority="27" operator="containsText" text="1- Bajo">
      <formula>NOT(ISERROR(SEARCH("1- Bajo",A60)))</formula>
    </cfRule>
  </conditionalFormatting>
  <conditionalFormatting sqref="A70:E70">
    <cfRule type="containsText" dxfId="188" priority="15" operator="containsText" text="3- Moderado">
      <formula>NOT(ISERROR(SEARCH("3- Moderado",A70)))</formula>
    </cfRule>
    <cfRule type="containsText" dxfId="187" priority="16" operator="containsText" text="6- Moderado">
      <formula>NOT(ISERROR(SEARCH("6- Moderado",A70)))</formula>
    </cfRule>
    <cfRule type="containsText" dxfId="186" priority="17" operator="containsText" text="4- Moderado">
      <formula>NOT(ISERROR(SEARCH("4- Moderado",A70)))</formula>
    </cfRule>
    <cfRule type="containsText" dxfId="185" priority="18" operator="containsText" text="3- Bajo">
      <formula>NOT(ISERROR(SEARCH("3- Bajo",A70)))</formula>
    </cfRule>
    <cfRule type="containsText" dxfId="184" priority="19" operator="containsText" text="4- Bajo">
      <formula>NOT(ISERROR(SEARCH("4- Bajo",A70)))</formula>
    </cfRule>
    <cfRule type="containsText" dxfId="183" priority="20" operator="containsText" text="1- Bajo">
      <formula>NOT(ISERROR(SEARCH("1- Bajo",A70)))</formula>
    </cfRule>
  </conditionalFormatting>
  <conditionalFormatting sqref="A80:E80">
    <cfRule type="containsText" dxfId="182" priority="1" operator="containsText" text="3- Moderado">
      <formula>NOT(ISERROR(SEARCH("3- Moderado",A80)))</formula>
    </cfRule>
    <cfRule type="containsText" dxfId="181" priority="2" operator="containsText" text="6- Moderado">
      <formula>NOT(ISERROR(SEARCH("6- Moderado",A80)))</formula>
    </cfRule>
    <cfRule type="containsText" dxfId="180" priority="3" operator="containsText" text="4- Moderado">
      <formula>NOT(ISERROR(SEARCH("4- Moderado",A80)))</formula>
    </cfRule>
    <cfRule type="containsText" dxfId="179" priority="4" operator="containsText" text="3- Bajo">
      <formula>NOT(ISERROR(SEARCH("3- Bajo",A80)))</formula>
    </cfRule>
    <cfRule type="containsText" dxfId="178" priority="5" operator="containsText" text="4- Bajo">
      <formula>NOT(ISERROR(SEARCH("4- Bajo",A80)))</formula>
    </cfRule>
    <cfRule type="containsText" dxfId="177" priority="6" operator="containsText" text="1- Bajo">
      <formula>NOT(ISERROR(SEARCH("1- Bajo",A80)))</formula>
    </cfRule>
  </conditionalFormatting>
  <conditionalFormatting sqref="A90:E90">
    <cfRule type="containsText" dxfId="176" priority="8" operator="containsText" text="3- Moderado">
      <formula>NOT(ISERROR(SEARCH("3- Moderado",A90)))</formula>
    </cfRule>
    <cfRule type="containsText" dxfId="175" priority="9" operator="containsText" text="6- Moderado">
      <formula>NOT(ISERROR(SEARCH("6- Moderado",A90)))</formula>
    </cfRule>
    <cfRule type="containsText" dxfId="174" priority="10" operator="containsText" text="4- Moderado">
      <formula>NOT(ISERROR(SEARCH("4- Moderado",A90)))</formula>
    </cfRule>
    <cfRule type="containsText" dxfId="173" priority="11" operator="containsText" text="3- Bajo">
      <formula>NOT(ISERROR(SEARCH("3- Bajo",A90)))</formula>
    </cfRule>
    <cfRule type="containsText" dxfId="172" priority="12" operator="containsText" text="4- Bajo">
      <formula>NOT(ISERROR(SEARCH("4- Bajo",A90)))</formula>
    </cfRule>
    <cfRule type="containsText" dxfId="171" priority="13" operator="containsText" text="1- Bajo">
      <formula>NOT(ISERROR(SEARCH("1- Bajo",A90)))</formula>
    </cfRule>
  </conditionalFormatting>
  <conditionalFormatting sqref="C8:F8">
    <cfRule type="containsText" dxfId="170" priority="63" operator="containsText" text="3- Moderado">
      <formula>NOT(ISERROR(SEARCH("3- Moderado",C8)))</formula>
    </cfRule>
    <cfRule type="containsText" dxfId="169" priority="64" operator="containsText" text="6- Moderado">
      <formula>NOT(ISERROR(SEARCH("6- Moderado",C8)))</formula>
    </cfRule>
    <cfRule type="containsText" dxfId="168" priority="65" operator="containsText" text="4- Moderado">
      <formula>NOT(ISERROR(SEARCH("4- Moderado",C8)))</formula>
    </cfRule>
    <cfRule type="containsText" dxfId="167" priority="66" operator="containsText" text="3- Bajo">
      <formula>NOT(ISERROR(SEARCH("3- Bajo",C8)))</formula>
    </cfRule>
    <cfRule type="containsText" dxfId="166" priority="67" operator="containsText" text="4- Bajo">
      <formula>NOT(ISERROR(SEARCH("4- Bajo",C8)))</formula>
    </cfRule>
    <cfRule type="containsText" dxfId="165" priority="68" operator="containsText" text="1- Bajo">
      <formula>NOT(ISERROR(SEARCH("1- Bajo",C8)))</formula>
    </cfRule>
  </conditionalFormatting>
  <conditionalFormatting sqref="D10:D99">
    <cfRule type="containsText" dxfId="164" priority="32" operator="containsText" text="Muy Alta">
      <formula>NOT(ISERROR(SEARCH("Muy Alta",D10)))</formula>
    </cfRule>
    <cfRule type="containsText" dxfId="163" priority="33" operator="containsText" text="Alta">
      <formula>NOT(ISERROR(SEARCH("Alta",D10)))</formula>
    </cfRule>
    <cfRule type="containsText" dxfId="162" priority="34" operator="containsText" text="Baja">
      <formula>NOT(ISERROR(SEARCH("Baja",D10)))</formula>
    </cfRule>
    <cfRule type="containsText" dxfId="161" priority="35" operator="containsText" text="Muy Baja">
      <formula>NOT(ISERROR(SEARCH("Muy Baja",D10)))</formula>
    </cfRule>
    <cfRule type="containsText" dxfId="160" priority="37" operator="containsText" text="Media">
      <formula>NOT(ISERROR(SEARCH("Media",D10)))</formula>
    </cfRule>
  </conditionalFormatting>
  <conditionalFormatting sqref="E10:E99">
    <cfRule type="containsText" dxfId="159" priority="28" operator="containsText" text="Catastrófico">
      <formula>NOT(ISERROR(SEARCH("Catastrófico",E10)))</formula>
    </cfRule>
    <cfRule type="containsText" dxfId="158" priority="29" operator="containsText" text="Mayor">
      <formula>NOT(ISERROR(SEARCH("Mayor",E10)))</formula>
    </cfRule>
    <cfRule type="containsText" dxfId="157" priority="30" operator="containsText" text="Menor">
      <formula>NOT(ISERROR(SEARCH("Menor",E10)))</formula>
    </cfRule>
    <cfRule type="containsText" dxfId="156" priority="31" operator="containsText" text="Leve">
      <formula>NOT(ISERROR(SEARCH("Leve",E10)))</formula>
    </cfRule>
  </conditionalFormatting>
  <conditionalFormatting sqref="E10:F59">
    <cfRule type="containsText" dxfId="155" priority="36" operator="containsText" text="Moderado">
      <formula>NOT(ISERROR(SEARCH("Moderado",E10)))</formula>
    </cfRule>
  </conditionalFormatting>
  <conditionalFormatting sqref="E60:F99">
    <cfRule type="containsText" dxfId="154" priority="7" operator="containsText" text="Moderado">
      <formula>NOT(ISERROR(SEARCH("Moderado",E60)))</formula>
    </cfRule>
  </conditionalFormatting>
  <conditionalFormatting sqref="F10:F29">
    <cfRule type="colorScale" priority="81">
      <colorScale>
        <cfvo type="min"/>
        <cfvo type="max"/>
        <color rgb="FFFF7128"/>
        <color rgb="FFFFEF9C"/>
      </colorScale>
    </cfRule>
  </conditionalFormatting>
  <conditionalFormatting sqref="F10:F99">
    <cfRule type="containsText" dxfId="153" priority="44" operator="containsText" text="Bajo">
      <formula>NOT(ISERROR(SEARCH("Bajo",F10)))</formula>
    </cfRule>
    <cfRule type="containsText" dxfId="152" priority="45" operator="containsText" text="Moderado">
      <formula>NOT(ISERROR(SEARCH("Moderado",F10)))</formula>
    </cfRule>
    <cfRule type="containsText" dxfId="151" priority="46" operator="containsText" text="Alto">
      <formula>NOT(ISERROR(SEARCH("Alto",F10)))</formula>
    </cfRule>
    <cfRule type="containsText" dxfId="15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99">
    <cfRule type="colorScale" priority="4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99"/>
  <sheetViews>
    <sheetView showGridLines="0" topLeftCell="C8" zoomScale="71" zoomScaleNormal="71" workbookViewId="0">
      <pane ySplit="1" topLeftCell="A57" activePane="bottomLeft" state="frozen"/>
      <selection activeCell="A8" sqref="A8"/>
      <selection pane="bottomLeft" activeCell="G90" sqref="G90:M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3"/>
      <c r="B1" s="594"/>
      <c r="C1" s="597"/>
      <c r="D1" s="597"/>
      <c r="E1" s="597"/>
      <c r="F1" s="597"/>
      <c r="G1" s="597"/>
      <c r="H1" s="597"/>
      <c r="I1" s="597"/>
      <c r="J1" s="598"/>
      <c r="K1" s="592"/>
      <c r="L1" s="592"/>
      <c r="M1" s="59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5"/>
      <c r="B2" s="596"/>
      <c r="C2" s="599"/>
      <c r="D2" s="599"/>
      <c r="E2" s="599"/>
      <c r="F2" s="599"/>
      <c r="G2" s="599"/>
      <c r="H2" s="599"/>
      <c r="I2" s="599"/>
      <c r="J2" s="600"/>
      <c r="K2" s="592"/>
      <c r="L2" s="592"/>
      <c r="M2" s="59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9"/>
      <c r="D3" s="599"/>
      <c r="E3" s="599"/>
      <c r="F3" s="599"/>
      <c r="G3" s="599"/>
      <c r="H3" s="599"/>
      <c r="I3" s="599"/>
      <c r="J3" s="600"/>
      <c r="K3" s="592"/>
      <c r="L3" s="592"/>
      <c r="M3" s="59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5" t="s">
        <v>0</v>
      </c>
      <c r="B4" s="435"/>
      <c r="C4" s="601" t="s">
        <v>540</v>
      </c>
      <c r="D4" s="601"/>
      <c r="E4" s="601"/>
      <c r="F4" s="601"/>
      <c r="G4" s="601"/>
      <c r="H4" s="601"/>
      <c r="I4" s="601"/>
      <c r="J4" s="601"/>
      <c r="K4" s="601"/>
      <c r="L4" s="601"/>
      <c r="M4" s="60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5" t="s">
        <v>1</v>
      </c>
      <c r="B5" s="435"/>
      <c r="C5" s="436" t="s">
        <v>291</v>
      </c>
      <c r="D5" s="436"/>
      <c r="E5" s="436"/>
      <c r="F5" s="436"/>
      <c r="G5" s="436"/>
      <c r="H5" s="436"/>
      <c r="I5" s="436"/>
      <c r="J5" s="436"/>
      <c r="K5" s="436"/>
      <c r="L5" s="436"/>
      <c r="M5" s="4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0.75" customHeight="1" thickBot="1">
      <c r="A6" s="435" t="s">
        <v>2</v>
      </c>
      <c r="B6" s="435"/>
      <c r="C6" s="614" t="s">
        <v>442</v>
      </c>
      <c r="D6" s="615"/>
      <c r="E6" s="615"/>
      <c r="F6" s="615"/>
      <c r="G6" s="615"/>
      <c r="H6" s="615"/>
      <c r="I6" s="615"/>
      <c r="J6" s="615"/>
      <c r="K6" s="615"/>
      <c r="L6" s="615"/>
      <c r="M6" s="61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9" t="s">
        <v>92</v>
      </c>
      <c r="B7" s="610"/>
      <c r="C7" s="611"/>
      <c r="D7" s="612" t="s">
        <v>93</v>
      </c>
      <c r="E7" s="612"/>
      <c r="F7" s="612"/>
      <c r="G7" s="613" t="s">
        <v>264</v>
      </c>
      <c r="H7" s="604" t="s">
        <v>94</v>
      </c>
      <c r="I7" s="606" t="s">
        <v>95</v>
      </c>
      <c r="J7" s="607"/>
      <c r="K7" s="606" t="s">
        <v>96</v>
      </c>
      <c r="L7" s="607"/>
      <c r="M7" s="608" t="s">
        <v>283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3"/>
      <c r="H8" s="605"/>
      <c r="I8" s="28" t="s">
        <v>101</v>
      </c>
      <c r="J8" s="28" t="s">
        <v>102</v>
      </c>
      <c r="K8" s="28" t="s">
        <v>103</v>
      </c>
      <c r="L8" s="28" t="s">
        <v>104</v>
      </c>
      <c r="M8" s="60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1"/>
      <c r="B9" s="632"/>
      <c r="C9" s="632"/>
      <c r="D9" s="632"/>
      <c r="E9" s="632"/>
      <c r="F9" s="632"/>
      <c r="G9" s="63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3">
        <f>'7- Mapa Final'!A10</f>
        <v>1</v>
      </c>
      <c r="B10" s="634" t="str">
        <f>'7- Mapa Final'!B10</f>
        <v>Inaplicabilidad de la normavidad ambiental vigente</v>
      </c>
      <c r="C10" s="634" t="str">
        <f>'7- Mapa Final'!C10</f>
        <v>Afectación ambiental debido al desconocimiento de las lineamientos ambientales y normatividad vigente ambiental</v>
      </c>
      <c r="D10" s="635" t="str">
        <f>'7- Mapa Final'!J10</f>
        <v>Muy Baja - 1</v>
      </c>
      <c r="E10" s="629" t="str">
        <f>'7- Mapa Final'!K10</f>
        <v>Menor - 2</v>
      </c>
      <c r="F10" s="630" t="str">
        <f>'7- Mapa Final'!M10</f>
        <v>Bajo - 2</v>
      </c>
      <c r="G10" s="445" t="s">
        <v>105</v>
      </c>
      <c r="H10" s="591" t="s">
        <v>541</v>
      </c>
      <c r="I10" s="641"/>
      <c r="J10" s="587" t="s">
        <v>548</v>
      </c>
      <c r="K10" s="586">
        <v>45474</v>
      </c>
      <c r="L10" s="586">
        <v>45565</v>
      </c>
      <c r="M10" s="588" t="s">
        <v>549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27"/>
      <c r="B11" s="581"/>
      <c r="C11" s="581"/>
      <c r="D11" s="583"/>
      <c r="E11" s="585"/>
      <c r="F11" s="589"/>
      <c r="G11" s="445"/>
      <c r="H11" s="591"/>
      <c r="I11" s="587"/>
      <c r="J11" s="587"/>
      <c r="K11" s="587"/>
      <c r="L11" s="587"/>
      <c r="M11" s="58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27"/>
      <c r="B12" s="581"/>
      <c r="C12" s="581"/>
      <c r="D12" s="583"/>
      <c r="E12" s="585"/>
      <c r="F12" s="589"/>
      <c r="G12" s="445"/>
      <c r="H12" s="591"/>
      <c r="I12" s="587"/>
      <c r="J12" s="587"/>
      <c r="K12" s="587"/>
      <c r="L12" s="587"/>
      <c r="M12" s="58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27"/>
      <c r="B13" s="581"/>
      <c r="C13" s="581"/>
      <c r="D13" s="583"/>
      <c r="E13" s="585"/>
      <c r="F13" s="589"/>
      <c r="G13" s="445"/>
      <c r="H13" s="591"/>
      <c r="I13" s="587"/>
      <c r="J13" s="587"/>
      <c r="K13" s="587"/>
      <c r="L13" s="587"/>
      <c r="M13" s="58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27"/>
      <c r="B14" s="581"/>
      <c r="C14" s="581"/>
      <c r="D14" s="583"/>
      <c r="E14" s="585"/>
      <c r="F14" s="589"/>
      <c r="G14" s="445"/>
      <c r="H14" s="591"/>
      <c r="I14" s="587"/>
      <c r="J14" s="587"/>
      <c r="K14" s="587"/>
      <c r="L14" s="587"/>
      <c r="M14" s="58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27"/>
      <c r="B15" s="581"/>
      <c r="C15" s="581"/>
      <c r="D15" s="583"/>
      <c r="E15" s="585"/>
      <c r="F15" s="589"/>
      <c r="G15" s="445"/>
      <c r="H15" s="591"/>
      <c r="I15" s="587"/>
      <c r="J15" s="587"/>
      <c r="K15" s="587"/>
      <c r="L15" s="587"/>
      <c r="M15" s="58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27"/>
      <c r="B16" s="581"/>
      <c r="C16" s="581"/>
      <c r="D16" s="583"/>
      <c r="E16" s="585"/>
      <c r="F16" s="589"/>
      <c r="G16" s="445"/>
      <c r="H16" s="591"/>
      <c r="I16" s="587"/>
      <c r="J16" s="587"/>
      <c r="K16" s="587"/>
      <c r="L16" s="587"/>
      <c r="M16" s="58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27"/>
      <c r="B17" s="581"/>
      <c r="C17" s="581"/>
      <c r="D17" s="583"/>
      <c r="E17" s="585"/>
      <c r="F17" s="589"/>
      <c r="G17" s="445"/>
      <c r="H17" s="591"/>
      <c r="I17" s="587"/>
      <c r="J17" s="587"/>
      <c r="K17" s="587"/>
      <c r="L17" s="587"/>
      <c r="M17" s="58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27"/>
      <c r="B18" s="581"/>
      <c r="C18" s="581"/>
      <c r="D18" s="583"/>
      <c r="E18" s="585"/>
      <c r="F18" s="589"/>
      <c r="G18" s="445"/>
      <c r="H18" s="591"/>
      <c r="I18" s="587"/>
      <c r="J18" s="587"/>
      <c r="K18" s="587"/>
      <c r="L18" s="587"/>
      <c r="M18" s="58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27"/>
      <c r="B19" s="581"/>
      <c r="C19" s="581"/>
      <c r="D19" s="583"/>
      <c r="E19" s="585"/>
      <c r="F19" s="589"/>
      <c r="G19" s="445"/>
      <c r="H19" s="591"/>
      <c r="I19" s="587"/>
      <c r="J19" s="587"/>
      <c r="K19" s="587"/>
      <c r="L19" s="587"/>
      <c r="M19" s="58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27">
        <f>'7- Mapa Final'!A20</f>
        <v>2</v>
      </c>
      <c r="B20" s="581" t="str">
        <f>'7- Mapa Final'!B20</f>
        <v>Pago indebido de depósitos judiciales.</v>
      </c>
      <c r="C20" s="581" t="str">
        <f>'7- Mapa Final'!C20</f>
        <v>Perdida reputacional, debido a la falencia en la gestión, control y seguimiento al pago de depósitos judiciales</v>
      </c>
      <c r="D20" s="582" t="str">
        <f>'7- Mapa Final'!J20</f>
        <v>Muy Baja - 1</v>
      </c>
      <c r="E20" s="584" t="str">
        <f>'7- Mapa Final'!K20</f>
        <v>Moderado - 3</v>
      </c>
      <c r="F20" s="589" t="str">
        <f>'7- Mapa Final'!M20</f>
        <v>Moderado - 3</v>
      </c>
      <c r="G20" s="445" t="s">
        <v>105</v>
      </c>
      <c r="H20" s="591" t="s">
        <v>542</v>
      </c>
      <c r="I20" s="587"/>
      <c r="J20" s="587" t="s">
        <v>548</v>
      </c>
      <c r="K20" s="586">
        <v>45474</v>
      </c>
      <c r="L20" s="586">
        <v>45565</v>
      </c>
      <c r="M20" s="588" t="s">
        <v>549</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7"/>
      <c r="B21" s="581"/>
      <c r="C21" s="581"/>
      <c r="D21" s="583"/>
      <c r="E21" s="585"/>
      <c r="F21" s="589"/>
      <c r="G21" s="445"/>
      <c r="H21" s="591"/>
      <c r="I21" s="587"/>
      <c r="J21" s="587"/>
      <c r="K21" s="587"/>
      <c r="L21" s="587"/>
      <c r="M21" s="58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7"/>
      <c r="B22" s="581"/>
      <c r="C22" s="581"/>
      <c r="D22" s="583"/>
      <c r="E22" s="585"/>
      <c r="F22" s="589"/>
      <c r="G22" s="445"/>
      <c r="H22" s="591"/>
      <c r="I22" s="587"/>
      <c r="J22" s="587"/>
      <c r="K22" s="587"/>
      <c r="L22" s="587"/>
      <c r="M22" s="58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7"/>
      <c r="B23" s="581"/>
      <c r="C23" s="581"/>
      <c r="D23" s="583"/>
      <c r="E23" s="585"/>
      <c r="F23" s="589"/>
      <c r="G23" s="445"/>
      <c r="H23" s="591"/>
      <c r="I23" s="587"/>
      <c r="J23" s="587"/>
      <c r="K23" s="587"/>
      <c r="L23" s="587"/>
      <c r="M23" s="58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27"/>
      <c r="B24" s="581"/>
      <c r="C24" s="581"/>
      <c r="D24" s="583"/>
      <c r="E24" s="585"/>
      <c r="F24" s="589"/>
      <c r="G24" s="445"/>
      <c r="H24" s="591"/>
      <c r="I24" s="587"/>
      <c r="J24" s="587"/>
      <c r="K24" s="587"/>
      <c r="L24" s="587"/>
      <c r="M24" s="58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7"/>
      <c r="B25" s="581"/>
      <c r="C25" s="581"/>
      <c r="D25" s="583"/>
      <c r="E25" s="585"/>
      <c r="F25" s="589"/>
      <c r="G25" s="445"/>
      <c r="H25" s="591"/>
      <c r="I25" s="587"/>
      <c r="J25" s="587"/>
      <c r="K25" s="587"/>
      <c r="L25" s="587"/>
      <c r="M25" s="588"/>
      <c r="N25" s="33"/>
      <c r="O25" s="33"/>
    </row>
    <row r="26" spans="1:169">
      <c r="A26" s="627"/>
      <c r="B26" s="581"/>
      <c r="C26" s="581"/>
      <c r="D26" s="583"/>
      <c r="E26" s="585"/>
      <c r="F26" s="589"/>
      <c r="G26" s="445"/>
      <c r="H26" s="591"/>
      <c r="I26" s="587"/>
      <c r="J26" s="587"/>
      <c r="K26" s="587"/>
      <c r="L26" s="587"/>
      <c r="M26" s="588"/>
      <c r="N26" s="33"/>
      <c r="O26" s="33"/>
    </row>
    <row r="27" spans="1:169">
      <c r="A27" s="627"/>
      <c r="B27" s="581"/>
      <c r="C27" s="581"/>
      <c r="D27" s="583"/>
      <c r="E27" s="585"/>
      <c r="F27" s="589"/>
      <c r="G27" s="445"/>
      <c r="H27" s="591"/>
      <c r="I27" s="587"/>
      <c r="J27" s="587"/>
      <c r="K27" s="587"/>
      <c r="L27" s="587"/>
      <c r="M27" s="588"/>
      <c r="N27" s="33"/>
      <c r="O27" s="33"/>
    </row>
    <row r="28" spans="1:169">
      <c r="A28" s="627"/>
      <c r="B28" s="581"/>
      <c r="C28" s="581"/>
      <c r="D28" s="583"/>
      <c r="E28" s="585"/>
      <c r="F28" s="589"/>
      <c r="G28" s="445"/>
      <c r="H28" s="591"/>
      <c r="I28" s="587"/>
      <c r="J28" s="587"/>
      <c r="K28" s="587"/>
      <c r="L28" s="587"/>
      <c r="M28" s="588"/>
      <c r="N28" s="33"/>
      <c r="O28" s="33"/>
    </row>
    <row r="29" spans="1:169">
      <c r="A29" s="627"/>
      <c r="B29" s="581"/>
      <c r="C29" s="581"/>
      <c r="D29" s="583"/>
      <c r="E29" s="585"/>
      <c r="F29" s="589"/>
      <c r="G29" s="445"/>
      <c r="H29" s="591"/>
      <c r="I29" s="587"/>
      <c r="J29" s="587"/>
      <c r="K29" s="587"/>
      <c r="L29" s="587"/>
      <c r="M29" s="588"/>
      <c r="N29" s="33"/>
      <c r="O29" s="33"/>
    </row>
    <row r="30" spans="1:169" s="25" customFormat="1" ht="12.75" customHeight="1">
      <c r="A30" s="627">
        <f>'7- Mapa Final'!A30</f>
        <v>3</v>
      </c>
      <c r="B30" s="581" t="str">
        <f>'7- Mapa Final'!B30</f>
        <v>Error en la liquidación de crédito o costas</v>
      </c>
      <c r="C30" s="581" t="str">
        <f>'7- Mapa Final'!C30</f>
        <v>Afectación en la administración de justicia debido a la falencia en la gestión, control y seguimiento a  la liquidación de crédito o costas</v>
      </c>
      <c r="D30" s="582" t="str">
        <f>'7- Mapa Final'!J30</f>
        <v>Muy Baja - 1</v>
      </c>
      <c r="E30" s="584" t="str">
        <f>'7- Mapa Final'!K30</f>
        <v>Leve - 1</v>
      </c>
      <c r="F30" s="589" t="str">
        <f>'7- Mapa Final'!M30</f>
        <v>Bajo - 1</v>
      </c>
      <c r="G30" s="445" t="s">
        <v>105</v>
      </c>
      <c r="H30" s="590" t="s">
        <v>543</v>
      </c>
      <c r="I30" s="587"/>
      <c r="J30" s="587" t="s">
        <v>548</v>
      </c>
      <c r="K30" s="586">
        <v>45474</v>
      </c>
      <c r="L30" s="586">
        <v>45565</v>
      </c>
      <c r="M30" s="588" t="s">
        <v>549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7"/>
      <c r="B31" s="581"/>
      <c r="C31" s="581"/>
      <c r="D31" s="583"/>
      <c r="E31" s="585"/>
      <c r="F31" s="589"/>
      <c r="G31" s="445"/>
      <c r="H31" s="590"/>
      <c r="I31" s="587"/>
      <c r="J31" s="587"/>
      <c r="K31" s="587"/>
      <c r="L31" s="587"/>
      <c r="M31" s="58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7"/>
      <c r="B32" s="581"/>
      <c r="C32" s="581"/>
      <c r="D32" s="583"/>
      <c r="E32" s="585"/>
      <c r="F32" s="589"/>
      <c r="G32" s="445"/>
      <c r="H32" s="590"/>
      <c r="I32" s="587"/>
      <c r="J32" s="587"/>
      <c r="K32" s="587"/>
      <c r="L32" s="587"/>
      <c r="M32" s="58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7"/>
      <c r="B33" s="581"/>
      <c r="C33" s="581"/>
      <c r="D33" s="583"/>
      <c r="E33" s="585"/>
      <c r="F33" s="589"/>
      <c r="G33" s="445"/>
      <c r="H33" s="590"/>
      <c r="I33" s="587"/>
      <c r="J33" s="587"/>
      <c r="K33" s="587"/>
      <c r="L33" s="587"/>
      <c r="M33" s="58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27"/>
      <c r="B34" s="581"/>
      <c r="C34" s="581"/>
      <c r="D34" s="583"/>
      <c r="E34" s="585"/>
      <c r="F34" s="589"/>
      <c r="G34" s="445"/>
      <c r="H34" s="590"/>
      <c r="I34" s="587"/>
      <c r="J34" s="587"/>
      <c r="K34" s="587"/>
      <c r="L34" s="587"/>
      <c r="M34" s="58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7"/>
      <c r="B35" s="581"/>
      <c r="C35" s="581"/>
      <c r="D35" s="583"/>
      <c r="E35" s="585"/>
      <c r="F35" s="589"/>
      <c r="G35" s="445"/>
      <c r="H35" s="590"/>
      <c r="I35" s="587"/>
      <c r="J35" s="587"/>
      <c r="K35" s="587"/>
      <c r="L35" s="587"/>
      <c r="M35" s="588"/>
      <c r="N35" s="33"/>
      <c r="O35" s="33"/>
    </row>
    <row r="36" spans="1:169">
      <c r="A36" s="627"/>
      <c r="B36" s="581"/>
      <c r="C36" s="581"/>
      <c r="D36" s="583"/>
      <c r="E36" s="585"/>
      <c r="F36" s="589"/>
      <c r="G36" s="445"/>
      <c r="H36" s="590"/>
      <c r="I36" s="587"/>
      <c r="J36" s="587"/>
      <c r="K36" s="587"/>
      <c r="L36" s="587"/>
      <c r="M36" s="588"/>
      <c r="N36" s="33"/>
      <c r="O36" s="33"/>
    </row>
    <row r="37" spans="1:169">
      <c r="A37" s="627"/>
      <c r="B37" s="581"/>
      <c r="C37" s="581"/>
      <c r="D37" s="583"/>
      <c r="E37" s="585"/>
      <c r="F37" s="589"/>
      <c r="G37" s="445"/>
      <c r="H37" s="590"/>
      <c r="I37" s="587"/>
      <c r="J37" s="587"/>
      <c r="K37" s="587"/>
      <c r="L37" s="587"/>
      <c r="M37" s="588"/>
      <c r="N37" s="33"/>
      <c r="O37" s="33"/>
    </row>
    <row r="38" spans="1:169">
      <c r="A38" s="627"/>
      <c r="B38" s="581"/>
      <c r="C38" s="581"/>
      <c r="D38" s="583"/>
      <c r="E38" s="585"/>
      <c r="F38" s="589"/>
      <c r="G38" s="445"/>
      <c r="H38" s="590"/>
      <c r="I38" s="587"/>
      <c r="J38" s="587"/>
      <c r="K38" s="587"/>
      <c r="L38" s="587"/>
      <c r="M38" s="588"/>
      <c r="N38" s="33"/>
      <c r="O38" s="33"/>
    </row>
    <row r="39" spans="1:169">
      <c r="A39" s="627"/>
      <c r="B39" s="581"/>
      <c r="C39" s="581"/>
      <c r="D39" s="583"/>
      <c r="E39" s="585"/>
      <c r="F39" s="589"/>
      <c r="G39" s="445"/>
      <c r="H39" s="590"/>
      <c r="I39" s="587"/>
      <c r="J39" s="587"/>
      <c r="K39" s="587"/>
      <c r="L39" s="587"/>
      <c r="M39" s="588"/>
      <c r="N39" s="33"/>
      <c r="O39" s="33"/>
    </row>
    <row r="40" spans="1:169" s="25" customFormat="1" ht="12.75" customHeight="1">
      <c r="A40" s="627">
        <f>'7- Mapa Final'!A40</f>
        <v>4</v>
      </c>
      <c r="B40" s="581" t="str">
        <f>'7- Mapa Final'!B40</f>
        <v>Pérdida de la información, procesos o documentos de la Oficina.</v>
      </c>
      <c r="C40" s="581" t="str">
        <f>'7- Mapa Final'!C40</f>
        <v xml:space="preserve"> Perdida o extravío de la información.</v>
      </c>
      <c r="D40" s="582" t="str">
        <f>'7- Mapa Final'!J40</f>
        <v>Muy Baja - 1</v>
      </c>
      <c r="E40" s="584" t="str">
        <f>'7- Mapa Final'!K40</f>
        <v>Menor - 2</v>
      </c>
      <c r="F40" s="589" t="str">
        <f>'7- Mapa Final'!M40</f>
        <v>Bajo - 2</v>
      </c>
      <c r="G40" s="445" t="s">
        <v>105</v>
      </c>
      <c r="H40" s="590" t="s">
        <v>544</v>
      </c>
      <c r="I40" s="587"/>
      <c r="J40" s="587" t="s">
        <v>548</v>
      </c>
      <c r="K40" s="586">
        <v>45474</v>
      </c>
      <c r="L40" s="586">
        <v>45565</v>
      </c>
      <c r="M40" s="588" t="s">
        <v>549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27"/>
      <c r="B41" s="581"/>
      <c r="C41" s="581"/>
      <c r="D41" s="583"/>
      <c r="E41" s="585"/>
      <c r="F41" s="589"/>
      <c r="G41" s="445"/>
      <c r="H41" s="590"/>
      <c r="I41" s="587"/>
      <c r="J41" s="587"/>
      <c r="K41" s="587"/>
      <c r="L41" s="587"/>
      <c r="M41" s="58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27"/>
      <c r="B42" s="581"/>
      <c r="C42" s="581"/>
      <c r="D42" s="583"/>
      <c r="E42" s="585"/>
      <c r="F42" s="589"/>
      <c r="G42" s="445"/>
      <c r="H42" s="590"/>
      <c r="I42" s="587"/>
      <c r="J42" s="587"/>
      <c r="K42" s="587"/>
      <c r="L42" s="587"/>
      <c r="M42" s="58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27"/>
      <c r="B43" s="581"/>
      <c r="C43" s="581"/>
      <c r="D43" s="583"/>
      <c r="E43" s="585"/>
      <c r="F43" s="589"/>
      <c r="G43" s="445"/>
      <c r="H43" s="590"/>
      <c r="I43" s="587"/>
      <c r="J43" s="587"/>
      <c r="K43" s="587"/>
      <c r="L43" s="587"/>
      <c r="M43" s="58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27"/>
      <c r="B44" s="581"/>
      <c r="C44" s="581"/>
      <c r="D44" s="583"/>
      <c r="E44" s="585"/>
      <c r="F44" s="589"/>
      <c r="G44" s="445"/>
      <c r="H44" s="590"/>
      <c r="I44" s="587"/>
      <c r="J44" s="587"/>
      <c r="K44" s="587"/>
      <c r="L44" s="587"/>
      <c r="M44" s="58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27"/>
      <c r="B45" s="581"/>
      <c r="C45" s="581"/>
      <c r="D45" s="583"/>
      <c r="E45" s="585"/>
      <c r="F45" s="589"/>
      <c r="G45" s="445"/>
      <c r="H45" s="590"/>
      <c r="I45" s="587"/>
      <c r="J45" s="587"/>
      <c r="K45" s="587"/>
      <c r="L45" s="587"/>
      <c r="M45" s="588"/>
      <c r="N45" s="33"/>
      <c r="O45" s="33"/>
    </row>
    <row r="46" spans="1:169">
      <c r="A46" s="627"/>
      <c r="B46" s="581"/>
      <c r="C46" s="581"/>
      <c r="D46" s="583"/>
      <c r="E46" s="585"/>
      <c r="F46" s="589"/>
      <c r="G46" s="445"/>
      <c r="H46" s="590"/>
      <c r="I46" s="587"/>
      <c r="J46" s="587"/>
      <c r="K46" s="587"/>
      <c r="L46" s="587"/>
      <c r="M46" s="588"/>
      <c r="N46" s="33"/>
      <c r="O46" s="33"/>
    </row>
    <row r="47" spans="1:169">
      <c r="A47" s="627"/>
      <c r="B47" s="581"/>
      <c r="C47" s="581"/>
      <c r="D47" s="583"/>
      <c r="E47" s="585"/>
      <c r="F47" s="589"/>
      <c r="G47" s="445"/>
      <c r="H47" s="590"/>
      <c r="I47" s="587"/>
      <c r="J47" s="587"/>
      <c r="K47" s="587"/>
      <c r="L47" s="587"/>
      <c r="M47" s="588"/>
      <c r="N47" s="33"/>
      <c r="O47" s="33"/>
    </row>
    <row r="48" spans="1:169">
      <c r="A48" s="627"/>
      <c r="B48" s="581"/>
      <c r="C48" s="581"/>
      <c r="D48" s="583"/>
      <c r="E48" s="585"/>
      <c r="F48" s="589"/>
      <c r="G48" s="445"/>
      <c r="H48" s="590"/>
      <c r="I48" s="587"/>
      <c r="J48" s="587"/>
      <c r="K48" s="587"/>
      <c r="L48" s="587"/>
      <c r="M48" s="588"/>
      <c r="N48" s="33"/>
      <c r="O48" s="33"/>
    </row>
    <row r="49" spans="1:169">
      <c r="A49" s="627"/>
      <c r="B49" s="581"/>
      <c r="C49" s="581"/>
      <c r="D49" s="583"/>
      <c r="E49" s="585"/>
      <c r="F49" s="589"/>
      <c r="G49" s="445"/>
      <c r="H49" s="590"/>
      <c r="I49" s="587"/>
      <c r="J49" s="587"/>
      <c r="K49" s="587"/>
      <c r="L49" s="587"/>
      <c r="M49" s="588"/>
      <c r="N49" s="33"/>
      <c r="O49" s="33"/>
    </row>
    <row r="50" spans="1:169" s="25" customFormat="1" ht="12.75" customHeight="1">
      <c r="A50" s="627">
        <v>5</v>
      </c>
      <c r="B50" s="581" t="str">
        <f>'7- Mapa Final'!B50</f>
        <v>Efectuar el reparto judicial incumpliendo requisitos</v>
      </c>
      <c r="C50" s="581" t="str">
        <f>'7- Mapa Final'!C50</f>
        <v>Realizar el reparto incumplimiento los principios  y condiciones establecidas para su realización</v>
      </c>
      <c r="D50" s="582" t="str">
        <f>'7- Mapa Final'!J50</f>
        <v>Muy Baja - 1</v>
      </c>
      <c r="E50" s="584" t="str">
        <f>'7- Mapa Final'!K50</f>
        <v>Leve - 1</v>
      </c>
      <c r="F50" s="589" t="str">
        <f>'7- Mapa Final'!M50</f>
        <v>Bajo - 1</v>
      </c>
      <c r="G50" s="445" t="s">
        <v>105</v>
      </c>
      <c r="H50" s="590" t="s">
        <v>545</v>
      </c>
      <c r="I50" s="587"/>
      <c r="J50" s="587" t="s">
        <v>548</v>
      </c>
      <c r="K50" s="586">
        <v>45474</v>
      </c>
      <c r="L50" s="586">
        <v>45565</v>
      </c>
      <c r="M50" s="588" t="s">
        <v>549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7"/>
      <c r="B51" s="581"/>
      <c r="C51" s="581"/>
      <c r="D51" s="583"/>
      <c r="E51" s="585"/>
      <c r="F51" s="589"/>
      <c r="G51" s="445"/>
      <c r="H51" s="590"/>
      <c r="I51" s="587"/>
      <c r="J51" s="587"/>
      <c r="K51" s="587"/>
      <c r="L51" s="587"/>
      <c r="M51" s="58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7"/>
      <c r="B52" s="581"/>
      <c r="C52" s="581"/>
      <c r="D52" s="583"/>
      <c r="E52" s="585"/>
      <c r="F52" s="589"/>
      <c r="G52" s="445"/>
      <c r="H52" s="590"/>
      <c r="I52" s="587"/>
      <c r="J52" s="587"/>
      <c r="K52" s="587"/>
      <c r="L52" s="587"/>
      <c r="M52" s="58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7"/>
      <c r="B53" s="581"/>
      <c r="C53" s="581"/>
      <c r="D53" s="583"/>
      <c r="E53" s="585"/>
      <c r="F53" s="589"/>
      <c r="G53" s="445"/>
      <c r="H53" s="590"/>
      <c r="I53" s="587"/>
      <c r="J53" s="587"/>
      <c r="K53" s="587"/>
      <c r="L53" s="587"/>
      <c r="M53" s="58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27"/>
      <c r="B54" s="581"/>
      <c r="C54" s="581"/>
      <c r="D54" s="583"/>
      <c r="E54" s="585"/>
      <c r="F54" s="589"/>
      <c r="G54" s="445"/>
      <c r="H54" s="590"/>
      <c r="I54" s="587"/>
      <c r="J54" s="587"/>
      <c r="K54" s="587"/>
      <c r="L54" s="587"/>
      <c r="M54" s="58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7"/>
      <c r="B55" s="581"/>
      <c r="C55" s="581"/>
      <c r="D55" s="583"/>
      <c r="E55" s="585"/>
      <c r="F55" s="589"/>
      <c r="G55" s="445"/>
      <c r="H55" s="590"/>
      <c r="I55" s="587"/>
      <c r="J55" s="587"/>
      <c r="K55" s="587"/>
      <c r="L55" s="587"/>
      <c r="M55" s="588"/>
      <c r="N55" s="33"/>
      <c r="O55" s="33"/>
    </row>
    <row r="56" spans="1:169">
      <c r="A56" s="627"/>
      <c r="B56" s="581"/>
      <c r="C56" s="581"/>
      <c r="D56" s="583"/>
      <c r="E56" s="585"/>
      <c r="F56" s="589"/>
      <c r="G56" s="445"/>
      <c r="H56" s="590"/>
      <c r="I56" s="587"/>
      <c r="J56" s="587"/>
      <c r="K56" s="587"/>
      <c r="L56" s="587"/>
      <c r="M56" s="588"/>
      <c r="N56" s="33"/>
      <c r="O56" s="33"/>
    </row>
    <row r="57" spans="1:169">
      <c r="A57" s="627"/>
      <c r="B57" s="581"/>
      <c r="C57" s="581"/>
      <c r="D57" s="583"/>
      <c r="E57" s="585"/>
      <c r="F57" s="589"/>
      <c r="G57" s="445"/>
      <c r="H57" s="590"/>
      <c r="I57" s="587"/>
      <c r="J57" s="587"/>
      <c r="K57" s="587"/>
      <c r="L57" s="587"/>
      <c r="M57" s="588"/>
      <c r="N57" s="33"/>
      <c r="O57" s="33"/>
    </row>
    <row r="58" spans="1:169">
      <c r="A58" s="627"/>
      <c r="B58" s="581"/>
      <c r="C58" s="581"/>
      <c r="D58" s="583"/>
      <c r="E58" s="585"/>
      <c r="F58" s="589"/>
      <c r="G58" s="445"/>
      <c r="H58" s="590"/>
      <c r="I58" s="587"/>
      <c r="J58" s="587"/>
      <c r="K58" s="587"/>
      <c r="L58" s="587"/>
      <c r="M58" s="588"/>
      <c r="N58" s="33"/>
      <c r="O58" s="33"/>
    </row>
    <row r="59" spans="1:169" ht="15.75" thickBot="1">
      <c r="A59" s="628"/>
      <c r="B59" s="624"/>
      <c r="C59" s="624"/>
      <c r="D59" s="625"/>
      <c r="E59" s="626"/>
      <c r="F59" s="621"/>
      <c r="G59" s="445"/>
      <c r="H59" s="590"/>
      <c r="I59" s="640"/>
      <c r="J59" s="587"/>
      <c r="K59" s="587"/>
      <c r="L59" s="587"/>
      <c r="M59" s="588"/>
      <c r="N59" s="33"/>
      <c r="O59" s="33"/>
    </row>
    <row r="60" spans="1:169" s="25" customFormat="1" ht="12.75" customHeight="1">
      <c r="A60" s="622">
        <v>6</v>
      </c>
      <c r="B60" s="581" t="str">
        <f>'7- Mapa Final'!B60</f>
        <v>Incumplimiento de Términos Procesales</v>
      </c>
      <c r="C60" s="581" t="str">
        <f>'7- Mapa Final'!C60</f>
        <v>Afectación en la Prestación del Servicio de Justicia por el incumplimiento en los términos legales debido a la ausencia de seguimiento y control de los procesos.</v>
      </c>
      <c r="D60" s="582" t="str">
        <f>'7- Mapa Final'!J60</f>
        <v>Muy Baja - 1</v>
      </c>
      <c r="E60" s="584" t="str">
        <f>'7- Mapa Final'!K60</f>
        <v>Leve - 1</v>
      </c>
      <c r="F60" s="589" t="str">
        <f>'7- Mapa Final'!M60</f>
        <v>Bajo - 1</v>
      </c>
      <c r="G60" s="445" t="s">
        <v>105</v>
      </c>
      <c r="H60" s="591" t="s">
        <v>546</v>
      </c>
      <c r="I60" s="587"/>
      <c r="J60" s="587" t="s">
        <v>548</v>
      </c>
      <c r="K60" s="586">
        <v>45474</v>
      </c>
      <c r="L60" s="586">
        <v>45565</v>
      </c>
      <c r="M60" s="588" t="s">
        <v>549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22"/>
      <c r="B61" s="581"/>
      <c r="C61" s="581"/>
      <c r="D61" s="583"/>
      <c r="E61" s="585"/>
      <c r="F61" s="589"/>
      <c r="G61" s="445"/>
      <c r="H61" s="591"/>
      <c r="I61" s="587"/>
      <c r="J61" s="587"/>
      <c r="K61" s="587"/>
      <c r="L61" s="587"/>
      <c r="M61" s="58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22"/>
      <c r="B62" s="581"/>
      <c r="C62" s="581"/>
      <c r="D62" s="583"/>
      <c r="E62" s="585"/>
      <c r="F62" s="589"/>
      <c r="G62" s="445"/>
      <c r="H62" s="591"/>
      <c r="I62" s="587"/>
      <c r="J62" s="587"/>
      <c r="K62" s="587"/>
      <c r="L62" s="587"/>
      <c r="M62" s="58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22"/>
      <c r="B63" s="581"/>
      <c r="C63" s="581"/>
      <c r="D63" s="583"/>
      <c r="E63" s="585"/>
      <c r="F63" s="589"/>
      <c r="G63" s="445"/>
      <c r="H63" s="591"/>
      <c r="I63" s="587"/>
      <c r="J63" s="587"/>
      <c r="K63" s="587"/>
      <c r="L63" s="587"/>
      <c r="M63" s="58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22"/>
      <c r="B64" s="581"/>
      <c r="C64" s="581"/>
      <c r="D64" s="583"/>
      <c r="E64" s="585"/>
      <c r="F64" s="589"/>
      <c r="G64" s="445"/>
      <c r="H64" s="591"/>
      <c r="I64" s="587"/>
      <c r="J64" s="587"/>
      <c r="K64" s="587"/>
      <c r="L64" s="587"/>
      <c r="M64" s="58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22"/>
      <c r="B65" s="581"/>
      <c r="C65" s="581"/>
      <c r="D65" s="583"/>
      <c r="E65" s="585"/>
      <c r="F65" s="589"/>
      <c r="G65" s="445"/>
      <c r="H65" s="591"/>
      <c r="I65" s="587"/>
      <c r="J65" s="587"/>
      <c r="K65" s="587"/>
      <c r="L65" s="587"/>
      <c r="M65" s="588"/>
      <c r="N65" s="33"/>
      <c r="O65" s="33"/>
    </row>
    <row r="66" spans="1:169">
      <c r="A66" s="622"/>
      <c r="B66" s="581"/>
      <c r="C66" s="581"/>
      <c r="D66" s="583"/>
      <c r="E66" s="585"/>
      <c r="F66" s="589"/>
      <c r="G66" s="445"/>
      <c r="H66" s="591"/>
      <c r="I66" s="587"/>
      <c r="J66" s="587"/>
      <c r="K66" s="587"/>
      <c r="L66" s="587"/>
      <c r="M66" s="588"/>
      <c r="N66" s="33"/>
      <c r="O66" s="33"/>
    </row>
    <row r="67" spans="1:169">
      <c r="A67" s="622"/>
      <c r="B67" s="581"/>
      <c r="C67" s="581"/>
      <c r="D67" s="583"/>
      <c r="E67" s="585"/>
      <c r="F67" s="589"/>
      <c r="G67" s="445"/>
      <c r="H67" s="591"/>
      <c r="I67" s="587"/>
      <c r="J67" s="587"/>
      <c r="K67" s="587"/>
      <c r="L67" s="587"/>
      <c r="M67" s="588"/>
      <c r="N67" s="33"/>
      <c r="O67" s="33"/>
    </row>
    <row r="68" spans="1:169">
      <c r="A68" s="622"/>
      <c r="B68" s="581"/>
      <c r="C68" s="581"/>
      <c r="D68" s="583"/>
      <c r="E68" s="585"/>
      <c r="F68" s="589"/>
      <c r="G68" s="445"/>
      <c r="H68" s="591"/>
      <c r="I68" s="587"/>
      <c r="J68" s="587"/>
      <c r="K68" s="587"/>
      <c r="L68" s="587"/>
      <c r="M68" s="588"/>
      <c r="N68" s="33"/>
      <c r="O68" s="33"/>
    </row>
    <row r="69" spans="1:169" ht="15.75" thickBot="1">
      <c r="A69" s="623"/>
      <c r="B69" s="624"/>
      <c r="C69" s="624"/>
      <c r="D69" s="625"/>
      <c r="E69" s="626"/>
      <c r="F69" s="621"/>
      <c r="G69" s="445"/>
      <c r="H69" s="591"/>
      <c r="I69" s="640"/>
      <c r="J69" s="587"/>
      <c r="K69" s="587"/>
      <c r="L69" s="587"/>
      <c r="M69" s="588"/>
      <c r="N69" s="33"/>
      <c r="O69" s="33"/>
    </row>
    <row r="70" spans="1:169" s="25" customFormat="1" ht="12.75" customHeight="1">
      <c r="A70" s="648">
        <v>7</v>
      </c>
      <c r="B70" s="657" t="str">
        <f>'7- Mapa Final'!B70</f>
        <v>Incumplimiento en la realización de las Audiencias y/o Diligencias Programadas</v>
      </c>
      <c r="C70" s="657"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642" t="str">
        <f>'7- Mapa Final'!J70</f>
        <v>Muy Baja - 1</v>
      </c>
      <c r="E70" s="645" t="str">
        <f>'7- Mapa Final'!K70</f>
        <v>Leve - 1</v>
      </c>
      <c r="F70" s="651" t="str">
        <f>'7- Mapa Final'!M70</f>
        <v>Bajo - 1</v>
      </c>
      <c r="G70" s="445" t="s">
        <v>105</v>
      </c>
      <c r="H70" s="618" t="s">
        <v>547</v>
      </c>
      <c r="I70" s="654"/>
      <c r="J70" s="587" t="s">
        <v>548</v>
      </c>
      <c r="K70" s="586">
        <v>45474</v>
      </c>
      <c r="L70" s="586">
        <v>45565</v>
      </c>
      <c r="M70" s="588" t="s">
        <v>549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9"/>
      <c r="B71" s="658"/>
      <c r="C71" s="658"/>
      <c r="D71" s="643"/>
      <c r="E71" s="646"/>
      <c r="F71" s="652"/>
      <c r="G71" s="445"/>
      <c r="H71" s="618"/>
      <c r="I71" s="655"/>
      <c r="J71" s="587"/>
      <c r="K71" s="587"/>
      <c r="L71" s="587"/>
      <c r="M71" s="58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9"/>
      <c r="B72" s="658"/>
      <c r="C72" s="658"/>
      <c r="D72" s="643"/>
      <c r="E72" s="646"/>
      <c r="F72" s="652"/>
      <c r="G72" s="445"/>
      <c r="H72" s="618"/>
      <c r="I72" s="655"/>
      <c r="J72" s="587"/>
      <c r="K72" s="587"/>
      <c r="L72" s="587"/>
      <c r="M72" s="58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9"/>
      <c r="B73" s="658"/>
      <c r="C73" s="658"/>
      <c r="D73" s="643"/>
      <c r="E73" s="646"/>
      <c r="F73" s="652"/>
      <c r="G73" s="445"/>
      <c r="H73" s="618"/>
      <c r="I73" s="655"/>
      <c r="J73" s="587"/>
      <c r="K73" s="587"/>
      <c r="L73" s="587"/>
      <c r="M73" s="58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9"/>
      <c r="B74" s="658"/>
      <c r="C74" s="658"/>
      <c r="D74" s="643"/>
      <c r="E74" s="646"/>
      <c r="F74" s="652"/>
      <c r="G74" s="445"/>
      <c r="H74" s="618"/>
      <c r="I74" s="655"/>
      <c r="J74" s="587"/>
      <c r="K74" s="587"/>
      <c r="L74" s="587"/>
      <c r="M74" s="58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9"/>
      <c r="B75" s="658"/>
      <c r="C75" s="658"/>
      <c r="D75" s="643"/>
      <c r="E75" s="646"/>
      <c r="F75" s="652"/>
      <c r="G75" s="445"/>
      <c r="H75" s="618"/>
      <c r="I75" s="655"/>
      <c r="J75" s="587"/>
      <c r="K75" s="587"/>
      <c r="L75" s="587"/>
      <c r="M75" s="588"/>
      <c r="N75" s="33"/>
      <c r="O75" s="33"/>
    </row>
    <row r="76" spans="1:169">
      <c r="A76" s="649"/>
      <c r="B76" s="658"/>
      <c r="C76" s="658"/>
      <c r="D76" s="643"/>
      <c r="E76" s="646"/>
      <c r="F76" s="652"/>
      <c r="G76" s="445"/>
      <c r="H76" s="618"/>
      <c r="I76" s="655"/>
      <c r="J76" s="587"/>
      <c r="K76" s="587"/>
      <c r="L76" s="587"/>
      <c r="M76" s="588"/>
      <c r="N76" s="33"/>
      <c r="O76" s="33"/>
    </row>
    <row r="77" spans="1:169">
      <c r="A77" s="649"/>
      <c r="B77" s="658"/>
      <c r="C77" s="658"/>
      <c r="D77" s="643"/>
      <c r="E77" s="646"/>
      <c r="F77" s="652"/>
      <c r="G77" s="445"/>
      <c r="H77" s="618"/>
      <c r="I77" s="655"/>
      <c r="J77" s="587"/>
      <c r="K77" s="587"/>
      <c r="L77" s="587"/>
      <c r="M77" s="588"/>
      <c r="N77" s="33"/>
      <c r="O77" s="33"/>
    </row>
    <row r="78" spans="1:169">
      <c r="A78" s="649"/>
      <c r="B78" s="658"/>
      <c r="C78" s="658"/>
      <c r="D78" s="643"/>
      <c r="E78" s="646"/>
      <c r="F78" s="652"/>
      <c r="G78" s="445"/>
      <c r="H78" s="618"/>
      <c r="I78" s="655"/>
      <c r="J78" s="587"/>
      <c r="K78" s="587"/>
      <c r="L78" s="587"/>
      <c r="M78" s="588"/>
      <c r="N78" s="33"/>
      <c r="O78" s="33"/>
    </row>
    <row r="79" spans="1:169" ht="15.75" thickBot="1">
      <c r="A79" s="650"/>
      <c r="B79" s="659"/>
      <c r="C79" s="659"/>
      <c r="D79" s="644"/>
      <c r="E79" s="647"/>
      <c r="F79" s="653"/>
      <c r="G79" s="445"/>
      <c r="H79" s="618"/>
      <c r="I79" s="656"/>
      <c r="J79" s="587"/>
      <c r="K79" s="587"/>
      <c r="L79" s="587"/>
      <c r="M79" s="588"/>
      <c r="N79" s="33"/>
      <c r="O79" s="33"/>
    </row>
    <row r="80" spans="1:169" s="25" customFormat="1" ht="12.75" customHeight="1">
      <c r="A80" s="648">
        <v>8</v>
      </c>
      <c r="B80" s="581" t="str">
        <f>'7- Mapa Final'!B80</f>
        <v xml:space="preserve">Recibir , ofrecer, prometer , entregar o aceptar dádivas o beneficios a nombre propio o de terceros para  expedir, alterar, retener , extraviar o entregar  documentos  sin el lleno de requisitos legales </v>
      </c>
      <c r="C80" s="581" t="str">
        <f>'7- Mapa Final'!C80</f>
        <v xml:space="preserve"> Realizar trámites sin el cumplimiento de los requisitos legales  o  con información falsa</v>
      </c>
      <c r="D80" s="582" t="str">
        <f>'7- Mapa Final'!J80</f>
        <v>Muy Baja - 1</v>
      </c>
      <c r="E80" s="584" t="str">
        <f>'7- Mapa Final'!K80</f>
        <v>Moderado - 3</v>
      </c>
      <c r="F80" s="589" t="str">
        <f>'7- Mapa Final'!M80</f>
        <v>Moderado - 3</v>
      </c>
      <c r="G80" s="445" t="s">
        <v>188</v>
      </c>
      <c r="H80" s="591" t="s">
        <v>550</v>
      </c>
      <c r="I80" s="587"/>
      <c r="J80" s="587" t="s">
        <v>548</v>
      </c>
      <c r="K80" s="586">
        <v>45474</v>
      </c>
      <c r="L80" s="586">
        <v>45565</v>
      </c>
      <c r="M80" s="588" t="s">
        <v>549</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49"/>
      <c r="B81" s="581"/>
      <c r="C81" s="581"/>
      <c r="D81" s="583"/>
      <c r="E81" s="585"/>
      <c r="F81" s="589"/>
      <c r="G81" s="445"/>
      <c r="H81" s="591"/>
      <c r="I81" s="587"/>
      <c r="J81" s="587"/>
      <c r="K81" s="587"/>
      <c r="L81" s="587"/>
      <c r="M81" s="588"/>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49"/>
      <c r="B82" s="581"/>
      <c r="C82" s="581"/>
      <c r="D82" s="583"/>
      <c r="E82" s="585"/>
      <c r="F82" s="589"/>
      <c r="G82" s="445"/>
      <c r="H82" s="591"/>
      <c r="I82" s="587"/>
      <c r="J82" s="587"/>
      <c r="K82" s="587"/>
      <c r="L82" s="587"/>
      <c r="M82" s="588"/>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49"/>
      <c r="B83" s="581"/>
      <c r="C83" s="581"/>
      <c r="D83" s="583"/>
      <c r="E83" s="585"/>
      <c r="F83" s="589"/>
      <c r="G83" s="445"/>
      <c r="H83" s="591"/>
      <c r="I83" s="587"/>
      <c r="J83" s="587"/>
      <c r="K83" s="587"/>
      <c r="L83" s="587"/>
      <c r="M83" s="588"/>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49"/>
      <c r="B84" s="581"/>
      <c r="C84" s="581"/>
      <c r="D84" s="583"/>
      <c r="E84" s="585"/>
      <c r="F84" s="589"/>
      <c r="G84" s="445"/>
      <c r="H84" s="591"/>
      <c r="I84" s="587"/>
      <c r="J84" s="587"/>
      <c r="K84" s="587"/>
      <c r="L84" s="587"/>
      <c r="M84" s="588"/>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49"/>
      <c r="B85" s="581"/>
      <c r="C85" s="581"/>
      <c r="D85" s="583"/>
      <c r="E85" s="585"/>
      <c r="F85" s="589"/>
      <c r="G85" s="445"/>
      <c r="H85" s="591"/>
      <c r="I85" s="587"/>
      <c r="J85" s="587"/>
      <c r="K85" s="587"/>
      <c r="L85" s="587"/>
      <c r="M85" s="588"/>
      <c r="N85" s="33"/>
      <c r="O85" s="33"/>
    </row>
    <row r="86" spans="1:169">
      <c r="A86" s="649"/>
      <c r="B86" s="581"/>
      <c r="C86" s="581"/>
      <c r="D86" s="583"/>
      <c r="E86" s="585"/>
      <c r="F86" s="589"/>
      <c r="G86" s="445"/>
      <c r="H86" s="591"/>
      <c r="I86" s="587"/>
      <c r="J86" s="587"/>
      <c r="K86" s="587"/>
      <c r="L86" s="587"/>
      <c r="M86" s="588"/>
      <c r="N86" s="33"/>
      <c r="O86" s="33"/>
    </row>
    <row r="87" spans="1:169">
      <c r="A87" s="649"/>
      <c r="B87" s="581"/>
      <c r="C87" s="581"/>
      <c r="D87" s="583"/>
      <c r="E87" s="585"/>
      <c r="F87" s="589"/>
      <c r="G87" s="445"/>
      <c r="H87" s="591"/>
      <c r="I87" s="587"/>
      <c r="J87" s="587"/>
      <c r="K87" s="587"/>
      <c r="L87" s="587"/>
      <c r="M87" s="588"/>
      <c r="N87" s="33"/>
      <c r="O87" s="33"/>
    </row>
    <row r="88" spans="1:169">
      <c r="A88" s="649"/>
      <c r="B88" s="581"/>
      <c r="C88" s="581"/>
      <c r="D88" s="583"/>
      <c r="E88" s="585"/>
      <c r="F88" s="589"/>
      <c r="G88" s="445"/>
      <c r="H88" s="591"/>
      <c r="I88" s="587"/>
      <c r="J88" s="587"/>
      <c r="K88" s="587"/>
      <c r="L88" s="587"/>
      <c r="M88" s="588"/>
      <c r="N88" s="33"/>
      <c r="O88" s="33"/>
    </row>
    <row r="89" spans="1:169" ht="15.75" thickBot="1">
      <c r="A89" s="650"/>
      <c r="B89" s="624"/>
      <c r="C89" s="624"/>
      <c r="D89" s="625"/>
      <c r="E89" s="626"/>
      <c r="F89" s="621"/>
      <c r="G89" s="445"/>
      <c r="H89" s="591"/>
      <c r="I89" s="640"/>
      <c r="J89" s="587"/>
      <c r="K89" s="587"/>
      <c r="L89" s="587"/>
      <c r="M89" s="588"/>
      <c r="N89" s="33"/>
      <c r="O89" s="33"/>
    </row>
    <row r="90" spans="1:169" s="25" customFormat="1" ht="12.75" customHeight="1">
      <c r="A90" s="660">
        <v>9</v>
      </c>
      <c r="B90" s="581" t="str">
        <f>'7- Mapa Final'!B90</f>
        <v xml:space="preserve">Recibir, ofrecer, prometer, entregar o aceptar dadivas  o beneficios a nombre propio o de terceros para  demorar, retener, alterar o direccionar fallos judiciales </v>
      </c>
      <c r="C90" s="581" t="str">
        <f>'7- Mapa Final'!C90</f>
        <v xml:space="preserve">Proferir  sentencias judiciales incumpliendo los principios de la administración de justicia o sin la observancia de los Códigos  Procesales en la materia </v>
      </c>
      <c r="D90" s="582" t="str">
        <f>'7- Mapa Final'!J90</f>
        <v>Muy Baja - 1</v>
      </c>
      <c r="E90" s="584" t="str">
        <f>'7- Mapa Final'!K90</f>
        <v>Moderado - 3</v>
      </c>
      <c r="F90" s="589" t="str">
        <f>'7- Mapa Final'!M90</f>
        <v>Moderado - 3</v>
      </c>
      <c r="G90" s="445" t="s">
        <v>188</v>
      </c>
      <c r="H90" s="591" t="s">
        <v>550</v>
      </c>
      <c r="I90" s="587"/>
      <c r="J90" s="587" t="s">
        <v>548</v>
      </c>
      <c r="K90" s="586">
        <v>45474</v>
      </c>
      <c r="L90" s="586">
        <v>45565</v>
      </c>
      <c r="M90" s="588" t="s">
        <v>549</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61"/>
      <c r="B91" s="581"/>
      <c r="C91" s="581"/>
      <c r="D91" s="583"/>
      <c r="E91" s="585"/>
      <c r="F91" s="589"/>
      <c r="G91" s="445"/>
      <c r="H91" s="591"/>
      <c r="I91" s="587"/>
      <c r="J91" s="587"/>
      <c r="K91" s="587"/>
      <c r="L91" s="587"/>
      <c r="M91" s="588"/>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61"/>
      <c r="B92" s="581"/>
      <c r="C92" s="581"/>
      <c r="D92" s="583"/>
      <c r="E92" s="585"/>
      <c r="F92" s="589"/>
      <c r="G92" s="445"/>
      <c r="H92" s="591"/>
      <c r="I92" s="587"/>
      <c r="J92" s="587"/>
      <c r="K92" s="587"/>
      <c r="L92" s="587"/>
      <c r="M92" s="588"/>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61"/>
      <c r="B93" s="581"/>
      <c r="C93" s="581"/>
      <c r="D93" s="583"/>
      <c r="E93" s="585"/>
      <c r="F93" s="589"/>
      <c r="G93" s="445"/>
      <c r="H93" s="591"/>
      <c r="I93" s="587"/>
      <c r="J93" s="587"/>
      <c r="K93" s="587"/>
      <c r="L93" s="587"/>
      <c r="M93" s="588"/>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61"/>
      <c r="B94" s="581"/>
      <c r="C94" s="581"/>
      <c r="D94" s="583"/>
      <c r="E94" s="585"/>
      <c r="F94" s="589"/>
      <c r="G94" s="445"/>
      <c r="H94" s="591"/>
      <c r="I94" s="587"/>
      <c r="J94" s="587"/>
      <c r="K94" s="587"/>
      <c r="L94" s="587"/>
      <c r="M94" s="588"/>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61"/>
      <c r="B95" s="581"/>
      <c r="C95" s="581"/>
      <c r="D95" s="583"/>
      <c r="E95" s="585"/>
      <c r="F95" s="589"/>
      <c r="G95" s="445"/>
      <c r="H95" s="591"/>
      <c r="I95" s="587"/>
      <c r="J95" s="587"/>
      <c r="K95" s="587"/>
      <c r="L95" s="587"/>
      <c r="M95" s="588"/>
      <c r="N95" s="33"/>
      <c r="O95" s="33"/>
    </row>
    <row r="96" spans="1:169">
      <c r="A96" s="661"/>
      <c r="B96" s="581"/>
      <c r="C96" s="581"/>
      <c r="D96" s="583"/>
      <c r="E96" s="585"/>
      <c r="F96" s="589"/>
      <c r="G96" s="445"/>
      <c r="H96" s="591"/>
      <c r="I96" s="587"/>
      <c r="J96" s="587"/>
      <c r="K96" s="587"/>
      <c r="L96" s="587"/>
      <c r="M96" s="588"/>
      <c r="N96" s="33"/>
      <c r="O96" s="33"/>
    </row>
    <row r="97" spans="1:15">
      <c r="A97" s="661"/>
      <c r="B97" s="581"/>
      <c r="C97" s="581"/>
      <c r="D97" s="583"/>
      <c r="E97" s="585"/>
      <c r="F97" s="589"/>
      <c r="G97" s="445"/>
      <c r="H97" s="591"/>
      <c r="I97" s="587"/>
      <c r="J97" s="587"/>
      <c r="K97" s="587"/>
      <c r="L97" s="587"/>
      <c r="M97" s="588"/>
      <c r="N97" s="33"/>
      <c r="O97" s="33"/>
    </row>
    <row r="98" spans="1:15">
      <c r="A98" s="661"/>
      <c r="B98" s="581"/>
      <c r="C98" s="581"/>
      <c r="D98" s="583"/>
      <c r="E98" s="585"/>
      <c r="F98" s="589"/>
      <c r="G98" s="445"/>
      <c r="H98" s="591"/>
      <c r="I98" s="587"/>
      <c r="J98" s="587"/>
      <c r="K98" s="587"/>
      <c r="L98" s="587"/>
      <c r="M98" s="588"/>
      <c r="N98" s="33"/>
      <c r="O98" s="33"/>
    </row>
    <row r="99" spans="1:15" ht="15.75" thickBot="1">
      <c r="A99" s="662"/>
      <c r="B99" s="624"/>
      <c r="C99" s="624"/>
      <c r="D99" s="625"/>
      <c r="E99" s="626"/>
      <c r="F99" s="621"/>
      <c r="G99" s="445"/>
      <c r="H99" s="591"/>
      <c r="I99" s="640"/>
      <c r="J99" s="587"/>
      <c r="K99" s="587"/>
      <c r="L99" s="587"/>
      <c r="M99" s="588"/>
      <c r="N99" s="33"/>
      <c r="O99" s="33"/>
    </row>
  </sheetData>
  <mergeCells count="134">
    <mergeCell ref="J90:J99"/>
    <mergeCell ref="K90:K99"/>
    <mergeCell ref="L90:L99"/>
    <mergeCell ref="M90:M99"/>
    <mergeCell ref="A90:A99"/>
    <mergeCell ref="B90:B99"/>
    <mergeCell ref="C90:C99"/>
    <mergeCell ref="D90:D99"/>
    <mergeCell ref="E90:E99"/>
    <mergeCell ref="F90:F99"/>
    <mergeCell ref="G90:G99"/>
    <mergeCell ref="H90:H99"/>
    <mergeCell ref="I90:I9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s>
  <conditionalFormatting sqref="A7:B7">
    <cfRule type="containsText" dxfId="149" priority="82" operator="containsText" text="3- Moderado">
      <formula>NOT(ISERROR(SEARCH("3- Moderado",A7)))</formula>
    </cfRule>
    <cfRule type="containsText" dxfId="148" priority="83" operator="containsText" text="6- Moderado">
      <formula>NOT(ISERROR(SEARCH("6- Moderado",A7)))</formula>
    </cfRule>
    <cfRule type="containsText" dxfId="147" priority="84" operator="containsText" text="4- Moderado">
      <formula>NOT(ISERROR(SEARCH("4- Moderado",A7)))</formula>
    </cfRule>
    <cfRule type="containsText" dxfId="146" priority="85" operator="containsText" text="3- Bajo">
      <formula>NOT(ISERROR(SEARCH("3- Bajo",A7)))</formula>
    </cfRule>
    <cfRule type="containsText" dxfId="145" priority="86" operator="containsText" text="4- Bajo">
      <formula>NOT(ISERROR(SEARCH("4- Bajo",A7)))</formula>
    </cfRule>
    <cfRule type="containsText" dxfId="144" priority="87" operator="containsText" text="1- Bajo">
      <formula>NOT(ISERROR(SEARCH("1- Bajo",A7)))</formula>
    </cfRule>
  </conditionalFormatting>
  <conditionalFormatting sqref="A10:E10 A20:E20">
    <cfRule type="containsText" dxfId="143" priority="76" operator="containsText" text="3- Moderado">
      <formula>NOT(ISERROR(SEARCH("3- Moderado",A10)))</formula>
    </cfRule>
    <cfRule type="containsText" dxfId="142" priority="77" operator="containsText" text="6- Moderado">
      <formula>NOT(ISERROR(SEARCH("6- Moderado",A10)))</formula>
    </cfRule>
    <cfRule type="containsText" dxfId="141" priority="78" operator="containsText" text="4- Moderado">
      <formula>NOT(ISERROR(SEARCH("4- Moderado",A10)))</formula>
    </cfRule>
    <cfRule type="containsText" dxfId="140" priority="79" operator="containsText" text="3- Bajo">
      <formula>NOT(ISERROR(SEARCH("3- Bajo",A10)))</formula>
    </cfRule>
    <cfRule type="containsText" dxfId="139" priority="80" operator="containsText" text="4- Bajo">
      <formula>NOT(ISERROR(SEARCH("4- Bajo",A10)))</formula>
    </cfRule>
    <cfRule type="containsText" dxfId="138" priority="81" operator="containsText" text="1- Bajo">
      <formula>NOT(ISERROR(SEARCH("1- Bajo",A10)))</formula>
    </cfRule>
  </conditionalFormatting>
  <conditionalFormatting sqref="A30:E30">
    <cfRule type="containsText" dxfId="137" priority="63" operator="containsText" text="3- Moderado">
      <formula>NOT(ISERROR(SEARCH("3- Moderado",A30)))</formula>
    </cfRule>
    <cfRule type="containsText" dxfId="136" priority="64" operator="containsText" text="6- Moderado">
      <formula>NOT(ISERROR(SEARCH("6- Moderado",A30)))</formula>
    </cfRule>
    <cfRule type="containsText" dxfId="135" priority="65" operator="containsText" text="4- Moderado">
      <formula>NOT(ISERROR(SEARCH("4- Moderado",A30)))</formula>
    </cfRule>
    <cfRule type="containsText" dxfId="134" priority="66" operator="containsText" text="3- Bajo">
      <formula>NOT(ISERROR(SEARCH("3- Bajo",A30)))</formula>
    </cfRule>
    <cfRule type="containsText" dxfId="133" priority="67" operator="containsText" text="4- Bajo">
      <formula>NOT(ISERROR(SEARCH("4- Bajo",A30)))</formula>
    </cfRule>
    <cfRule type="containsText" dxfId="132" priority="68" operator="containsText" text="1- Bajo">
      <formula>NOT(ISERROR(SEARCH("1- Bajo",A30)))</formula>
    </cfRule>
  </conditionalFormatting>
  <conditionalFormatting sqref="A40:E40">
    <cfRule type="containsText" dxfId="131" priority="56" operator="containsText" text="3- Moderado">
      <formula>NOT(ISERROR(SEARCH("3- Moderado",A40)))</formula>
    </cfRule>
    <cfRule type="containsText" dxfId="130" priority="57" operator="containsText" text="6- Moderado">
      <formula>NOT(ISERROR(SEARCH("6- Moderado",A40)))</formula>
    </cfRule>
    <cfRule type="containsText" dxfId="129" priority="58" operator="containsText" text="4- Moderado">
      <formula>NOT(ISERROR(SEARCH("4- Moderado",A40)))</formula>
    </cfRule>
    <cfRule type="containsText" dxfId="128" priority="59" operator="containsText" text="3- Bajo">
      <formula>NOT(ISERROR(SEARCH("3- Bajo",A40)))</formula>
    </cfRule>
    <cfRule type="containsText" dxfId="127" priority="60" operator="containsText" text="4- Bajo">
      <formula>NOT(ISERROR(SEARCH("4- Bajo",A40)))</formula>
    </cfRule>
    <cfRule type="containsText" dxfId="126" priority="61" operator="containsText" text="1- Bajo">
      <formula>NOT(ISERROR(SEARCH("1- Bajo",A40)))</formula>
    </cfRule>
  </conditionalFormatting>
  <conditionalFormatting sqref="A50:E50">
    <cfRule type="containsText" dxfId="125" priority="45" operator="containsText" text="3- Moderado">
      <formula>NOT(ISERROR(SEARCH("3- Moderado",A50)))</formula>
    </cfRule>
    <cfRule type="containsText" dxfId="124" priority="46" operator="containsText" text="6- Moderado">
      <formula>NOT(ISERROR(SEARCH("6- Moderado",A50)))</formula>
    </cfRule>
    <cfRule type="containsText" dxfId="123" priority="47" operator="containsText" text="4- Moderado">
      <formula>NOT(ISERROR(SEARCH("4- Moderado",A50)))</formula>
    </cfRule>
    <cfRule type="containsText" dxfId="122" priority="48" operator="containsText" text="3- Bajo">
      <formula>NOT(ISERROR(SEARCH("3- Bajo",A50)))</formula>
    </cfRule>
    <cfRule type="containsText" dxfId="121" priority="49" operator="containsText" text="4- Bajo">
      <formula>NOT(ISERROR(SEARCH("4- Bajo",A50)))</formula>
    </cfRule>
    <cfRule type="containsText" dxfId="120" priority="50" operator="containsText" text="1- Bajo">
      <formula>NOT(ISERROR(SEARCH("1- Bajo",A50)))</formula>
    </cfRule>
  </conditionalFormatting>
  <conditionalFormatting sqref="A60:E60">
    <cfRule type="containsText" dxfId="119" priority="29" operator="containsText" text="3- Moderado">
      <formula>NOT(ISERROR(SEARCH("3- Moderado",A60)))</formula>
    </cfRule>
    <cfRule type="containsText" dxfId="118" priority="30" operator="containsText" text="6- Moderado">
      <formula>NOT(ISERROR(SEARCH("6- Moderado",A60)))</formula>
    </cfRule>
    <cfRule type="containsText" dxfId="117" priority="31" operator="containsText" text="4- Moderado">
      <formula>NOT(ISERROR(SEARCH("4- Moderado",A60)))</formula>
    </cfRule>
    <cfRule type="containsText" dxfId="116" priority="32" operator="containsText" text="3- Bajo">
      <formula>NOT(ISERROR(SEARCH("3- Bajo",A60)))</formula>
    </cfRule>
    <cfRule type="containsText" dxfId="115" priority="33" operator="containsText" text="4- Bajo">
      <formula>NOT(ISERROR(SEARCH("4- Bajo",A60)))</formula>
    </cfRule>
    <cfRule type="containsText" dxfId="114" priority="34" operator="containsText" text="1- Bajo">
      <formula>NOT(ISERROR(SEARCH("1- Bajo",A60)))</formula>
    </cfRule>
  </conditionalFormatting>
  <conditionalFormatting sqref="A70:E70">
    <cfRule type="containsText" dxfId="113" priority="22" operator="containsText" text="3- Moderado">
      <formula>NOT(ISERROR(SEARCH("3- Moderado",A70)))</formula>
    </cfRule>
    <cfRule type="containsText" dxfId="112" priority="23" operator="containsText" text="6- Moderado">
      <formula>NOT(ISERROR(SEARCH("6- Moderado",A70)))</formula>
    </cfRule>
    <cfRule type="containsText" dxfId="111" priority="24" operator="containsText" text="4- Moderado">
      <formula>NOT(ISERROR(SEARCH("4- Moderado",A70)))</formula>
    </cfRule>
    <cfRule type="containsText" dxfId="110" priority="25" operator="containsText" text="3- Bajo">
      <formula>NOT(ISERROR(SEARCH("3- Bajo",A70)))</formula>
    </cfRule>
    <cfRule type="containsText" dxfId="109" priority="26" operator="containsText" text="4- Bajo">
      <formula>NOT(ISERROR(SEARCH("4- Bajo",A70)))</formula>
    </cfRule>
    <cfRule type="containsText" dxfId="108" priority="27" operator="containsText" text="1- Bajo">
      <formula>NOT(ISERROR(SEARCH("1- Bajo",A70)))</formula>
    </cfRule>
  </conditionalFormatting>
  <conditionalFormatting sqref="A80:E80">
    <cfRule type="containsText" dxfId="107" priority="15" operator="containsText" text="3- Moderado">
      <formula>NOT(ISERROR(SEARCH("3- Moderado",A80)))</formula>
    </cfRule>
    <cfRule type="containsText" dxfId="106" priority="16" operator="containsText" text="6- Moderado">
      <formula>NOT(ISERROR(SEARCH("6- Moderado",A80)))</formula>
    </cfRule>
    <cfRule type="containsText" dxfId="105" priority="17" operator="containsText" text="4- Moderado">
      <formula>NOT(ISERROR(SEARCH("4- Moderado",A80)))</formula>
    </cfRule>
    <cfRule type="containsText" dxfId="104" priority="18" operator="containsText" text="3- Bajo">
      <formula>NOT(ISERROR(SEARCH("3- Bajo",A80)))</formula>
    </cfRule>
    <cfRule type="containsText" dxfId="103" priority="19" operator="containsText" text="4- Bajo">
      <formula>NOT(ISERROR(SEARCH("4- Bajo",A80)))</formula>
    </cfRule>
    <cfRule type="containsText" dxfId="102" priority="20" operator="containsText" text="1- Bajo">
      <formula>NOT(ISERROR(SEARCH("1- Bajo",A80)))</formula>
    </cfRule>
  </conditionalFormatting>
  <conditionalFormatting sqref="A90:E90">
    <cfRule type="containsText" dxfId="101" priority="2" operator="containsText" text="3- Moderado">
      <formula>NOT(ISERROR(SEARCH("3- Moderado",A90)))</formula>
    </cfRule>
    <cfRule type="containsText" dxfId="100" priority="3" operator="containsText" text="6- Moderado">
      <formula>NOT(ISERROR(SEARCH("6- Moderado",A90)))</formula>
    </cfRule>
    <cfRule type="containsText" dxfId="99" priority="4" operator="containsText" text="4- Moderado">
      <formula>NOT(ISERROR(SEARCH("4- Moderado",A90)))</formula>
    </cfRule>
    <cfRule type="containsText" dxfId="98" priority="5" operator="containsText" text="3- Bajo">
      <formula>NOT(ISERROR(SEARCH("3- Bajo",A90)))</formula>
    </cfRule>
    <cfRule type="containsText" dxfId="97" priority="6" operator="containsText" text="4- Bajo">
      <formula>NOT(ISERROR(SEARCH("4- Bajo",A90)))</formula>
    </cfRule>
    <cfRule type="containsText" dxfId="96" priority="7" operator="containsText" text="1- Bajo">
      <formula>NOT(ISERROR(SEARCH("1- Bajo",A90)))</formula>
    </cfRule>
  </conditionalFormatting>
  <conditionalFormatting sqref="C8:F8">
    <cfRule type="containsText" dxfId="95" priority="70" operator="containsText" text="3- Moderado">
      <formula>NOT(ISERROR(SEARCH("3- Moderado",C8)))</formula>
    </cfRule>
    <cfRule type="containsText" dxfId="94" priority="71" operator="containsText" text="6- Moderado">
      <formula>NOT(ISERROR(SEARCH("6- Moderado",C8)))</formula>
    </cfRule>
    <cfRule type="containsText" dxfId="93" priority="72" operator="containsText" text="4- Moderado">
      <formula>NOT(ISERROR(SEARCH("4- Moderado",C8)))</formula>
    </cfRule>
    <cfRule type="containsText" dxfId="92" priority="73" operator="containsText" text="3- Bajo">
      <formula>NOT(ISERROR(SEARCH("3- Bajo",C8)))</formula>
    </cfRule>
    <cfRule type="containsText" dxfId="91" priority="74" operator="containsText" text="4- Bajo">
      <formula>NOT(ISERROR(SEARCH("4- Bajo",C8)))</formula>
    </cfRule>
    <cfRule type="containsText" dxfId="90" priority="75" operator="containsText" text="1- Bajo">
      <formula>NOT(ISERROR(SEARCH("1- Bajo",C8)))</formula>
    </cfRule>
  </conditionalFormatting>
  <conditionalFormatting sqref="D10:D99">
    <cfRule type="containsText" dxfId="89" priority="39" operator="containsText" text="Muy Alta">
      <formula>NOT(ISERROR(SEARCH("Muy Alta",D10)))</formula>
    </cfRule>
    <cfRule type="containsText" dxfId="88" priority="40" operator="containsText" text="Alta">
      <formula>NOT(ISERROR(SEARCH("Alta",D10)))</formula>
    </cfRule>
    <cfRule type="containsText" dxfId="87" priority="41" operator="containsText" text="Baja">
      <formula>NOT(ISERROR(SEARCH("Baja",D10)))</formula>
    </cfRule>
    <cfRule type="containsText" dxfId="86" priority="42" operator="containsText" text="Muy Baja">
      <formula>NOT(ISERROR(SEARCH("Muy Baja",D10)))</formula>
    </cfRule>
    <cfRule type="containsText" dxfId="85" priority="44" operator="containsText" text="Media">
      <formula>NOT(ISERROR(SEARCH("Media",D10)))</formula>
    </cfRule>
  </conditionalFormatting>
  <conditionalFormatting sqref="E10:E99">
    <cfRule type="containsText" dxfId="84" priority="35" operator="containsText" text="Catastrófico">
      <formula>NOT(ISERROR(SEARCH("Catastrófico",E10)))</formula>
    </cfRule>
    <cfRule type="containsText" dxfId="83" priority="36" operator="containsText" text="Mayor">
      <formula>NOT(ISERROR(SEARCH("Mayor",E10)))</formula>
    </cfRule>
    <cfRule type="containsText" dxfId="82" priority="37" operator="containsText" text="Menor">
      <formula>NOT(ISERROR(SEARCH("Menor",E10)))</formula>
    </cfRule>
    <cfRule type="containsText" dxfId="81" priority="38" operator="containsText" text="Leve">
      <formula>NOT(ISERROR(SEARCH("Leve",E10)))</formula>
    </cfRule>
  </conditionalFormatting>
  <conditionalFormatting sqref="E10:F59">
    <cfRule type="containsText" dxfId="80" priority="43" operator="containsText" text="Moderado">
      <formula>NOT(ISERROR(SEARCH("Moderado",E10)))</formula>
    </cfRule>
  </conditionalFormatting>
  <conditionalFormatting sqref="E60:F99">
    <cfRule type="containsText" dxfId="79" priority="1" operator="containsText" text="Moderado">
      <formula>NOT(ISERROR(SEARCH("Moderado",E60)))</formula>
    </cfRule>
  </conditionalFormatting>
  <conditionalFormatting sqref="F10:F29">
    <cfRule type="colorScale" priority="88">
      <colorScale>
        <cfvo type="min"/>
        <cfvo type="max"/>
        <color rgb="FFFF7128"/>
        <color rgb="FFFFEF9C"/>
      </colorScale>
    </cfRule>
  </conditionalFormatting>
  <conditionalFormatting sqref="F10:F99">
    <cfRule type="containsText" dxfId="78" priority="51" operator="containsText" text="Bajo">
      <formula>NOT(ISERROR(SEARCH("Bajo",F10)))</formula>
    </cfRule>
    <cfRule type="containsText" dxfId="77" priority="52" operator="containsText" text="Moderado">
      <formula>NOT(ISERROR(SEARCH("Moderado",F10)))</formula>
    </cfRule>
    <cfRule type="containsText" dxfId="76" priority="53" operator="containsText" text="Alto">
      <formula>NOT(ISERROR(SEARCH("Alto",F10)))</formula>
    </cfRule>
    <cfRule type="containsText" dxfId="75"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9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00"/>
  <sheetViews>
    <sheetView showGridLines="0" tabSelected="1" topLeftCell="C1" zoomScale="80" zoomScaleNormal="80" workbookViewId="0">
      <selection activeCell="G90" sqref="G90:H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40"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593"/>
      <c r="B1" s="594"/>
      <c r="C1" s="597"/>
      <c r="D1" s="597"/>
      <c r="E1" s="597"/>
      <c r="F1" s="597"/>
      <c r="G1" s="597"/>
      <c r="H1" s="597"/>
      <c r="I1" s="597"/>
      <c r="J1" s="598"/>
      <c r="K1" s="592"/>
      <c r="L1" s="592"/>
      <c r="M1" s="59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95"/>
      <c r="B2" s="596"/>
      <c r="C2" s="599"/>
      <c r="D2" s="599"/>
      <c r="E2" s="599"/>
      <c r="F2" s="599"/>
      <c r="G2" s="599"/>
      <c r="H2" s="599"/>
      <c r="I2" s="599"/>
      <c r="J2" s="600"/>
      <c r="K2" s="592"/>
      <c r="L2" s="592"/>
      <c r="M2" s="59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99"/>
      <c r="D3" s="599"/>
      <c r="E3" s="599"/>
      <c r="F3" s="599"/>
      <c r="G3" s="599"/>
      <c r="H3" s="599"/>
      <c r="I3" s="599"/>
      <c r="J3" s="600"/>
      <c r="K3" s="592"/>
      <c r="L3" s="592"/>
      <c r="M3" s="59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5" t="s">
        <v>0</v>
      </c>
      <c r="B4" s="435"/>
      <c r="C4" s="601" t="s">
        <v>540</v>
      </c>
      <c r="D4" s="601"/>
      <c r="E4" s="601"/>
      <c r="F4" s="601"/>
      <c r="G4" s="601"/>
      <c r="H4" s="601"/>
      <c r="I4" s="601"/>
      <c r="J4" s="601"/>
      <c r="K4" s="601"/>
      <c r="L4" s="601"/>
      <c r="M4" s="60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5" t="s">
        <v>1</v>
      </c>
      <c r="B5" s="435"/>
      <c r="C5" s="436" t="s">
        <v>291</v>
      </c>
      <c r="D5" s="436"/>
      <c r="E5" s="436"/>
      <c r="F5" s="436"/>
      <c r="G5" s="436"/>
      <c r="H5" s="436"/>
      <c r="I5" s="436"/>
      <c r="J5" s="436"/>
      <c r="K5" s="436"/>
      <c r="L5" s="436"/>
      <c r="M5" s="43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9" customHeight="1" thickBot="1">
      <c r="A6" s="435" t="s">
        <v>2</v>
      </c>
      <c r="B6" s="435"/>
      <c r="C6" s="614" t="s">
        <v>442</v>
      </c>
      <c r="D6" s="615"/>
      <c r="E6" s="615"/>
      <c r="F6" s="615"/>
      <c r="G6" s="615"/>
      <c r="H6" s="615"/>
      <c r="I6" s="615"/>
      <c r="J6" s="615"/>
      <c r="K6" s="615"/>
      <c r="L6" s="615"/>
      <c r="M6" s="61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9" t="s">
        <v>92</v>
      </c>
      <c r="B7" s="610"/>
      <c r="C7" s="611"/>
      <c r="D7" s="612" t="s">
        <v>93</v>
      </c>
      <c r="E7" s="612"/>
      <c r="F7" s="612"/>
      <c r="G7" s="613" t="s">
        <v>264</v>
      </c>
      <c r="H7" s="604" t="s">
        <v>94</v>
      </c>
      <c r="I7" s="606" t="s">
        <v>95</v>
      </c>
      <c r="J7" s="607"/>
      <c r="K7" s="606" t="s">
        <v>96</v>
      </c>
      <c r="L7" s="607"/>
      <c r="M7" s="608" t="s">
        <v>284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3"/>
      <c r="H8" s="605"/>
      <c r="I8" s="28" t="s">
        <v>101</v>
      </c>
      <c r="J8" s="28" t="s">
        <v>102</v>
      </c>
      <c r="K8" s="28" t="s">
        <v>103</v>
      </c>
      <c r="L8" s="28" t="s">
        <v>104</v>
      </c>
      <c r="M8" s="60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1"/>
      <c r="B9" s="632"/>
      <c r="C9" s="632"/>
      <c r="D9" s="632"/>
      <c r="E9" s="632"/>
      <c r="F9" s="632"/>
      <c r="G9" s="63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3">
        <f>'7- Mapa Final'!A10</f>
        <v>1</v>
      </c>
      <c r="B10" s="634" t="str">
        <f>'7- Mapa Final'!B10</f>
        <v>Inaplicabilidad de la normavidad ambiental vigente</v>
      </c>
      <c r="C10" s="634" t="str">
        <f>'7- Mapa Final'!C10</f>
        <v>Afectación ambiental debido al desconocimiento de las lineamientos ambientales y normatividad vigente ambiental</v>
      </c>
      <c r="D10" s="635" t="str">
        <f>'7- Mapa Final'!J10</f>
        <v>Muy Baja - 1</v>
      </c>
      <c r="E10" s="629" t="str">
        <f>'7- Mapa Final'!K10</f>
        <v>Menor - 2</v>
      </c>
      <c r="F10" s="630" t="str">
        <f>'7- Mapa Final'!M10</f>
        <v>Bajo - 2</v>
      </c>
      <c r="G10" s="459" t="s">
        <v>105</v>
      </c>
      <c r="H10" s="663" t="s">
        <v>541</v>
      </c>
      <c r="I10" s="664"/>
      <c r="J10" s="665" t="s">
        <v>548</v>
      </c>
      <c r="K10" s="670">
        <v>45566</v>
      </c>
      <c r="L10" s="670">
        <v>45645</v>
      </c>
      <c r="M10" s="671" t="s">
        <v>549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27"/>
      <c r="B11" s="581"/>
      <c r="C11" s="581"/>
      <c r="D11" s="583"/>
      <c r="E11" s="585"/>
      <c r="F11" s="589"/>
      <c r="G11" s="459"/>
      <c r="H11" s="663"/>
      <c r="I11" s="665"/>
      <c r="J11" s="665"/>
      <c r="K11" s="665"/>
      <c r="L11" s="665"/>
      <c r="M11" s="67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27"/>
      <c r="B12" s="581"/>
      <c r="C12" s="581"/>
      <c r="D12" s="583"/>
      <c r="E12" s="585"/>
      <c r="F12" s="589"/>
      <c r="G12" s="459"/>
      <c r="H12" s="663"/>
      <c r="I12" s="665"/>
      <c r="J12" s="665"/>
      <c r="K12" s="665"/>
      <c r="L12" s="665"/>
      <c r="M12" s="67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27"/>
      <c r="B13" s="581"/>
      <c r="C13" s="581"/>
      <c r="D13" s="583"/>
      <c r="E13" s="585"/>
      <c r="F13" s="589"/>
      <c r="G13" s="459"/>
      <c r="H13" s="663"/>
      <c r="I13" s="665"/>
      <c r="J13" s="665"/>
      <c r="K13" s="665"/>
      <c r="L13" s="665"/>
      <c r="M13" s="67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27"/>
      <c r="B14" s="581"/>
      <c r="C14" s="581"/>
      <c r="D14" s="583"/>
      <c r="E14" s="585"/>
      <c r="F14" s="589"/>
      <c r="G14" s="459"/>
      <c r="H14" s="663"/>
      <c r="I14" s="665"/>
      <c r="J14" s="665"/>
      <c r="K14" s="665"/>
      <c r="L14" s="665"/>
      <c r="M14" s="67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27"/>
      <c r="B15" s="581"/>
      <c r="C15" s="581"/>
      <c r="D15" s="583"/>
      <c r="E15" s="585"/>
      <c r="F15" s="589"/>
      <c r="G15" s="459"/>
      <c r="H15" s="663"/>
      <c r="I15" s="665"/>
      <c r="J15" s="665"/>
      <c r="K15" s="665"/>
      <c r="L15" s="665"/>
      <c r="M15" s="67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27"/>
      <c r="B16" s="581"/>
      <c r="C16" s="581"/>
      <c r="D16" s="583"/>
      <c r="E16" s="585"/>
      <c r="F16" s="589"/>
      <c r="G16" s="459"/>
      <c r="H16" s="663"/>
      <c r="I16" s="665"/>
      <c r="J16" s="665"/>
      <c r="K16" s="665"/>
      <c r="L16" s="665"/>
      <c r="M16" s="67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27"/>
      <c r="B17" s="581"/>
      <c r="C17" s="581"/>
      <c r="D17" s="583"/>
      <c r="E17" s="585"/>
      <c r="F17" s="589"/>
      <c r="G17" s="459"/>
      <c r="H17" s="663"/>
      <c r="I17" s="665"/>
      <c r="J17" s="665"/>
      <c r="K17" s="665"/>
      <c r="L17" s="665"/>
      <c r="M17" s="67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27"/>
      <c r="B18" s="581"/>
      <c r="C18" s="581"/>
      <c r="D18" s="583"/>
      <c r="E18" s="585"/>
      <c r="F18" s="589"/>
      <c r="G18" s="459"/>
      <c r="H18" s="663"/>
      <c r="I18" s="665"/>
      <c r="J18" s="665"/>
      <c r="K18" s="665"/>
      <c r="L18" s="665"/>
      <c r="M18" s="67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27"/>
      <c r="B19" s="581"/>
      <c r="C19" s="581"/>
      <c r="D19" s="583"/>
      <c r="E19" s="585"/>
      <c r="F19" s="589"/>
      <c r="G19" s="459"/>
      <c r="H19" s="663"/>
      <c r="I19" s="665"/>
      <c r="J19" s="665"/>
      <c r="K19" s="665"/>
      <c r="L19" s="665"/>
      <c r="M19" s="67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27">
        <f>'7- Mapa Final'!A20</f>
        <v>2</v>
      </c>
      <c r="B20" s="581" t="str">
        <f>'7- Mapa Final'!B20</f>
        <v>Pago indebido de depósitos judiciales.</v>
      </c>
      <c r="C20" s="581" t="str">
        <f>'7- Mapa Final'!C20</f>
        <v>Perdida reputacional, debido a la falencia en la gestión, control y seguimiento al pago de depósitos judiciales</v>
      </c>
      <c r="D20" s="582" t="str">
        <f>'7- Mapa Final'!J20</f>
        <v>Muy Baja - 1</v>
      </c>
      <c r="E20" s="584" t="str">
        <f>'7- Mapa Final'!K20</f>
        <v>Moderado - 3</v>
      </c>
      <c r="F20" s="589" t="str">
        <f>'7- Mapa Final'!M20</f>
        <v>Moderado - 3</v>
      </c>
      <c r="G20" s="459" t="s">
        <v>105</v>
      </c>
      <c r="H20" s="663" t="s">
        <v>542</v>
      </c>
      <c r="I20" s="665"/>
      <c r="J20" s="665" t="s">
        <v>548</v>
      </c>
      <c r="K20" s="670">
        <v>45566</v>
      </c>
      <c r="L20" s="670">
        <v>45645</v>
      </c>
      <c r="M20" s="671" t="s">
        <v>549</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7"/>
      <c r="B21" s="581"/>
      <c r="C21" s="581"/>
      <c r="D21" s="583"/>
      <c r="E21" s="585"/>
      <c r="F21" s="589"/>
      <c r="G21" s="459"/>
      <c r="H21" s="663"/>
      <c r="I21" s="665"/>
      <c r="J21" s="665"/>
      <c r="K21" s="665"/>
      <c r="L21" s="665"/>
      <c r="M21" s="67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7"/>
      <c r="B22" s="581"/>
      <c r="C22" s="581"/>
      <c r="D22" s="583"/>
      <c r="E22" s="585"/>
      <c r="F22" s="589"/>
      <c r="G22" s="459"/>
      <c r="H22" s="663"/>
      <c r="I22" s="665"/>
      <c r="J22" s="665"/>
      <c r="K22" s="665"/>
      <c r="L22" s="665"/>
      <c r="M22" s="67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7"/>
      <c r="B23" s="581"/>
      <c r="C23" s="581"/>
      <c r="D23" s="583"/>
      <c r="E23" s="585"/>
      <c r="F23" s="589"/>
      <c r="G23" s="459"/>
      <c r="H23" s="663"/>
      <c r="I23" s="665"/>
      <c r="J23" s="665"/>
      <c r="K23" s="665"/>
      <c r="L23" s="665"/>
      <c r="M23" s="67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27"/>
      <c r="B24" s="581"/>
      <c r="C24" s="581"/>
      <c r="D24" s="583"/>
      <c r="E24" s="585"/>
      <c r="F24" s="589"/>
      <c r="G24" s="459"/>
      <c r="H24" s="663"/>
      <c r="I24" s="665"/>
      <c r="J24" s="665"/>
      <c r="K24" s="665"/>
      <c r="L24" s="665"/>
      <c r="M24" s="67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7"/>
      <c r="B25" s="581"/>
      <c r="C25" s="581"/>
      <c r="D25" s="583"/>
      <c r="E25" s="585"/>
      <c r="F25" s="589"/>
      <c r="G25" s="459"/>
      <c r="H25" s="663"/>
      <c r="I25" s="665"/>
      <c r="J25" s="665"/>
      <c r="K25" s="665"/>
      <c r="L25" s="665"/>
      <c r="M25" s="671"/>
      <c r="N25" s="33"/>
      <c r="O25" s="33"/>
    </row>
    <row r="26" spans="1:169">
      <c r="A26" s="627"/>
      <c r="B26" s="581"/>
      <c r="C26" s="581"/>
      <c r="D26" s="583"/>
      <c r="E26" s="585"/>
      <c r="F26" s="589"/>
      <c r="G26" s="459"/>
      <c r="H26" s="663"/>
      <c r="I26" s="665"/>
      <c r="J26" s="665"/>
      <c r="K26" s="665"/>
      <c r="L26" s="665"/>
      <c r="M26" s="671"/>
      <c r="N26" s="33"/>
      <c r="O26" s="33"/>
    </row>
    <row r="27" spans="1:169">
      <c r="A27" s="627"/>
      <c r="B27" s="581"/>
      <c r="C27" s="581"/>
      <c r="D27" s="583"/>
      <c r="E27" s="585"/>
      <c r="F27" s="589"/>
      <c r="G27" s="459"/>
      <c r="H27" s="663"/>
      <c r="I27" s="665"/>
      <c r="J27" s="665"/>
      <c r="K27" s="665"/>
      <c r="L27" s="665"/>
      <c r="M27" s="671"/>
      <c r="N27" s="33"/>
      <c r="O27" s="33"/>
    </row>
    <row r="28" spans="1:169">
      <c r="A28" s="627"/>
      <c r="B28" s="581"/>
      <c r="C28" s="581"/>
      <c r="D28" s="583"/>
      <c r="E28" s="585"/>
      <c r="F28" s="589"/>
      <c r="G28" s="459"/>
      <c r="H28" s="663"/>
      <c r="I28" s="665"/>
      <c r="J28" s="665"/>
      <c r="K28" s="665"/>
      <c r="L28" s="665"/>
      <c r="M28" s="671"/>
      <c r="N28" s="33"/>
      <c r="O28" s="33"/>
    </row>
    <row r="29" spans="1:169">
      <c r="A29" s="627"/>
      <c r="B29" s="581"/>
      <c r="C29" s="581"/>
      <c r="D29" s="583"/>
      <c r="E29" s="585"/>
      <c r="F29" s="589"/>
      <c r="G29" s="459"/>
      <c r="H29" s="663"/>
      <c r="I29" s="665"/>
      <c r="J29" s="665"/>
      <c r="K29" s="665"/>
      <c r="L29" s="665"/>
      <c r="M29" s="671"/>
      <c r="N29" s="33"/>
      <c r="O29" s="33"/>
    </row>
    <row r="30" spans="1:169" s="25" customFormat="1" ht="12.75" customHeight="1">
      <c r="A30" s="627">
        <f>'7- Mapa Final'!A30</f>
        <v>3</v>
      </c>
      <c r="B30" s="581" t="str">
        <f>'7- Mapa Final'!B30</f>
        <v>Error en la liquidación de crédito o costas</v>
      </c>
      <c r="C30" s="581" t="str">
        <f>'7- Mapa Final'!C30</f>
        <v>Afectación en la administración de justicia debido a la falencia en la gestión, control y seguimiento a  la liquidación de crédito o costas</v>
      </c>
      <c r="D30" s="582" t="str">
        <f>'7- Mapa Final'!J30</f>
        <v>Muy Baja - 1</v>
      </c>
      <c r="E30" s="584" t="str">
        <f>'7- Mapa Final'!K30</f>
        <v>Leve - 1</v>
      </c>
      <c r="F30" s="589" t="str">
        <f>'7- Mapa Final'!M30</f>
        <v>Bajo - 1</v>
      </c>
      <c r="G30" s="459" t="s">
        <v>105</v>
      </c>
      <c r="H30" s="672" t="s">
        <v>543</v>
      </c>
      <c r="I30" s="665"/>
      <c r="J30" s="665" t="s">
        <v>548</v>
      </c>
      <c r="K30" s="670">
        <v>45566</v>
      </c>
      <c r="L30" s="670">
        <v>45645</v>
      </c>
      <c r="M30" s="671" t="s">
        <v>549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7"/>
      <c r="B31" s="581"/>
      <c r="C31" s="581"/>
      <c r="D31" s="583"/>
      <c r="E31" s="585"/>
      <c r="F31" s="589"/>
      <c r="G31" s="459"/>
      <c r="H31" s="672"/>
      <c r="I31" s="665"/>
      <c r="J31" s="665"/>
      <c r="K31" s="665"/>
      <c r="L31" s="665"/>
      <c r="M31" s="67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7"/>
      <c r="B32" s="581"/>
      <c r="C32" s="581"/>
      <c r="D32" s="583"/>
      <c r="E32" s="585"/>
      <c r="F32" s="589"/>
      <c r="G32" s="459"/>
      <c r="H32" s="672"/>
      <c r="I32" s="665"/>
      <c r="J32" s="665"/>
      <c r="K32" s="665"/>
      <c r="L32" s="665"/>
      <c r="M32" s="67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7"/>
      <c r="B33" s="581"/>
      <c r="C33" s="581"/>
      <c r="D33" s="583"/>
      <c r="E33" s="585"/>
      <c r="F33" s="589"/>
      <c r="G33" s="459"/>
      <c r="H33" s="672"/>
      <c r="I33" s="665"/>
      <c r="J33" s="665"/>
      <c r="K33" s="665"/>
      <c r="L33" s="665"/>
      <c r="M33" s="67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27"/>
      <c r="B34" s="581"/>
      <c r="C34" s="581"/>
      <c r="D34" s="583"/>
      <c r="E34" s="585"/>
      <c r="F34" s="589"/>
      <c r="G34" s="459"/>
      <c r="H34" s="672"/>
      <c r="I34" s="665"/>
      <c r="J34" s="665"/>
      <c r="K34" s="665"/>
      <c r="L34" s="665"/>
      <c r="M34" s="67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7"/>
      <c r="B35" s="581"/>
      <c r="C35" s="581"/>
      <c r="D35" s="583"/>
      <c r="E35" s="585"/>
      <c r="F35" s="589"/>
      <c r="G35" s="459"/>
      <c r="H35" s="672"/>
      <c r="I35" s="665"/>
      <c r="J35" s="665"/>
      <c r="K35" s="665"/>
      <c r="L35" s="665"/>
      <c r="M35" s="671"/>
      <c r="N35" s="33"/>
      <c r="O35" s="33"/>
    </row>
    <row r="36" spans="1:169">
      <c r="A36" s="627"/>
      <c r="B36" s="581"/>
      <c r="C36" s="581"/>
      <c r="D36" s="583"/>
      <c r="E36" s="585"/>
      <c r="F36" s="589"/>
      <c r="G36" s="459"/>
      <c r="H36" s="672"/>
      <c r="I36" s="665"/>
      <c r="J36" s="665"/>
      <c r="K36" s="665"/>
      <c r="L36" s="665"/>
      <c r="M36" s="671"/>
      <c r="N36" s="33"/>
      <c r="O36" s="33"/>
    </row>
    <row r="37" spans="1:169">
      <c r="A37" s="627"/>
      <c r="B37" s="581"/>
      <c r="C37" s="581"/>
      <c r="D37" s="583"/>
      <c r="E37" s="585"/>
      <c r="F37" s="589"/>
      <c r="G37" s="459"/>
      <c r="H37" s="672"/>
      <c r="I37" s="665"/>
      <c r="J37" s="665"/>
      <c r="K37" s="665"/>
      <c r="L37" s="665"/>
      <c r="M37" s="671"/>
      <c r="N37" s="33"/>
      <c r="O37" s="33"/>
    </row>
    <row r="38" spans="1:169">
      <c r="A38" s="627"/>
      <c r="B38" s="581"/>
      <c r="C38" s="581"/>
      <c r="D38" s="583"/>
      <c r="E38" s="585"/>
      <c r="F38" s="589"/>
      <c r="G38" s="459"/>
      <c r="H38" s="672"/>
      <c r="I38" s="665"/>
      <c r="J38" s="665"/>
      <c r="K38" s="665"/>
      <c r="L38" s="665"/>
      <c r="M38" s="671"/>
      <c r="N38" s="33"/>
      <c r="O38" s="33"/>
    </row>
    <row r="39" spans="1:169">
      <c r="A39" s="627"/>
      <c r="B39" s="581"/>
      <c r="C39" s="581"/>
      <c r="D39" s="583"/>
      <c r="E39" s="585"/>
      <c r="F39" s="589"/>
      <c r="G39" s="459"/>
      <c r="H39" s="672"/>
      <c r="I39" s="665"/>
      <c r="J39" s="665"/>
      <c r="K39" s="665"/>
      <c r="L39" s="665"/>
      <c r="M39" s="671"/>
      <c r="N39" s="33"/>
      <c r="O39" s="33"/>
    </row>
    <row r="40" spans="1:169" s="25" customFormat="1" ht="12.75" customHeight="1">
      <c r="A40" s="627">
        <f>'7- Mapa Final'!A40</f>
        <v>4</v>
      </c>
      <c r="B40" s="581" t="str">
        <f>'7- Mapa Final'!B40</f>
        <v>Pérdida de la información, procesos o documentos de la Oficina.</v>
      </c>
      <c r="C40" s="581" t="str">
        <f>'7- Mapa Final'!C40</f>
        <v xml:space="preserve"> Perdida o extravío de la información.</v>
      </c>
      <c r="D40" s="582" t="str">
        <f>'7- Mapa Final'!J40</f>
        <v>Muy Baja - 1</v>
      </c>
      <c r="E40" s="584" t="str">
        <f>'7- Mapa Final'!K40</f>
        <v>Menor - 2</v>
      </c>
      <c r="F40" s="589" t="str">
        <f>'7- Mapa Final'!M40</f>
        <v>Bajo - 2</v>
      </c>
      <c r="G40" s="459" t="s">
        <v>105</v>
      </c>
      <c r="H40" s="672" t="s">
        <v>544</v>
      </c>
      <c r="I40" s="665"/>
      <c r="J40" s="665" t="s">
        <v>548</v>
      </c>
      <c r="K40" s="670">
        <v>45566</v>
      </c>
      <c r="L40" s="670">
        <v>45645</v>
      </c>
      <c r="M40" s="671" t="s">
        <v>549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27"/>
      <c r="B41" s="581"/>
      <c r="C41" s="581"/>
      <c r="D41" s="583"/>
      <c r="E41" s="585"/>
      <c r="F41" s="589"/>
      <c r="G41" s="459"/>
      <c r="H41" s="672"/>
      <c r="I41" s="665"/>
      <c r="J41" s="665"/>
      <c r="K41" s="665"/>
      <c r="L41" s="665"/>
      <c r="M41" s="67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27"/>
      <c r="B42" s="581"/>
      <c r="C42" s="581"/>
      <c r="D42" s="583"/>
      <c r="E42" s="585"/>
      <c r="F42" s="589"/>
      <c r="G42" s="459"/>
      <c r="H42" s="672"/>
      <c r="I42" s="665"/>
      <c r="J42" s="665"/>
      <c r="K42" s="665"/>
      <c r="L42" s="665"/>
      <c r="M42" s="67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27"/>
      <c r="B43" s="581"/>
      <c r="C43" s="581"/>
      <c r="D43" s="583"/>
      <c r="E43" s="585"/>
      <c r="F43" s="589"/>
      <c r="G43" s="459"/>
      <c r="H43" s="672"/>
      <c r="I43" s="665"/>
      <c r="J43" s="665"/>
      <c r="K43" s="665"/>
      <c r="L43" s="665"/>
      <c r="M43" s="67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27"/>
      <c r="B44" s="581"/>
      <c r="C44" s="581"/>
      <c r="D44" s="583"/>
      <c r="E44" s="585"/>
      <c r="F44" s="589"/>
      <c r="G44" s="459"/>
      <c r="H44" s="672"/>
      <c r="I44" s="665"/>
      <c r="J44" s="665"/>
      <c r="K44" s="665"/>
      <c r="L44" s="665"/>
      <c r="M44" s="67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27"/>
      <c r="B45" s="581"/>
      <c r="C45" s="581"/>
      <c r="D45" s="583"/>
      <c r="E45" s="585"/>
      <c r="F45" s="589"/>
      <c r="G45" s="459"/>
      <c r="H45" s="672"/>
      <c r="I45" s="665"/>
      <c r="J45" s="665"/>
      <c r="K45" s="665"/>
      <c r="L45" s="665"/>
      <c r="M45" s="671"/>
      <c r="N45" s="33"/>
      <c r="O45" s="33"/>
    </row>
    <row r="46" spans="1:169">
      <c r="A46" s="627"/>
      <c r="B46" s="581"/>
      <c r="C46" s="581"/>
      <c r="D46" s="583"/>
      <c r="E46" s="585"/>
      <c r="F46" s="589"/>
      <c r="G46" s="459"/>
      <c r="H46" s="672"/>
      <c r="I46" s="665"/>
      <c r="J46" s="665"/>
      <c r="K46" s="665"/>
      <c r="L46" s="665"/>
      <c r="M46" s="671"/>
      <c r="N46" s="33"/>
      <c r="O46" s="33"/>
    </row>
    <row r="47" spans="1:169">
      <c r="A47" s="627"/>
      <c r="B47" s="581"/>
      <c r="C47" s="581"/>
      <c r="D47" s="583"/>
      <c r="E47" s="585"/>
      <c r="F47" s="589"/>
      <c r="G47" s="459"/>
      <c r="H47" s="672"/>
      <c r="I47" s="665"/>
      <c r="J47" s="665"/>
      <c r="K47" s="665"/>
      <c r="L47" s="665"/>
      <c r="M47" s="671"/>
      <c r="N47" s="33"/>
      <c r="O47" s="33"/>
    </row>
    <row r="48" spans="1:169">
      <c r="A48" s="627"/>
      <c r="B48" s="581"/>
      <c r="C48" s="581"/>
      <c r="D48" s="583"/>
      <c r="E48" s="585"/>
      <c r="F48" s="589"/>
      <c r="G48" s="459"/>
      <c r="H48" s="672"/>
      <c r="I48" s="665"/>
      <c r="J48" s="665"/>
      <c r="K48" s="665"/>
      <c r="L48" s="665"/>
      <c r="M48" s="671"/>
      <c r="N48" s="33"/>
      <c r="O48" s="33"/>
    </row>
    <row r="49" spans="1:169">
      <c r="A49" s="627"/>
      <c r="B49" s="581"/>
      <c r="C49" s="581"/>
      <c r="D49" s="583"/>
      <c r="E49" s="585"/>
      <c r="F49" s="589"/>
      <c r="G49" s="459"/>
      <c r="H49" s="672"/>
      <c r="I49" s="665"/>
      <c r="J49" s="665"/>
      <c r="K49" s="665"/>
      <c r="L49" s="665"/>
      <c r="M49" s="671"/>
      <c r="N49" s="33"/>
      <c r="O49" s="33"/>
    </row>
    <row r="50" spans="1:169" s="25" customFormat="1" ht="12.75" customHeight="1">
      <c r="A50" s="627">
        <v>5</v>
      </c>
      <c r="B50" s="581" t="str">
        <f>'7- Mapa Final'!B50</f>
        <v>Efectuar el reparto judicial incumpliendo requisitos</v>
      </c>
      <c r="C50" s="581" t="str">
        <f>'7- Mapa Final'!C50</f>
        <v>Realizar el reparto incumplimiento los principios  y condiciones establecidas para su realización</v>
      </c>
      <c r="D50" s="582" t="str">
        <f>'7- Mapa Final'!J50</f>
        <v>Muy Baja - 1</v>
      </c>
      <c r="E50" s="584" t="str">
        <f>'7- Mapa Final'!K50</f>
        <v>Leve - 1</v>
      </c>
      <c r="F50" s="589" t="str">
        <f>'7- Mapa Final'!M50</f>
        <v>Bajo - 1</v>
      </c>
      <c r="G50" s="459" t="s">
        <v>105</v>
      </c>
      <c r="H50" s="672" t="s">
        <v>545</v>
      </c>
      <c r="I50" s="665"/>
      <c r="J50" s="665" t="s">
        <v>548</v>
      </c>
      <c r="K50" s="670">
        <v>45566</v>
      </c>
      <c r="L50" s="670">
        <v>45645</v>
      </c>
      <c r="M50" s="671" t="s">
        <v>549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7"/>
      <c r="B51" s="581"/>
      <c r="C51" s="581"/>
      <c r="D51" s="583"/>
      <c r="E51" s="585"/>
      <c r="F51" s="589"/>
      <c r="G51" s="459"/>
      <c r="H51" s="672"/>
      <c r="I51" s="665"/>
      <c r="J51" s="665"/>
      <c r="K51" s="665"/>
      <c r="L51" s="665"/>
      <c r="M51" s="67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7"/>
      <c r="B52" s="581"/>
      <c r="C52" s="581"/>
      <c r="D52" s="583"/>
      <c r="E52" s="585"/>
      <c r="F52" s="589"/>
      <c r="G52" s="459"/>
      <c r="H52" s="672"/>
      <c r="I52" s="665"/>
      <c r="J52" s="665"/>
      <c r="K52" s="665"/>
      <c r="L52" s="665"/>
      <c r="M52" s="67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7"/>
      <c r="B53" s="581"/>
      <c r="C53" s="581"/>
      <c r="D53" s="583"/>
      <c r="E53" s="585"/>
      <c r="F53" s="589"/>
      <c r="G53" s="459"/>
      <c r="H53" s="672"/>
      <c r="I53" s="665"/>
      <c r="J53" s="665"/>
      <c r="K53" s="665"/>
      <c r="L53" s="665"/>
      <c r="M53" s="67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27"/>
      <c r="B54" s="581"/>
      <c r="C54" s="581"/>
      <c r="D54" s="583"/>
      <c r="E54" s="585"/>
      <c r="F54" s="589"/>
      <c r="G54" s="459"/>
      <c r="H54" s="672"/>
      <c r="I54" s="665"/>
      <c r="J54" s="665"/>
      <c r="K54" s="665"/>
      <c r="L54" s="665"/>
      <c r="M54" s="67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7"/>
      <c r="B55" s="581"/>
      <c r="C55" s="581"/>
      <c r="D55" s="583"/>
      <c r="E55" s="585"/>
      <c r="F55" s="589"/>
      <c r="G55" s="459"/>
      <c r="H55" s="672"/>
      <c r="I55" s="665"/>
      <c r="J55" s="665"/>
      <c r="K55" s="665"/>
      <c r="L55" s="665"/>
      <c r="M55" s="671"/>
      <c r="N55" s="33"/>
      <c r="O55" s="33"/>
    </row>
    <row r="56" spans="1:169">
      <c r="A56" s="627"/>
      <c r="B56" s="581"/>
      <c r="C56" s="581"/>
      <c r="D56" s="583"/>
      <c r="E56" s="585"/>
      <c r="F56" s="589"/>
      <c r="G56" s="459"/>
      <c r="H56" s="672"/>
      <c r="I56" s="665"/>
      <c r="J56" s="665"/>
      <c r="K56" s="665"/>
      <c r="L56" s="665"/>
      <c r="M56" s="671"/>
      <c r="N56" s="33"/>
      <c r="O56" s="33"/>
    </row>
    <row r="57" spans="1:169">
      <c r="A57" s="627"/>
      <c r="B57" s="581"/>
      <c r="C57" s="581"/>
      <c r="D57" s="583"/>
      <c r="E57" s="585"/>
      <c r="F57" s="589"/>
      <c r="G57" s="459"/>
      <c r="H57" s="672"/>
      <c r="I57" s="665"/>
      <c r="J57" s="665"/>
      <c r="K57" s="665"/>
      <c r="L57" s="665"/>
      <c r="M57" s="671"/>
      <c r="N57" s="33"/>
      <c r="O57" s="33"/>
    </row>
    <row r="58" spans="1:169">
      <c r="A58" s="627"/>
      <c r="B58" s="581"/>
      <c r="C58" s="581"/>
      <c r="D58" s="583"/>
      <c r="E58" s="585"/>
      <c r="F58" s="589"/>
      <c r="G58" s="459"/>
      <c r="H58" s="672"/>
      <c r="I58" s="665"/>
      <c r="J58" s="665"/>
      <c r="K58" s="665"/>
      <c r="L58" s="665"/>
      <c r="M58" s="671"/>
      <c r="N58" s="33"/>
      <c r="O58" s="33"/>
    </row>
    <row r="59" spans="1:169" ht="15.75" thickBot="1">
      <c r="A59" s="628"/>
      <c r="B59" s="624"/>
      <c r="C59" s="624"/>
      <c r="D59" s="625"/>
      <c r="E59" s="626"/>
      <c r="F59" s="621"/>
      <c r="G59" s="459"/>
      <c r="H59" s="672"/>
      <c r="I59" s="666"/>
      <c r="J59" s="665"/>
      <c r="K59" s="665"/>
      <c r="L59" s="665"/>
      <c r="M59" s="671"/>
      <c r="N59" s="33"/>
      <c r="O59" s="33"/>
    </row>
    <row r="60" spans="1:169" s="25" customFormat="1" ht="12.75" customHeight="1">
      <c r="A60" s="622">
        <v>6</v>
      </c>
      <c r="B60" s="581" t="str">
        <f>'7- Mapa Final'!B60</f>
        <v>Incumplimiento de Términos Procesales</v>
      </c>
      <c r="C60" s="581" t="str">
        <f>'7- Mapa Final'!C60</f>
        <v>Afectación en la Prestación del Servicio de Justicia por el incumplimiento en los términos legales debido a la ausencia de seguimiento y control de los procesos.</v>
      </c>
      <c r="D60" s="582" t="str">
        <f>'7- Mapa Final'!J60</f>
        <v>Muy Baja - 1</v>
      </c>
      <c r="E60" s="584" t="str">
        <f>'7- Mapa Final'!K60</f>
        <v>Leve - 1</v>
      </c>
      <c r="F60" s="589" t="str">
        <f>'7- Mapa Final'!M60</f>
        <v>Bajo - 1</v>
      </c>
      <c r="G60" s="459" t="s">
        <v>105</v>
      </c>
      <c r="H60" s="663" t="s">
        <v>546</v>
      </c>
      <c r="I60" s="665"/>
      <c r="J60" s="665" t="s">
        <v>548</v>
      </c>
      <c r="K60" s="670">
        <v>45566</v>
      </c>
      <c r="L60" s="670">
        <v>45645</v>
      </c>
      <c r="M60" s="671" t="s">
        <v>549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22"/>
      <c r="B61" s="581"/>
      <c r="C61" s="581"/>
      <c r="D61" s="583"/>
      <c r="E61" s="585"/>
      <c r="F61" s="589"/>
      <c r="G61" s="459"/>
      <c r="H61" s="663"/>
      <c r="I61" s="665"/>
      <c r="J61" s="665"/>
      <c r="K61" s="665"/>
      <c r="L61" s="665"/>
      <c r="M61" s="67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22"/>
      <c r="B62" s="581"/>
      <c r="C62" s="581"/>
      <c r="D62" s="583"/>
      <c r="E62" s="585"/>
      <c r="F62" s="589"/>
      <c r="G62" s="459"/>
      <c r="H62" s="663"/>
      <c r="I62" s="665"/>
      <c r="J62" s="665"/>
      <c r="K62" s="665"/>
      <c r="L62" s="665"/>
      <c r="M62" s="67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22"/>
      <c r="B63" s="581"/>
      <c r="C63" s="581"/>
      <c r="D63" s="583"/>
      <c r="E63" s="585"/>
      <c r="F63" s="589"/>
      <c r="G63" s="459"/>
      <c r="H63" s="663"/>
      <c r="I63" s="665"/>
      <c r="J63" s="665"/>
      <c r="K63" s="665"/>
      <c r="L63" s="665"/>
      <c r="M63" s="67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22"/>
      <c r="B64" s="581"/>
      <c r="C64" s="581"/>
      <c r="D64" s="583"/>
      <c r="E64" s="585"/>
      <c r="F64" s="589"/>
      <c r="G64" s="459"/>
      <c r="H64" s="663"/>
      <c r="I64" s="665"/>
      <c r="J64" s="665"/>
      <c r="K64" s="665"/>
      <c r="L64" s="665"/>
      <c r="M64" s="67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22"/>
      <c r="B65" s="581"/>
      <c r="C65" s="581"/>
      <c r="D65" s="583"/>
      <c r="E65" s="585"/>
      <c r="F65" s="589"/>
      <c r="G65" s="459"/>
      <c r="H65" s="663"/>
      <c r="I65" s="665"/>
      <c r="J65" s="665"/>
      <c r="K65" s="665"/>
      <c r="L65" s="665"/>
      <c r="M65" s="671"/>
      <c r="N65" s="33"/>
      <c r="O65" s="33"/>
    </row>
    <row r="66" spans="1:169">
      <c r="A66" s="622"/>
      <c r="B66" s="581"/>
      <c r="C66" s="581"/>
      <c r="D66" s="583"/>
      <c r="E66" s="585"/>
      <c r="F66" s="589"/>
      <c r="G66" s="459"/>
      <c r="H66" s="663"/>
      <c r="I66" s="665"/>
      <c r="J66" s="665"/>
      <c r="K66" s="665"/>
      <c r="L66" s="665"/>
      <c r="M66" s="671"/>
      <c r="N66" s="33"/>
      <c r="O66" s="33"/>
    </row>
    <row r="67" spans="1:169">
      <c r="A67" s="622"/>
      <c r="B67" s="581"/>
      <c r="C67" s="581"/>
      <c r="D67" s="583"/>
      <c r="E67" s="585"/>
      <c r="F67" s="589"/>
      <c r="G67" s="459"/>
      <c r="H67" s="663"/>
      <c r="I67" s="665"/>
      <c r="J67" s="665"/>
      <c r="K67" s="665"/>
      <c r="L67" s="665"/>
      <c r="M67" s="671"/>
      <c r="N67" s="33"/>
      <c r="O67" s="33"/>
    </row>
    <row r="68" spans="1:169">
      <c r="A68" s="622"/>
      <c r="B68" s="581"/>
      <c r="C68" s="581"/>
      <c r="D68" s="583"/>
      <c r="E68" s="585"/>
      <c r="F68" s="589"/>
      <c r="G68" s="459"/>
      <c r="H68" s="663"/>
      <c r="I68" s="665"/>
      <c r="J68" s="665"/>
      <c r="K68" s="665"/>
      <c r="L68" s="665"/>
      <c r="M68" s="671"/>
      <c r="N68" s="33"/>
      <c r="O68" s="33"/>
    </row>
    <row r="69" spans="1:169" ht="15.75" thickBot="1">
      <c r="A69" s="623"/>
      <c r="B69" s="624"/>
      <c r="C69" s="624"/>
      <c r="D69" s="625"/>
      <c r="E69" s="626"/>
      <c r="F69" s="621"/>
      <c r="G69" s="459"/>
      <c r="H69" s="663"/>
      <c r="I69" s="666"/>
      <c r="J69" s="665"/>
      <c r="K69" s="665"/>
      <c r="L69" s="665"/>
      <c r="M69" s="671"/>
      <c r="N69" s="33"/>
      <c r="O69" s="33"/>
    </row>
    <row r="70" spans="1:169" s="25" customFormat="1" ht="12.75" customHeight="1">
      <c r="A70" s="638">
        <v>7</v>
      </c>
      <c r="B70" s="581" t="str">
        <f>'7- Mapa Final'!B70</f>
        <v>Incumplimiento en la realización de las Audiencias y/o Diligencias Programadas</v>
      </c>
      <c r="C70" s="581"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82" t="str">
        <f>'7- Mapa Final'!J70</f>
        <v>Muy Baja - 1</v>
      </c>
      <c r="E70" s="584" t="str">
        <f>'7- Mapa Final'!K70</f>
        <v>Leve - 1</v>
      </c>
      <c r="F70" s="589" t="str">
        <f>'7- Mapa Final'!M70</f>
        <v>Bajo - 1</v>
      </c>
      <c r="G70" s="459" t="s">
        <v>105</v>
      </c>
      <c r="H70" s="673" t="s">
        <v>547</v>
      </c>
      <c r="I70" s="667"/>
      <c r="J70" s="665" t="s">
        <v>548</v>
      </c>
      <c r="K70" s="670">
        <v>45566</v>
      </c>
      <c r="L70" s="670">
        <v>45645</v>
      </c>
      <c r="M70" s="671" t="s">
        <v>549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8"/>
      <c r="B71" s="581"/>
      <c r="C71" s="581"/>
      <c r="D71" s="583"/>
      <c r="E71" s="585"/>
      <c r="F71" s="589"/>
      <c r="G71" s="459"/>
      <c r="H71" s="673"/>
      <c r="I71" s="668"/>
      <c r="J71" s="665"/>
      <c r="K71" s="665"/>
      <c r="L71" s="665"/>
      <c r="M71" s="67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8"/>
      <c r="B72" s="581"/>
      <c r="C72" s="581"/>
      <c r="D72" s="583"/>
      <c r="E72" s="585"/>
      <c r="F72" s="589"/>
      <c r="G72" s="459"/>
      <c r="H72" s="673"/>
      <c r="I72" s="668"/>
      <c r="J72" s="665"/>
      <c r="K72" s="665"/>
      <c r="L72" s="665"/>
      <c r="M72" s="67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8"/>
      <c r="B73" s="581"/>
      <c r="C73" s="581"/>
      <c r="D73" s="583"/>
      <c r="E73" s="585"/>
      <c r="F73" s="589"/>
      <c r="G73" s="459"/>
      <c r="H73" s="673"/>
      <c r="I73" s="668"/>
      <c r="J73" s="665"/>
      <c r="K73" s="665"/>
      <c r="L73" s="665"/>
      <c r="M73" s="67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8"/>
      <c r="B74" s="581"/>
      <c r="C74" s="581"/>
      <c r="D74" s="583"/>
      <c r="E74" s="585"/>
      <c r="F74" s="589"/>
      <c r="G74" s="459"/>
      <c r="H74" s="673"/>
      <c r="I74" s="668"/>
      <c r="J74" s="665"/>
      <c r="K74" s="665"/>
      <c r="L74" s="665"/>
      <c r="M74" s="67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8"/>
      <c r="B75" s="581"/>
      <c r="C75" s="581"/>
      <c r="D75" s="583"/>
      <c r="E75" s="585"/>
      <c r="F75" s="589"/>
      <c r="G75" s="459"/>
      <c r="H75" s="673"/>
      <c r="I75" s="668"/>
      <c r="J75" s="665"/>
      <c r="K75" s="665"/>
      <c r="L75" s="665"/>
      <c r="M75" s="671"/>
      <c r="N75" s="33"/>
      <c r="O75" s="33"/>
    </row>
    <row r="76" spans="1:169">
      <c r="A76" s="638"/>
      <c r="B76" s="581"/>
      <c r="C76" s="581"/>
      <c r="D76" s="583"/>
      <c r="E76" s="585"/>
      <c r="F76" s="589"/>
      <c r="G76" s="459"/>
      <c r="H76" s="673"/>
      <c r="I76" s="668"/>
      <c r="J76" s="665"/>
      <c r="K76" s="665"/>
      <c r="L76" s="665"/>
      <c r="M76" s="671"/>
      <c r="N76" s="33"/>
      <c r="O76" s="33"/>
    </row>
    <row r="77" spans="1:169">
      <c r="A77" s="638"/>
      <c r="B77" s="581"/>
      <c r="C77" s="581"/>
      <c r="D77" s="583"/>
      <c r="E77" s="585"/>
      <c r="F77" s="589"/>
      <c r="G77" s="459"/>
      <c r="H77" s="673"/>
      <c r="I77" s="668"/>
      <c r="J77" s="665"/>
      <c r="K77" s="665"/>
      <c r="L77" s="665"/>
      <c r="M77" s="671"/>
      <c r="N77" s="33"/>
      <c r="O77" s="33"/>
    </row>
    <row r="78" spans="1:169">
      <c r="A78" s="638"/>
      <c r="B78" s="581"/>
      <c r="C78" s="581"/>
      <c r="D78" s="583"/>
      <c r="E78" s="585"/>
      <c r="F78" s="589"/>
      <c r="G78" s="459"/>
      <c r="H78" s="673"/>
      <c r="I78" s="668"/>
      <c r="J78" s="665"/>
      <c r="K78" s="665"/>
      <c r="L78" s="665"/>
      <c r="M78" s="671"/>
      <c r="N78" s="33"/>
      <c r="O78" s="33"/>
    </row>
    <row r="79" spans="1:169" ht="15.75" thickBot="1">
      <c r="A79" s="639"/>
      <c r="B79" s="624"/>
      <c r="C79" s="624"/>
      <c r="D79" s="625"/>
      <c r="E79" s="626"/>
      <c r="F79" s="621"/>
      <c r="G79" s="459"/>
      <c r="H79" s="673"/>
      <c r="I79" s="669"/>
      <c r="J79" s="665"/>
      <c r="K79" s="665"/>
      <c r="L79" s="665"/>
      <c r="M79" s="671"/>
      <c r="N79" s="33"/>
      <c r="O79" s="33"/>
    </row>
    <row r="80" spans="1:169" s="25" customFormat="1" ht="12.75" customHeight="1">
      <c r="A80" s="638">
        <v>8</v>
      </c>
      <c r="B80" s="581" t="str">
        <f>'7- Mapa Final'!B80</f>
        <v xml:space="preserve">Recibir , ofrecer, prometer , entregar o aceptar dádivas o beneficios a nombre propio o de terceros para  expedir, alterar, retener , extraviar o entregar  documentos  sin el lleno de requisitos legales </v>
      </c>
      <c r="C80" s="581" t="str">
        <f>'7- Mapa Final'!C80</f>
        <v xml:space="preserve"> Realizar trámites sin el cumplimiento de los requisitos legales  o  con información falsa</v>
      </c>
      <c r="D80" s="582" t="str">
        <f>'7- Mapa Final'!J80</f>
        <v>Muy Baja - 1</v>
      </c>
      <c r="E80" s="584" t="str">
        <f>'7- Mapa Final'!K80</f>
        <v>Moderado - 3</v>
      </c>
      <c r="F80" s="589" t="str">
        <f>'7- Mapa Final'!M80</f>
        <v>Moderado - 3</v>
      </c>
      <c r="G80" s="459" t="s">
        <v>188</v>
      </c>
      <c r="H80" s="663" t="s">
        <v>550</v>
      </c>
      <c r="I80" s="665"/>
      <c r="J80" s="665" t="s">
        <v>548</v>
      </c>
      <c r="K80" s="670">
        <v>45566</v>
      </c>
      <c r="L80" s="670">
        <v>45645</v>
      </c>
      <c r="M80" s="671" t="s">
        <v>549</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38"/>
      <c r="B81" s="581"/>
      <c r="C81" s="581"/>
      <c r="D81" s="583"/>
      <c r="E81" s="585"/>
      <c r="F81" s="589"/>
      <c r="G81" s="459"/>
      <c r="H81" s="663"/>
      <c r="I81" s="665"/>
      <c r="J81" s="665"/>
      <c r="K81" s="665"/>
      <c r="L81" s="665"/>
      <c r="M81" s="671"/>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38"/>
      <c r="B82" s="581"/>
      <c r="C82" s="581"/>
      <c r="D82" s="583"/>
      <c r="E82" s="585"/>
      <c r="F82" s="589"/>
      <c r="G82" s="459"/>
      <c r="H82" s="663"/>
      <c r="I82" s="665"/>
      <c r="J82" s="665"/>
      <c r="K82" s="665"/>
      <c r="L82" s="665"/>
      <c r="M82" s="671"/>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38"/>
      <c r="B83" s="581"/>
      <c r="C83" s="581"/>
      <c r="D83" s="583"/>
      <c r="E83" s="585"/>
      <c r="F83" s="589"/>
      <c r="G83" s="459"/>
      <c r="H83" s="663"/>
      <c r="I83" s="665"/>
      <c r="J83" s="665"/>
      <c r="K83" s="665"/>
      <c r="L83" s="665"/>
      <c r="M83" s="671"/>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38"/>
      <c r="B84" s="581"/>
      <c r="C84" s="581"/>
      <c r="D84" s="583"/>
      <c r="E84" s="585"/>
      <c r="F84" s="589"/>
      <c r="G84" s="459"/>
      <c r="H84" s="663"/>
      <c r="I84" s="665"/>
      <c r="J84" s="665"/>
      <c r="K84" s="665"/>
      <c r="L84" s="665"/>
      <c r="M84" s="671"/>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38"/>
      <c r="B85" s="581"/>
      <c r="C85" s="581"/>
      <c r="D85" s="583"/>
      <c r="E85" s="585"/>
      <c r="F85" s="589"/>
      <c r="G85" s="459"/>
      <c r="H85" s="663"/>
      <c r="I85" s="665"/>
      <c r="J85" s="665"/>
      <c r="K85" s="665"/>
      <c r="L85" s="665"/>
      <c r="M85" s="671"/>
      <c r="N85" s="33"/>
      <c r="O85" s="33"/>
    </row>
    <row r="86" spans="1:169">
      <c r="A86" s="638"/>
      <c r="B86" s="581"/>
      <c r="C86" s="581"/>
      <c r="D86" s="583"/>
      <c r="E86" s="585"/>
      <c r="F86" s="589"/>
      <c r="G86" s="459"/>
      <c r="H86" s="663"/>
      <c r="I86" s="665"/>
      <c r="J86" s="665"/>
      <c r="K86" s="665"/>
      <c r="L86" s="665"/>
      <c r="M86" s="671"/>
      <c r="N86" s="33"/>
      <c r="O86" s="33"/>
    </row>
    <row r="87" spans="1:169">
      <c r="A87" s="638"/>
      <c r="B87" s="581"/>
      <c r="C87" s="581"/>
      <c r="D87" s="583"/>
      <c r="E87" s="585"/>
      <c r="F87" s="589"/>
      <c r="G87" s="459"/>
      <c r="H87" s="663"/>
      <c r="I87" s="665"/>
      <c r="J87" s="665"/>
      <c r="K87" s="665"/>
      <c r="L87" s="665"/>
      <c r="M87" s="671"/>
      <c r="N87" s="33"/>
      <c r="O87" s="33"/>
    </row>
    <row r="88" spans="1:169">
      <c r="A88" s="638"/>
      <c r="B88" s="581"/>
      <c r="C88" s="581"/>
      <c r="D88" s="583"/>
      <c r="E88" s="585"/>
      <c r="F88" s="589"/>
      <c r="G88" s="459"/>
      <c r="H88" s="663"/>
      <c r="I88" s="665"/>
      <c r="J88" s="665"/>
      <c r="K88" s="665"/>
      <c r="L88" s="665"/>
      <c r="M88" s="671"/>
      <c r="N88" s="33"/>
      <c r="O88" s="33"/>
    </row>
    <row r="89" spans="1:169" ht="15.75" thickBot="1">
      <c r="A89" s="639"/>
      <c r="B89" s="624"/>
      <c r="C89" s="624"/>
      <c r="D89" s="625"/>
      <c r="E89" s="626"/>
      <c r="F89" s="621"/>
      <c r="G89" s="459"/>
      <c r="H89" s="663"/>
      <c r="I89" s="666"/>
      <c r="J89" s="665"/>
      <c r="K89" s="665"/>
      <c r="L89" s="665"/>
      <c r="M89" s="671"/>
      <c r="N89" s="33"/>
      <c r="O89" s="33"/>
    </row>
    <row r="90" spans="1:169" s="25" customFormat="1" ht="12.75" customHeight="1">
      <c r="A90" s="636">
        <v>9</v>
      </c>
      <c r="B90" s="581" t="str">
        <f>'7- Mapa Final'!B90</f>
        <v xml:space="preserve">Recibir, ofrecer, prometer, entregar o aceptar dadivas  o beneficios a nombre propio o de terceros para  demorar, retener, alterar o direccionar fallos judiciales </v>
      </c>
      <c r="C90" s="581" t="str">
        <f>'7- Mapa Final'!C90</f>
        <v xml:space="preserve">Proferir  sentencias judiciales incumpliendo los principios de la administración de justicia o sin la observancia de los Códigos  Procesales en la materia </v>
      </c>
      <c r="D90" s="582" t="str">
        <f>'7- Mapa Final'!J90</f>
        <v>Muy Baja - 1</v>
      </c>
      <c r="E90" s="584" t="str">
        <f>'7- Mapa Final'!K90</f>
        <v>Moderado - 3</v>
      </c>
      <c r="F90" s="589" t="str">
        <f>'7- Mapa Final'!M90</f>
        <v>Moderado - 3</v>
      </c>
      <c r="G90" s="459" t="s">
        <v>188</v>
      </c>
      <c r="H90" s="663" t="s">
        <v>550</v>
      </c>
      <c r="I90" s="665"/>
      <c r="J90" s="665" t="s">
        <v>548</v>
      </c>
      <c r="K90" s="670">
        <v>45566</v>
      </c>
      <c r="L90" s="670">
        <v>45645</v>
      </c>
      <c r="M90" s="671" t="s">
        <v>549</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36"/>
      <c r="B91" s="581"/>
      <c r="C91" s="581"/>
      <c r="D91" s="583"/>
      <c r="E91" s="585"/>
      <c r="F91" s="589"/>
      <c r="G91" s="459"/>
      <c r="H91" s="663"/>
      <c r="I91" s="665"/>
      <c r="J91" s="665"/>
      <c r="K91" s="665"/>
      <c r="L91" s="665"/>
      <c r="M91" s="671"/>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36"/>
      <c r="B92" s="581"/>
      <c r="C92" s="581"/>
      <c r="D92" s="583"/>
      <c r="E92" s="585"/>
      <c r="F92" s="589"/>
      <c r="G92" s="459"/>
      <c r="H92" s="663"/>
      <c r="I92" s="665"/>
      <c r="J92" s="665"/>
      <c r="K92" s="665"/>
      <c r="L92" s="665"/>
      <c r="M92" s="671"/>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36"/>
      <c r="B93" s="581"/>
      <c r="C93" s="581"/>
      <c r="D93" s="583"/>
      <c r="E93" s="585"/>
      <c r="F93" s="589"/>
      <c r="G93" s="459"/>
      <c r="H93" s="663"/>
      <c r="I93" s="665"/>
      <c r="J93" s="665"/>
      <c r="K93" s="665"/>
      <c r="L93" s="665"/>
      <c r="M93" s="671"/>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36"/>
      <c r="B94" s="581"/>
      <c r="C94" s="581"/>
      <c r="D94" s="583"/>
      <c r="E94" s="585"/>
      <c r="F94" s="589"/>
      <c r="G94" s="459"/>
      <c r="H94" s="663"/>
      <c r="I94" s="665"/>
      <c r="J94" s="665"/>
      <c r="K94" s="665"/>
      <c r="L94" s="665"/>
      <c r="M94" s="671"/>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36"/>
      <c r="B95" s="581"/>
      <c r="C95" s="581"/>
      <c r="D95" s="583"/>
      <c r="E95" s="585"/>
      <c r="F95" s="589"/>
      <c r="G95" s="459"/>
      <c r="H95" s="663"/>
      <c r="I95" s="665"/>
      <c r="J95" s="665"/>
      <c r="K95" s="665"/>
      <c r="L95" s="665"/>
      <c r="M95" s="671"/>
      <c r="N95" s="33"/>
      <c r="O95" s="33"/>
    </row>
    <row r="96" spans="1:169">
      <c r="A96" s="636"/>
      <c r="B96" s="581"/>
      <c r="C96" s="581"/>
      <c r="D96" s="583"/>
      <c r="E96" s="585"/>
      <c r="F96" s="589"/>
      <c r="G96" s="459"/>
      <c r="H96" s="663"/>
      <c r="I96" s="665"/>
      <c r="J96" s="665"/>
      <c r="K96" s="665"/>
      <c r="L96" s="665"/>
      <c r="M96" s="671"/>
      <c r="N96" s="33"/>
      <c r="O96" s="33"/>
    </row>
    <row r="97" spans="1:15">
      <c r="A97" s="636"/>
      <c r="B97" s="581"/>
      <c r="C97" s="581"/>
      <c r="D97" s="583"/>
      <c r="E97" s="585"/>
      <c r="F97" s="589"/>
      <c r="G97" s="459"/>
      <c r="H97" s="663"/>
      <c r="I97" s="665"/>
      <c r="J97" s="665"/>
      <c r="K97" s="665"/>
      <c r="L97" s="665"/>
      <c r="M97" s="671"/>
      <c r="N97" s="33"/>
      <c r="O97" s="33"/>
    </row>
    <row r="98" spans="1:15">
      <c r="A98" s="636"/>
      <c r="B98" s="581"/>
      <c r="C98" s="581"/>
      <c r="D98" s="583"/>
      <c r="E98" s="585"/>
      <c r="F98" s="589"/>
      <c r="G98" s="459"/>
      <c r="H98" s="663"/>
      <c r="I98" s="665"/>
      <c r="J98" s="665"/>
      <c r="K98" s="665"/>
      <c r="L98" s="665"/>
      <c r="M98" s="671"/>
      <c r="N98" s="33"/>
      <c r="O98" s="33"/>
    </row>
    <row r="99" spans="1:15" ht="15.75" thickBot="1">
      <c r="A99" s="637"/>
      <c r="B99" s="624"/>
      <c r="C99" s="624"/>
      <c r="D99" s="625"/>
      <c r="E99" s="626"/>
      <c r="F99" s="621"/>
      <c r="G99" s="459"/>
      <c r="H99" s="663"/>
      <c r="I99" s="666"/>
      <c r="J99" s="665"/>
      <c r="K99" s="665"/>
      <c r="L99" s="665"/>
      <c r="M99" s="671"/>
      <c r="N99" s="33"/>
      <c r="O99" s="33"/>
    </row>
    <row r="100" spans="1:15">
      <c r="I100" s="200"/>
      <c r="J100" s="200"/>
    </row>
  </sheetData>
  <mergeCells count="134">
    <mergeCell ref="J90:J99"/>
    <mergeCell ref="K90:K99"/>
    <mergeCell ref="L90:L99"/>
    <mergeCell ref="M90:M99"/>
    <mergeCell ref="A90:A99"/>
    <mergeCell ref="B90:B99"/>
    <mergeCell ref="C90:C99"/>
    <mergeCell ref="D90:D99"/>
    <mergeCell ref="E90:E99"/>
    <mergeCell ref="F90:F99"/>
    <mergeCell ref="G90:G99"/>
    <mergeCell ref="H90:H99"/>
    <mergeCell ref="I90:I9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s>
  <conditionalFormatting sqref="A7:B7">
    <cfRule type="containsText" dxfId="74" priority="76" operator="containsText" text="3- Moderado">
      <formula>NOT(ISERROR(SEARCH("3- Moderado",A7)))</formula>
    </cfRule>
    <cfRule type="containsText" dxfId="73" priority="77" operator="containsText" text="6- Moderado">
      <formula>NOT(ISERROR(SEARCH("6- Moderado",A7)))</formula>
    </cfRule>
    <cfRule type="containsText" dxfId="72" priority="78" operator="containsText" text="4- Moderado">
      <formula>NOT(ISERROR(SEARCH("4- Moderado",A7)))</formula>
    </cfRule>
    <cfRule type="containsText" dxfId="71" priority="79" operator="containsText" text="3- Bajo">
      <formula>NOT(ISERROR(SEARCH("3- Bajo",A7)))</formula>
    </cfRule>
    <cfRule type="containsText" dxfId="70" priority="80" operator="containsText" text="4- Bajo">
      <formula>NOT(ISERROR(SEARCH("4- Bajo",A7)))</formula>
    </cfRule>
    <cfRule type="containsText" dxfId="69" priority="81" operator="containsText" text="1- Bajo">
      <formula>NOT(ISERROR(SEARCH("1- Bajo",A7)))</formula>
    </cfRule>
  </conditionalFormatting>
  <conditionalFormatting sqref="A10:E10 A20:E20">
    <cfRule type="containsText" dxfId="68" priority="70" operator="containsText" text="3- Moderado">
      <formula>NOT(ISERROR(SEARCH("3- Moderado",A10)))</formula>
    </cfRule>
    <cfRule type="containsText" dxfId="67" priority="71" operator="containsText" text="6- Moderado">
      <formula>NOT(ISERROR(SEARCH("6- Moderado",A10)))</formula>
    </cfRule>
    <cfRule type="containsText" dxfId="66" priority="72" operator="containsText" text="4- Moderado">
      <formula>NOT(ISERROR(SEARCH("4- Moderado",A10)))</formula>
    </cfRule>
    <cfRule type="containsText" dxfId="65" priority="73" operator="containsText" text="3- Bajo">
      <formula>NOT(ISERROR(SEARCH("3- Bajo",A10)))</formula>
    </cfRule>
    <cfRule type="containsText" dxfId="64" priority="74" operator="containsText" text="4- Bajo">
      <formula>NOT(ISERROR(SEARCH("4- Bajo",A10)))</formula>
    </cfRule>
    <cfRule type="containsText" dxfId="63" priority="75" operator="containsText" text="1- Bajo">
      <formula>NOT(ISERROR(SEARCH("1- Bajo",A10)))</formula>
    </cfRule>
  </conditionalFormatting>
  <conditionalFormatting sqref="A30:E30">
    <cfRule type="containsText" dxfId="62" priority="57" operator="containsText" text="3- Moderado">
      <formula>NOT(ISERROR(SEARCH("3- Moderado",A30)))</formula>
    </cfRule>
    <cfRule type="containsText" dxfId="61" priority="58" operator="containsText" text="6- Moderado">
      <formula>NOT(ISERROR(SEARCH("6- Moderado",A30)))</formula>
    </cfRule>
    <cfRule type="containsText" dxfId="60" priority="59" operator="containsText" text="4- Moderado">
      <formula>NOT(ISERROR(SEARCH("4- Moderado",A30)))</formula>
    </cfRule>
    <cfRule type="containsText" dxfId="59" priority="60" operator="containsText" text="3- Bajo">
      <formula>NOT(ISERROR(SEARCH("3- Bajo",A30)))</formula>
    </cfRule>
    <cfRule type="containsText" dxfId="58" priority="61" operator="containsText" text="4- Bajo">
      <formula>NOT(ISERROR(SEARCH("4- Bajo",A30)))</formula>
    </cfRule>
    <cfRule type="containsText" dxfId="57" priority="62" operator="containsText" text="1- Bajo">
      <formula>NOT(ISERROR(SEARCH("1- Bajo",A30)))</formula>
    </cfRule>
  </conditionalFormatting>
  <conditionalFormatting sqref="A40:E40">
    <cfRule type="containsText" dxfId="56" priority="50" operator="containsText" text="3- Moderado">
      <formula>NOT(ISERROR(SEARCH("3- Moderado",A40)))</formula>
    </cfRule>
    <cfRule type="containsText" dxfId="55" priority="51" operator="containsText" text="6- Moderado">
      <formula>NOT(ISERROR(SEARCH("6- Moderado",A40)))</formula>
    </cfRule>
    <cfRule type="containsText" dxfId="54" priority="52" operator="containsText" text="4- Moderado">
      <formula>NOT(ISERROR(SEARCH("4- Moderado",A40)))</formula>
    </cfRule>
    <cfRule type="containsText" dxfId="53" priority="53" operator="containsText" text="3- Bajo">
      <formula>NOT(ISERROR(SEARCH("3- Bajo",A40)))</formula>
    </cfRule>
    <cfRule type="containsText" dxfId="52" priority="54" operator="containsText" text="4- Bajo">
      <formula>NOT(ISERROR(SEARCH("4- Bajo",A40)))</formula>
    </cfRule>
    <cfRule type="containsText" dxfId="51" priority="55" operator="containsText" text="1- Bajo">
      <formula>NOT(ISERROR(SEARCH("1- Bajo",A40)))</formula>
    </cfRule>
  </conditionalFormatting>
  <conditionalFormatting sqref="A50:E50">
    <cfRule type="containsText" dxfId="50" priority="39" operator="containsText" text="3- Moderado">
      <formula>NOT(ISERROR(SEARCH("3- Moderado",A50)))</formula>
    </cfRule>
    <cfRule type="containsText" dxfId="49" priority="40" operator="containsText" text="6- Moderado">
      <formula>NOT(ISERROR(SEARCH("6- Moderado",A50)))</formula>
    </cfRule>
    <cfRule type="containsText" dxfId="48" priority="41" operator="containsText" text="4- Moderado">
      <formula>NOT(ISERROR(SEARCH("4- Moderado",A50)))</formula>
    </cfRule>
    <cfRule type="containsText" dxfId="47" priority="42" operator="containsText" text="3- Bajo">
      <formula>NOT(ISERROR(SEARCH("3- Bajo",A50)))</formula>
    </cfRule>
    <cfRule type="containsText" dxfId="46" priority="43" operator="containsText" text="4- Bajo">
      <formula>NOT(ISERROR(SEARCH("4- Bajo",A50)))</formula>
    </cfRule>
    <cfRule type="containsText" dxfId="45" priority="44" operator="containsText" text="1- Bajo">
      <formula>NOT(ISERROR(SEARCH("1- Bajo",A50)))</formula>
    </cfRule>
  </conditionalFormatting>
  <conditionalFormatting sqref="A60:E60">
    <cfRule type="containsText" dxfId="44" priority="23" operator="containsText" text="3- Moderado">
      <formula>NOT(ISERROR(SEARCH("3- Moderado",A60)))</formula>
    </cfRule>
    <cfRule type="containsText" dxfId="43" priority="24" operator="containsText" text="6- Moderado">
      <formula>NOT(ISERROR(SEARCH("6- Moderado",A60)))</formula>
    </cfRule>
    <cfRule type="containsText" dxfId="42" priority="25" operator="containsText" text="4- Moderado">
      <formula>NOT(ISERROR(SEARCH("4- Moderado",A60)))</formula>
    </cfRule>
    <cfRule type="containsText" dxfId="41" priority="26" operator="containsText" text="3- Bajo">
      <formula>NOT(ISERROR(SEARCH("3- Bajo",A60)))</formula>
    </cfRule>
    <cfRule type="containsText" dxfId="40" priority="27" operator="containsText" text="4- Bajo">
      <formula>NOT(ISERROR(SEARCH("4- Bajo",A60)))</formula>
    </cfRule>
    <cfRule type="containsText" dxfId="39" priority="28" operator="containsText" text="1- Bajo">
      <formula>NOT(ISERROR(SEARCH("1- Bajo",A60)))</formula>
    </cfRule>
  </conditionalFormatting>
  <conditionalFormatting sqref="A70:E70">
    <cfRule type="containsText" dxfId="38" priority="16" operator="containsText" text="3- Moderado">
      <formula>NOT(ISERROR(SEARCH("3- Moderado",A70)))</formula>
    </cfRule>
    <cfRule type="containsText" dxfId="37" priority="17" operator="containsText" text="6- Moderado">
      <formula>NOT(ISERROR(SEARCH("6- Moderado",A70)))</formula>
    </cfRule>
    <cfRule type="containsText" dxfId="36" priority="18" operator="containsText" text="4- Moderado">
      <formula>NOT(ISERROR(SEARCH("4- Moderado",A70)))</formula>
    </cfRule>
    <cfRule type="containsText" dxfId="35" priority="19" operator="containsText" text="3- Bajo">
      <formula>NOT(ISERROR(SEARCH("3- Bajo",A70)))</formula>
    </cfRule>
    <cfRule type="containsText" dxfId="34" priority="20" operator="containsText" text="4- Bajo">
      <formula>NOT(ISERROR(SEARCH("4- Bajo",A70)))</formula>
    </cfRule>
    <cfRule type="containsText" dxfId="33" priority="21" operator="containsText" text="1- Bajo">
      <formula>NOT(ISERROR(SEARCH("1- Bajo",A70)))</formula>
    </cfRule>
  </conditionalFormatting>
  <conditionalFormatting sqref="A80:E80">
    <cfRule type="containsText" dxfId="32" priority="9" operator="containsText" text="3- Moderado">
      <formula>NOT(ISERROR(SEARCH("3- Moderado",A80)))</formula>
    </cfRule>
    <cfRule type="containsText" dxfId="31" priority="10" operator="containsText" text="6- Moderado">
      <formula>NOT(ISERROR(SEARCH("6- Moderado",A80)))</formula>
    </cfRule>
    <cfRule type="containsText" dxfId="30" priority="11" operator="containsText" text="4- Moderado">
      <formula>NOT(ISERROR(SEARCH("4- Moderado",A80)))</formula>
    </cfRule>
    <cfRule type="containsText" dxfId="29" priority="12" operator="containsText" text="3- Bajo">
      <formula>NOT(ISERROR(SEARCH("3- Bajo",A80)))</formula>
    </cfRule>
    <cfRule type="containsText" dxfId="28" priority="13" operator="containsText" text="4- Bajo">
      <formula>NOT(ISERROR(SEARCH("4- Bajo",A80)))</formula>
    </cfRule>
    <cfRule type="containsText" dxfId="27" priority="14" operator="containsText" text="1- Bajo">
      <formula>NOT(ISERROR(SEARCH("1- Bajo",A80)))</formula>
    </cfRule>
  </conditionalFormatting>
  <conditionalFormatting sqref="A90:E90">
    <cfRule type="containsText" dxfId="26" priority="2" operator="containsText" text="3- Moderado">
      <formula>NOT(ISERROR(SEARCH("3- Moderado",A90)))</formula>
    </cfRule>
    <cfRule type="containsText" dxfId="25" priority="3" operator="containsText" text="6- Moderado">
      <formula>NOT(ISERROR(SEARCH("6- Moderado",A90)))</formula>
    </cfRule>
    <cfRule type="containsText" dxfId="24" priority="4" operator="containsText" text="4- Moderado">
      <formula>NOT(ISERROR(SEARCH("4- Moderado",A90)))</formula>
    </cfRule>
    <cfRule type="containsText" dxfId="23" priority="5" operator="containsText" text="3- Bajo">
      <formula>NOT(ISERROR(SEARCH("3- Bajo",A90)))</formula>
    </cfRule>
    <cfRule type="containsText" dxfId="22" priority="6" operator="containsText" text="4- Bajo">
      <formula>NOT(ISERROR(SEARCH("4- Bajo",A90)))</formula>
    </cfRule>
    <cfRule type="containsText" dxfId="21" priority="7" operator="containsText" text="1- Bajo">
      <formula>NOT(ISERROR(SEARCH("1- Bajo",A90)))</formula>
    </cfRule>
  </conditionalFormatting>
  <conditionalFormatting sqref="C8:F8">
    <cfRule type="containsText" dxfId="20" priority="64" operator="containsText" text="3- Moderado">
      <formula>NOT(ISERROR(SEARCH("3- Moderado",C8)))</formula>
    </cfRule>
    <cfRule type="containsText" dxfId="19" priority="65" operator="containsText" text="6- Moderado">
      <formula>NOT(ISERROR(SEARCH("6- Moderado",C8)))</formula>
    </cfRule>
    <cfRule type="containsText" dxfId="18" priority="66" operator="containsText" text="4- Moderado">
      <formula>NOT(ISERROR(SEARCH("4- Moderado",C8)))</formula>
    </cfRule>
    <cfRule type="containsText" dxfId="17" priority="67" operator="containsText" text="3- Bajo">
      <formula>NOT(ISERROR(SEARCH("3- Bajo",C8)))</formula>
    </cfRule>
    <cfRule type="containsText" dxfId="16" priority="68" operator="containsText" text="4- Bajo">
      <formula>NOT(ISERROR(SEARCH("4- Bajo",C8)))</formula>
    </cfRule>
    <cfRule type="containsText" dxfId="15" priority="69" operator="containsText" text="1- Bajo">
      <formula>NOT(ISERROR(SEARCH("1- Bajo",C8)))</formula>
    </cfRule>
  </conditionalFormatting>
  <conditionalFormatting sqref="D10:D99">
    <cfRule type="containsText" dxfId="14" priority="33" operator="containsText" text="Muy Alta">
      <formula>NOT(ISERROR(SEARCH("Muy Alta",D10)))</formula>
    </cfRule>
    <cfRule type="containsText" dxfId="13" priority="34" operator="containsText" text="Alta">
      <formula>NOT(ISERROR(SEARCH("Alta",D10)))</formula>
    </cfRule>
    <cfRule type="containsText" dxfId="12" priority="35" operator="containsText" text="Baja">
      <formula>NOT(ISERROR(SEARCH("Baja",D10)))</formula>
    </cfRule>
    <cfRule type="containsText" dxfId="11" priority="36" operator="containsText" text="Muy Baja">
      <formula>NOT(ISERROR(SEARCH("Muy Baja",D10)))</formula>
    </cfRule>
    <cfRule type="containsText" dxfId="10" priority="38" operator="containsText" text="Media">
      <formula>NOT(ISERROR(SEARCH("Media",D10)))</formula>
    </cfRule>
  </conditionalFormatting>
  <conditionalFormatting sqref="E10:E99">
    <cfRule type="containsText" dxfId="9" priority="29" operator="containsText" text="Catastrófico">
      <formula>NOT(ISERROR(SEARCH("Catastrófico",E10)))</formula>
    </cfRule>
    <cfRule type="containsText" dxfId="8" priority="30" operator="containsText" text="Mayor">
      <formula>NOT(ISERROR(SEARCH("Mayor",E10)))</formula>
    </cfRule>
    <cfRule type="containsText" dxfId="7" priority="31" operator="containsText" text="Menor">
      <formula>NOT(ISERROR(SEARCH("Menor",E10)))</formula>
    </cfRule>
    <cfRule type="containsText" dxfId="6" priority="32" operator="containsText" text="Leve">
      <formula>NOT(ISERROR(SEARCH("Leve",E10)))</formula>
    </cfRule>
  </conditionalFormatting>
  <conditionalFormatting sqref="E10:F59">
    <cfRule type="containsText" dxfId="5" priority="37" operator="containsText" text="Moderado">
      <formula>NOT(ISERROR(SEARCH("Moderado",E10)))</formula>
    </cfRule>
  </conditionalFormatting>
  <conditionalFormatting sqref="E60:F99">
    <cfRule type="containsText" dxfId="4" priority="1" operator="containsText" text="Moderado">
      <formula>NOT(ISERROR(SEARCH("Moderado",E60)))</formula>
    </cfRule>
  </conditionalFormatting>
  <conditionalFormatting sqref="F10:F29">
    <cfRule type="colorScale" priority="82">
      <colorScale>
        <cfvo type="min"/>
        <cfvo type="max"/>
        <color rgb="FFFF7128"/>
        <color rgb="FFFFEF9C"/>
      </colorScale>
    </cfRule>
  </conditionalFormatting>
  <conditionalFormatting sqref="F10:F9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99">
    <cfRule type="colorScale" priority="4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Carolina Lopez Correa</cp:lastModifiedBy>
  <cp:lastPrinted>2024-03-13T13:26:41Z</cp:lastPrinted>
  <dcterms:created xsi:type="dcterms:W3CDTF">2021-04-16T16:11:31Z</dcterms:created>
  <dcterms:modified xsi:type="dcterms:W3CDTF">2025-01-29T22:34:18Z</dcterms:modified>
</cp:coreProperties>
</file>