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hidePivotFieldList="1" defaultThemeVersion="166925"/>
  <mc:AlternateContent xmlns:mc="http://schemas.openxmlformats.org/markup-compatibility/2006">
    <mc:Choice Requires="x15">
      <x15ac:absPath xmlns:x15ac="http://schemas.microsoft.com/office/spreadsheetml/2010/11/ac" url="https://etbcsj-my.sharepoint.com/personal/schipath_cendoj_ramajudicial_gov_co/Documents/1. UDAE/2. SIGCMA/1. Acompañamiento/1. Gestión Tecnológica/2. Matriz de Riesgos/"/>
    </mc:Choice>
  </mc:AlternateContent>
  <xr:revisionPtr revIDLastSave="25" documentId="8_{DCFD550C-EC06-4CBE-BA72-A7F3F3633193}" xr6:coauthVersionLast="47" xr6:coauthVersionMax="47" xr10:uidLastSave="{A964D31C-FD72-4ED7-ADD0-75DF842B2B82}"/>
  <bookViews>
    <workbookView xWindow="-120" yWindow="-120" windowWidth="29040" windowHeight="15720" tabRatio="886" firstSheet="5" activeTab="10"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 name="Hoja2" sheetId="39" r:id="rId15"/>
    <sheet name="Hoja3" sheetId="40" r:id="rId16"/>
    <sheet name="Hoja4" sheetId="41" r:id="rId17"/>
  </sheet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#REF!</definedName>
    <definedName name="Diseño">#REF!</definedName>
    <definedName name="Ejecución">#REF!</definedName>
    <definedName name="Posibilidad" localSheetId="2">#REF!</definedName>
    <definedName name="Posibilidad" localSheetId="3">#REF!</definedName>
    <definedName name="Posibil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1" i="28" l="1"/>
  <c r="R52" i="28"/>
  <c r="B20" i="29"/>
  <c r="R62" i="28"/>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80" i="29"/>
  <c r="E81" i="29"/>
  <c r="E82" i="29"/>
  <c r="E83" i="29"/>
  <c r="E84" i="29"/>
  <c r="E85" i="29"/>
  <c r="E86" i="29"/>
  <c r="E87" i="29"/>
  <c r="E88" i="29"/>
  <c r="E89" i="29"/>
  <c r="E74" i="29"/>
  <c r="E75" i="29"/>
  <c r="E76" i="29"/>
  <c r="E77" i="29"/>
  <c r="E78" i="29"/>
  <c r="E79" i="29"/>
  <c r="J73" i="28"/>
  <c r="O70" i="27"/>
  <c r="O60" i="27"/>
  <c r="C71" i="28"/>
  <c r="C72" i="28"/>
  <c r="C73" i="28"/>
  <c r="C61" i="28"/>
  <c r="C62" i="28"/>
  <c r="C63" i="28"/>
  <c r="C64" i="28"/>
  <c r="C65" i="28"/>
  <c r="C66" i="28"/>
  <c r="C51" i="28"/>
  <c r="C52" i="28"/>
  <c r="C53" i="28"/>
  <c r="C54" i="28"/>
  <c r="C55" i="28"/>
  <c r="C41" i="28"/>
  <c r="C42" i="28"/>
  <c r="C43" i="28"/>
  <c r="C44" i="28"/>
  <c r="C45" i="28"/>
  <c r="C31" i="28"/>
  <c r="C32" i="28"/>
  <c r="C33" i="28"/>
  <c r="C30" i="28"/>
  <c r="C24" i="28"/>
  <c r="G20" i="27"/>
  <c r="R15" i="28"/>
  <c r="C84" i="28"/>
  <c r="R44" i="28"/>
  <c r="R43" i="28"/>
  <c r="R42" i="28"/>
  <c r="R41" i="28"/>
  <c r="R40" i="28"/>
  <c r="C15" i="28"/>
  <c r="C19" i="28"/>
  <c r="C18" i="28"/>
  <c r="C17" i="28"/>
  <c r="C16" i="28"/>
  <c r="C14" i="28"/>
  <c r="C13" i="28"/>
  <c r="C12" i="28"/>
  <c r="C11" i="28"/>
  <c r="C10" i="28"/>
  <c r="B10" i="28"/>
  <c r="A10" i="28"/>
  <c r="L16" i="28"/>
  <c r="L15" i="28"/>
  <c r="L14" i="28"/>
  <c r="L13" i="28"/>
  <c r="L12" i="28"/>
  <c r="L11" i="28"/>
  <c r="L10" i="28"/>
  <c r="E18" i="29"/>
  <c r="E17" i="29"/>
  <c r="E16" i="29"/>
  <c r="E15" i="29"/>
  <c r="E14" i="29"/>
  <c r="E13" i="29"/>
  <c r="E12" i="29"/>
  <c r="E11" i="29"/>
  <c r="E10" i="29"/>
  <c r="C10" i="29"/>
  <c r="C10" i="18" s="1"/>
  <c r="B10" i="29"/>
  <c r="A10" i="29"/>
  <c r="G10" i="27"/>
  <c r="H10" i="27"/>
  <c r="F10" i="29" s="1"/>
  <c r="L10" i="27"/>
  <c r="K10" i="27" s="1"/>
  <c r="L11" i="27"/>
  <c r="K11" i="27" s="1"/>
  <c r="L12" i="27"/>
  <c r="K12" i="27" s="1"/>
  <c r="L13" i="27"/>
  <c r="K13" i="27" s="1"/>
  <c r="L14" i="27"/>
  <c r="K14" i="27" s="1"/>
  <c r="L15" i="27"/>
  <c r="K15" i="27" s="1"/>
  <c r="L16" i="27"/>
  <c r="K16" i="27" s="1"/>
  <c r="L17" i="27"/>
  <c r="K17" i="27" s="1"/>
  <c r="L18" i="27"/>
  <c r="K18" i="27" s="1"/>
  <c r="L19" i="27"/>
  <c r="K19" i="27" s="1"/>
  <c r="B50" i="28"/>
  <c r="L40" i="28"/>
  <c r="L23" i="28"/>
  <c r="L20" i="28"/>
  <c r="M10" i="27" l="1"/>
  <c r="S40" i="28"/>
  <c r="J72" i="28"/>
  <c r="J42" i="28"/>
  <c r="J43" i="28"/>
  <c r="J44" i="28"/>
  <c r="J41" i="28"/>
  <c r="L121" i="28"/>
  <c r="L122" i="28"/>
  <c r="L123" i="28"/>
  <c r="L120" i="28"/>
  <c r="L111" i="28"/>
  <c r="L112" i="28"/>
  <c r="L113" i="28"/>
  <c r="L110" i="28"/>
  <c r="L101" i="28"/>
  <c r="L102" i="28"/>
  <c r="L103" i="28"/>
  <c r="L100" i="28"/>
  <c r="L91" i="28"/>
  <c r="L92" i="28"/>
  <c r="L93" i="28"/>
  <c r="L90" i="28"/>
  <c r="A90" i="28"/>
  <c r="A100" i="28"/>
  <c r="A110" i="28"/>
  <c r="A120" i="28"/>
  <c r="A80" i="28"/>
  <c r="G10" i="29" l="1"/>
  <c r="O10" i="27"/>
  <c r="N10" i="27"/>
  <c r="H10" i="29" s="1"/>
  <c r="L70" i="29"/>
  <c r="A70" i="29"/>
  <c r="B70" i="29"/>
  <c r="C70" i="29"/>
  <c r="E70" i="29"/>
  <c r="E71" i="29"/>
  <c r="E72" i="29"/>
  <c r="E73" i="29"/>
  <c r="L30" i="29"/>
  <c r="A30" i="29"/>
  <c r="B30" i="29"/>
  <c r="C30" i="29"/>
  <c r="E30" i="29"/>
  <c r="E31" i="29"/>
  <c r="E32" i="29"/>
  <c r="E33" i="29"/>
  <c r="E34" i="29"/>
  <c r="E35" i="29"/>
  <c r="E36" i="29"/>
  <c r="E37" i="29"/>
  <c r="E38" i="29"/>
  <c r="E39" i="29"/>
  <c r="R71" i="28"/>
  <c r="R70" i="28"/>
  <c r="S70" i="28" s="1"/>
  <c r="R61" i="28"/>
  <c r="R60" i="28"/>
  <c r="R50" i="28"/>
  <c r="R31" i="28"/>
  <c r="R30" i="28"/>
  <c r="R22" i="28"/>
  <c r="R21" i="28"/>
  <c r="R20" i="28"/>
  <c r="R14" i="28"/>
  <c r="R13" i="28"/>
  <c r="R12" i="28"/>
  <c r="R11" i="28"/>
  <c r="R10" i="28"/>
  <c r="J71" i="28"/>
  <c r="J70" i="28"/>
  <c r="K70" i="28" s="1"/>
  <c r="J65" i="28"/>
  <c r="J64" i="28"/>
  <c r="J63" i="28"/>
  <c r="J62" i="28"/>
  <c r="J61" i="28"/>
  <c r="J60" i="28"/>
  <c r="J56" i="28"/>
  <c r="J55" i="28"/>
  <c r="J54" i="28"/>
  <c r="J53" i="28"/>
  <c r="J52" i="28"/>
  <c r="J51" i="28"/>
  <c r="J50" i="28"/>
  <c r="J31" i="28"/>
  <c r="J30" i="28"/>
  <c r="L21" i="28"/>
  <c r="L22" i="28"/>
  <c r="L30" i="28"/>
  <c r="L31" i="28"/>
  <c r="L41" i="28"/>
  <c r="L42" i="28"/>
  <c r="L43" i="28"/>
  <c r="L50" i="28"/>
  <c r="L60" i="28"/>
  <c r="L61" i="28"/>
  <c r="L70" i="28"/>
  <c r="L71" i="28"/>
  <c r="L72" i="28"/>
  <c r="L73" i="28"/>
  <c r="J23" i="28"/>
  <c r="J22" i="28"/>
  <c r="J21" i="28"/>
  <c r="J20" i="28"/>
  <c r="J14" i="28"/>
  <c r="J13" i="28"/>
  <c r="J12" i="28"/>
  <c r="J11" i="28"/>
  <c r="J10" i="28"/>
  <c r="A70" i="28"/>
  <c r="B70" i="28"/>
  <c r="C70" i="28"/>
  <c r="A60" i="28"/>
  <c r="B60" i="28"/>
  <c r="A30" i="28"/>
  <c r="B30" i="28"/>
  <c r="L73" i="27"/>
  <c r="K73" i="27" s="1"/>
  <c r="L72" i="27"/>
  <c r="K72" i="27" s="1"/>
  <c r="L71" i="27"/>
  <c r="K71" i="27" s="1"/>
  <c r="L70" i="27"/>
  <c r="K70" i="27" s="1"/>
  <c r="H70" i="27"/>
  <c r="F70" i="29" s="1"/>
  <c r="L32" i="27"/>
  <c r="K32" i="27" s="1"/>
  <c r="L31" i="27"/>
  <c r="K31" i="27" s="1"/>
  <c r="L30" i="27"/>
  <c r="K30" i="27" s="1"/>
  <c r="G30" i="27"/>
  <c r="H30" i="27" s="1"/>
  <c r="F30" i="29" s="1"/>
  <c r="C5" i="18"/>
  <c r="C5" i="35" s="1"/>
  <c r="C5" i="36" s="1"/>
  <c r="C30" i="18" l="1"/>
  <c r="C30" i="35"/>
  <c r="C30" i="34"/>
  <c r="A30" i="18"/>
  <c r="A30" i="35"/>
  <c r="A30" i="34"/>
  <c r="C70" i="18"/>
  <c r="C70" i="35"/>
  <c r="C70" i="34"/>
  <c r="A70" i="18"/>
  <c r="A70" i="35"/>
  <c r="A70" i="34"/>
  <c r="B70" i="18"/>
  <c r="B70" i="35"/>
  <c r="B70" i="34"/>
  <c r="B30" i="18"/>
  <c r="B30" i="34"/>
  <c r="B30" i="35"/>
  <c r="M70" i="27"/>
  <c r="U70" i="28" s="1"/>
  <c r="K70" i="29" s="1"/>
  <c r="S20" i="28"/>
  <c r="T70" i="28"/>
  <c r="K30" i="28"/>
  <c r="S10" i="28"/>
  <c r="U10" i="28" s="1"/>
  <c r="S30" i="28"/>
  <c r="T30" i="28"/>
  <c r="J30" i="29" s="1"/>
  <c r="M30" i="27"/>
  <c r="U30" i="28" s="1"/>
  <c r="K30" i="29" s="1"/>
  <c r="C5" i="34"/>
  <c r="L100" i="29"/>
  <c r="L110" i="29"/>
  <c r="L120" i="29"/>
  <c r="A100" i="29"/>
  <c r="A100" i="35" s="1"/>
  <c r="B100" i="29"/>
  <c r="B80" i="36" s="1"/>
  <c r="C100" i="29"/>
  <c r="C80" i="36" s="1"/>
  <c r="A110" i="29"/>
  <c r="A110" i="34" s="1"/>
  <c r="B110" i="29"/>
  <c r="B110" i="35" s="1"/>
  <c r="C110" i="29"/>
  <c r="C110" i="35" s="1"/>
  <c r="A120" i="29"/>
  <c r="A100" i="36" s="1"/>
  <c r="B120" i="29"/>
  <c r="B120" i="18" s="1"/>
  <c r="C120" i="29"/>
  <c r="C120" i="34" s="1"/>
  <c r="A80" i="29"/>
  <c r="A60" i="36" s="1"/>
  <c r="B80" i="29"/>
  <c r="B80" i="34" s="1"/>
  <c r="C80" i="29"/>
  <c r="C80" i="34" s="1"/>
  <c r="A90" i="29"/>
  <c r="A70" i="36" s="1"/>
  <c r="B90" i="29"/>
  <c r="B90" i="35" s="1"/>
  <c r="C90" i="29"/>
  <c r="C70" i="36" s="1"/>
  <c r="L80" i="28"/>
  <c r="J110" i="28"/>
  <c r="R110" i="28"/>
  <c r="J111" i="28"/>
  <c r="R111" i="28"/>
  <c r="R112" i="28"/>
  <c r="R113" i="28"/>
  <c r="J120" i="28"/>
  <c r="R120" i="28"/>
  <c r="J121" i="28"/>
  <c r="R121" i="28"/>
  <c r="J122" i="28"/>
  <c r="R122" i="28"/>
  <c r="J123" i="28"/>
  <c r="R123" i="28"/>
  <c r="J124" i="28"/>
  <c r="C110" i="28"/>
  <c r="C111" i="28"/>
  <c r="C112" i="28"/>
  <c r="C120" i="28"/>
  <c r="C121" i="28"/>
  <c r="C122" i="28"/>
  <c r="C80" i="28"/>
  <c r="C81" i="28"/>
  <c r="C82" i="28"/>
  <c r="C83" i="28"/>
  <c r="C90" i="28"/>
  <c r="C91" i="28"/>
  <c r="C92" i="28"/>
  <c r="C93" i="28"/>
  <c r="C100" i="28"/>
  <c r="C101" i="28"/>
  <c r="C102" i="28"/>
  <c r="B110" i="28"/>
  <c r="B120" i="28"/>
  <c r="B100" i="28"/>
  <c r="B90" i="28"/>
  <c r="B80" i="28"/>
  <c r="J100" i="28"/>
  <c r="R100" i="28"/>
  <c r="J101" i="28"/>
  <c r="R101" i="28"/>
  <c r="J102" i="28"/>
  <c r="R102" i="28"/>
  <c r="R103" i="28"/>
  <c r="L97" i="27"/>
  <c r="K97" i="27" s="1"/>
  <c r="L98" i="27"/>
  <c r="K98" i="27" s="1"/>
  <c r="L99" i="27"/>
  <c r="K99" i="27" s="1"/>
  <c r="L100" i="27"/>
  <c r="L101" i="27"/>
  <c r="K101" i="27" s="1"/>
  <c r="L102" i="27"/>
  <c r="K102" i="27" s="1"/>
  <c r="L103" i="27"/>
  <c r="K103" i="27" s="1"/>
  <c r="L104" i="27"/>
  <c r="K104" i="27" s="1"/>
  <c r="L105" i="27"/>
  <c r="K105" i="27" s="1"/>
  <c r="L106" i="27"/>
  <c r="K106" i="27" s="1"/>
  <c r="L107" i="27"/>
  <c r="K107" i="27" s="1"/>
  <c r="L108" i="27"/>
  <c r="K108" i="27" s="1"/>
  <c r="L109" i="27"/>
  <c r="K109" i="27" s="1"/>
  <c r="L110" i="27"/>
  <c r="L111" i="27"/>
  <c r="K111" i="27" s="1"/>
  <c r="L112" i="27"/>
  <c r="K112" i="27" s="1"/>
  <c r="L113" i="27"/>
  <c r="K113" i="27" s="1"/>
  <c r="L114" i="27"/>
  <c r="K114" i="27" s="1"/>
  <c r="L115" i="27"/>
  <c r="K115" i="27" s="1"/>
  <c r="L116" i="27"/>
  <c r="K116" i="27" s="1"/>
  <c r="L117" i="27"/>
  <c r="K117" i="27" s="1"/>
  <c r="L118" i="27"/>
  <c r="K118" i="27" s="1"/>
  <c r="L119" i="27"/>
  <c r="K119" i="27" s="1"/>
  <c r="L120" i="27"/>
  <c r="L121" i="27"/>
  <c r="K121" i="27" s="1"/>
  <c r="L122" i="27"/>
  <c r="K122" i="27" s="1"/>
  <c r="L123" i="27"/>
  <c r="K123" i="27" s="1"/>
  <c r="L124" i="27"/>
  <c r="K124" i="27" s="1"/>
  <c r="L125" i="27"/>
  <c r="K125" i="27" s="1"/>
  <c r="L126" i="27"/>
  <c r="K126" i="27" s="1"/>
  <c r="L127" i="27"/>
  <c r="K127" i="27" s="1"/>
  <c r="L128" i="27"/>
  <c r="K128" i="27" s="1"/>
  <c r="L129" i="27"/>
  <c r="K129" i="27" s="1"/>
  <c r="L96" i="27"/>
  <c r="K96" i="27" s="1"/>
  <c r="L95" i="27"/>
  <c r="K95" i="27" s="1"/>
  <c r="L83" i="27"/>
  <c r="K83" i="27" s="1"/>
  <c r="L84" i="27"/>
  <c r="K84" i="27" s="1"/>
  <c r="L85" i="27"/>
  <c r="K85" i="27" s="1"/>
  <c r="L86" i="27"/>
  <c r="K86" i="27" s="1"/>
  <c r="L87" i="27"/>
  <c r="K87" i="27" s="1"/>
  <c r="L88" i="27"/>
  <c r="K88" i="27" s="1"/>
  <c r="L89" i="27"/>
  <c r="K89" i="27" s="1"/>
  <c r="L90" i="27"/>
  <c r="K90" i="27" s="1"/>
  <c r="L91" i="27"/>
  <c r="K91" i="27" s="1"/>
  <c r="L92" i="27"/>
  <c r="K92" i="27" s="1"/>
  <c r="L93" i="27"/>
  <c r="K93" i="27" s="1"/>
  <c r="L94" i="27"/>
  <c r="K94" i="27" s="1"/>
  <c r="G120" i="27"/>
  <c r="H120" i="27" s="1"/>
  <c r="G110" i="27"/>
  <c r="H110" i="27" s="1"/>
  <c r="G100" i="27"/>
  <c r="H100" i="27" s="1"/>
  <c r="G90" i="27"/>
  <c r="H90" i="27" s="1"/>
  <c r="F90" i="29" s="1"/>
  <c r="E70" i="18" l="1"/>
  <c r="E70" i="35"/>
  <c r="E70" i="34"/>
  <c r="E30" i="18"/>
  <c r="E30" i="34"/>
  <c r="E30" i="35"/>
  <c r="D30" i="18"/>
  <c r="D30" i="34"/>
  <c r="D30" i="35"/>
  <c r="J70" i="29"/>
  <c r="V70" i="28"/>
  <c r="M70" i="29" s="1"/>
  <c r="N30" i="27"/>
  <c r="H30" i="29" s="1"/>
  <c r="G30" i="29"/>
  <c r="F100" i="29"/>
  <c r="K110" i="27"/>
  <c r="M110" i="27"/>
  <c r="G110" i="29" s="1"/>
  <c r="F120" i="29"/>
  <c r="F110" i="29"/>
  <c r="K120" i="27"/>
  <c r="M120" i="27"/>
  <c r="N120" i="27" s="1"/>
  <c r="N70" i="27"/>
  <c r="H70" i="29" s="1"/>
  <c r="G70" i="29"/>
  <c r="V30" i="28"/>
  <c r="M30" i="29" s="1"/>
  <c r="A120" i="18"/>
  <c r="A100" i="18"/>
  <c r="A100" i="34"/>
  <c r="C100" i="34"/>
  <c r="A120" i="35"/>
  <c r="B120" i="35"/>
  <c r="C120" i="18"/>
  <c r="C110" i="34"/>
  <c r="C120" i="35"/>
  <c r="C110" i="18"/>
  <c r="A120" i="34"/>
  <c r="B70" i="36"/>
  <c r="B100" i="18"/>
  <c r="B120" i="34"/>
  <c r="A80" i="36"/>
  <c r="A80" i="34"/>
  <c r="A80" i="35"/>
  <c r="B90" i="36"/>
  <c r="B90" i="34"/>
  <c r="B80" i="35"/>
  <c r="C90" i="36"/>
  <c r="C90" i="34"/>
  <c r="C90" i="35"/>
  <c r="K120" i="28"/>
  <c r="K100" i="28"/>
  <c r="T100" i="28" s="1"/>
  <c r="B110" i="34"/>
  <c r="B100" i="35"/>
  <c r="S110" i="28"/>
  <c r="B110" i="18"/>
  <c r="A90" i="35"/>
  <c r="C100" i="35"/>
  <c r="A110" i="18"/>
  <c r="C100" i="18"/>
  <c r="B100" i="34"/>
  <c r="B60" i="36"/>
  <c r="B100" i="36"/>
  <c r="S120" i="28"/>
  <c r="K110" i="28"/>
  <c r="T110" i="28" s="1"/>
  <c r="A90" i="34"/>
  <c r="C60" i="36"/>
  <c r="A90" i="36"/>
  <c r="C100" i="36"/>
  <c r="C80" i="35"/>
  <c r="A110" i="35"/>
  <c r="S100" i="28"/>
  <c r="M100" i="27"/>
  <c r="K100" i="27"/>
  <c r="M90" i="27"/>
  <c r="G90" i="29" s="1"/>
  <c r="F30" i="18" l="1"/>
  <c r="F30" i="35"/>
  <c r="F30" i="34"/>
  <c r="F70" i="18"/>
  <c r="F70" i="34"/>
  <c r="F70" i="35"/>
  <c r="D70" i="18"/>
  <c r="D70" i="35"/>
  <c r="D70" i="34"/>
  <c r="N110" i="27"/>
  <c r="H110" i="29" s="1"/>
  <c r="G120" i="29"/>
  <c r="J100" i="29"/>
  <c r="D100" i="18" s="1"/>
  <c r="T120" i="28"/>
  <c r="J120" i="29" s="1"/>
  <c r="J110" i="29"/>
  <c r="D110" i="35" s="1"/>
  <c r="U100" i="28"/>
  <c r="G100" i="29"/>
  <c r="N100" i="27"/>
  <c r="H100" i="29" s="1"/>
  <c r="O100" i="27"/>
  <c r="N90" i="27"/>
  <c r="H90" i="29" s="1"/>
  <c r="O120" i="27"/>
  <c r="U120" i="28"/>
  <c r="O110" i="27"/>
  <c r="U110" i="28"/>
  <c r="O90" i="27"/>
  <c r="H120" i="29"/>
  <c r="D110" i="18" l="1"/>
  <c r="D100" i="35"/>
  <c r="D120" i="18"/>
  <c r="D120" i="34"/>
  <c r="D100" i="36"/>
  <c r="D120" i="35"/>
  <c r="D80" i="36"/>
  <c r="D110" i="34"/>
  <c r="D100" i="34"/>
  <c r="D90" i="36"/>
  <c r="V100" i="28"/>
  <c r="M100" i="29" s="1"/>
  <c r="K100" i="29"/>
  <c r="V110" i="28"/>
  <c r="M110" i="29" s="1"/>
  <c r="K110" i="29"/>
  <c r="V120" i="28"/>
  <c r="M120" i="29" s="1"/>
  <c r="K120" i="29"/>
  <c r="E20" i="29"/>
  <c r="E21" i="29"/>
  <c r="E22" i="29"/>
  <c r="E23" i="29"/>
  <c r="E24" i="29"/>
  <c r="E25" i="29"/>
  <c r="E26" i="29"/>
  <c r="E27" i="29"/>
  <c r="E28" i="29"/>
  <c r="E2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90" i="29"/>
  <c r="E91" i="29"/>
  <c r="E92" i="29"/>
  <c r="E93" i="29"/>
  <c r="E94" i="29"/>
  <c r="E95" i="29"/>
  <c r="E96" i="29"/>
  <c r="E97" i="29"/>
  <c r="E98" i="29"/>
  <c r="E99" i="29"/>
  <c r="L20" i="27"/>
  <c r="K20" i="27" s="1"/>
  <c r="L21" i="27"/>
  <c r="K21" i="27" s="1"/>
  <c r="L22" i="27"/>
  <c r="K22" i="27" s="1"/>
  <c r="L23" i="27"/>
  <c r="K23" i="27" s="1"/>
  <c r="L24" i="27"/>
  <c r="K24" i="27" s="1"/>
  <c r="L25" i="27"/>
  <c r="K25" i="27" s="1"/>
  <c r="L26" i="27"/>
  <c r="K26" i="27" s="1"/>
  <c r="L27" i="27"/>
  <c r="K27" i="27" s="1"/>
  <c r="L28" i="27"/>
  <c r="K28" i="27" s="1"/>
  <c r="L29" i="27"/>
  <c r="K29" i="27" s="1"/>
  <c r="L40" i="27"/>
  <c r="K40" i="27" s="1"/>
  <c r="L41" i="27"/>
  <c r="K41" i="27" s="1"/>
  <c r="L42" i="27"/>
  <c r="K42" i="27" s="1"/>
  <c r="L43" i="27"/>
  <c r="K43" i="27" s="1"/>
  <c r="L44" i="27"/>
  <c r="K44" i="27" s="1"/>
  <c r="L45" i="27"/>
  <c r="K45" i="27" s="1"/>
  <c r="L46" i="27"/>
  <c r="K46" i="27" s="1"/>
  <c r="L47" i="27"/>
  <c r="K47" i="27" s="1"/>
  <c r="L48" i="27"/>
  <c r="K48" i="27" s="1"/>
  <c r="L49" i="27"/>
  <c r="K49" i="27" s="1"/>
  <c r="L50" i="27"/>
  <c r="K50" i="27" s="1"/>
  <c r="L51" i="27"/>
  <c r="K51" i="27" s="1"/>
  <c r="L52" i="27"/>
  <c r="K52" i="27" s="1"/>
  <c r="L53" i="27"/>
  <c r="K53" i="27" s="1"/>
  <c r="L54" i="27"/>
  <c r="K54" i="27" s="1"/>
  <c r="L55" i="27"/>
  <c r="K55" i="27" s="1"/>
  <c r="L56" i="27"/>
  <c r="K56" i="27" s="1"/>
  <c r="L57" i="27"/>
  <c r="K57" i="27" s="1"/>
  <c r="L58" i="27"/>
  <c r="K58" i="27" s="1"/>
  <c r="L59" i="27"/>
  <c r="K59" i="27" s="1"/>
  <c r="L60" i="27"/>
  <c r="K60" i="27" s="1"/>
  <c r="L61" i="27"/>
  <c r="K61" i="27" s="1"/>
  <c r="L62" i="27"/>
  <c r="K62" i="27" s="1"/>
  <c r="L63" i="27"/>
  <c r="K63" i="27" s="1"/>
  <c r="L64" i="27"/>
  <c r="K64" i="27" s="1"/>
  <c r="L65" i="27"/>
  <c r="K65" i="27" s="1"/>
  <c r="L66" i="27"/>
  <c r="K66" i="27" s="1"/>
  <c r="L67" i="27"/>
  <c r="K67" i="27" s="1"/>
  <c r="L68" i="27"/>
  <c r="K68" i="27" s="1"/>
  <c r="L69" i="27"/>
  <c r="K69" i="27" s="1"/>
  <c r="L80" i="27"/>
  <c r="K80" i="27" s="1"/>
  <c r="L81" i="27"/>
  <c r="K81" i="27" s="1"/>
  <c r="L82" i="27"/>
  <c r="K82" i="27" s="1"/>
  <c r="E120" i="35" l="1"/>
  <c r="E100" i="36"/>
  <c r="E120" i="18"/>
  <c r="E120" i="34"/>
  <c r="F100" i="36"/>
  <c r="F120" i="34"/>
  <c r="F120" i="35"/>
  <c r="F120" i="18"/>
  <c r="E90" i="36"/>
  <c r="E110" i="34"/>
  <c r="E110" i="35"/>
  <c r="E110" i="18"/>
  <c r="F110" i="18"/>
  <c r="F110" i="35"/>
  <c r="F110" i="34"/>
  <c r="F90" i="36"/>
  <c r="E100" i="34"/>
  <c r="E100" i="35"/>
  <c r="E100" i="18"/>
  <c r="E80" i="36"/>
  <c r="F100" i="34"/>
  <c r="F80" i="36"/>
  <c r="F100" i="18"/>
  <c r="F100" i="35"/>
  <c r="C20" i="28"/>
  <c r="C21" i="28"/>
  <c r="C22" i="28"/>
  <c r="C23" i="28"/>
  <c r="C40" i="28"/>
  <c r="C50" i="28"/>
  <c r="C60" i="28"/>
  <c r="R93" i="28" l="1"/>
  <c r="R92" i="28"/>
  <c r="R91" i="28"/>
  <c r="R90" i="28"/>
  <c r="J94" i="28"/>
  <c r="J93" i="28"/>
  <c r="J92" i="28"/>
  <c r="J91" i="28"/>
  <c r="J90" i="28"/>
  <c r="K90" i="28" s="1"/>
  <c r="B20" i="28"/>
  <c r="L60" i="29"/>
  <c r="L90" i="29"/>
  <c r="L80" i="29"/>
  <c r="C60" i="29"/>
  <c r="C60" i="34" s="1"/>
  <c r="B60" i="29"/>
  <c r="B60" i="34" s="1"/>
  <c r="A60" i="29"/>
  <c r="A60" i="35" l="1"/>
  <c r="A60" i="34"/>
  <c r="A50" i="36"/>
  <c r="B60" i="35"/>
  <c r="B50" i="36"/>
  <c r="C60" i="35"/>
  <c r="C50" i="36"/>
  <c r="A80" i="18"/>
  <c r="A90" i="18"/>
  <c r="A60" i="18"/>
  <c r="C60" i="18"/>
  <c r="B90" i="18"/>
  <c r="B60" i="18"/>
  <c r="B80" i="18"/>
  <c r="C80" i="18"/>
  <c r="C90" i="18"/>
  <c r="S90" i="28"/>
  <c r="U90" i="28" s="1"/>
  <c r="T90" i="28"/>
  <c r="G60" i="27"/>
  <c r="H60" i="27" s="1"/>
  <c r="V90" i="28" l="1"/>
  <c r="M60" i="27"/>
  <c r="N60" i="27" s="1"/>
  <c r="H60" i="29" s="1"/>
  <c r="F60" i="29"/>
  <c r="G60" i="29" l="1"/>
  <c r="M80" i="27"/>
  <c r="G80" i="29" l="1"/>
  <c r="K90" i="29"/>
  <c r="E90" i="34" l="1"/>
  <c r="E90" i="35"/>
  <c r="E70" i="36"/>
  <c r="E90" i="18"/>
  <c r="G40" i="27" l="1"/>
  <c r="B40" i="28" l="1"/>
  <c r="A40" i="28"/>
  <c r="A20" i="28"/>
  <c r="J45" i="28"/>
  <c r="A50" i="28"/>
  <c r="K50" i="28"/>
  <c r="A40" i="29"/>
  <c r="B40" i="29"/>
  <c r="C40" i="29"/>
  <c r="C40" i="34" s="1"/>
  <c r="L40" i="29"/>
  <c r="A50" i="29"/>
  <c r="B50" i="29"/>
  <c r="C50" i="29"/>
  <c r="L50" i="29"/>
  <c r="J83" i="28"/>
  <c r="J82" i="28"/>
  <c r="J81" i="28"/>
  <c r="R80" i="28"/>
  <c r="J80" i="28"/>
  <c r="K20" i="28" l="1"/>
  <c r="K60" i="28"/>
  <c r="K80" i="28"/>
  <c r="K40" i="28"/>
  <c r="B40" i="34"/>
  <c r="B40" i="35"/>
  <c r="B30" i="36"/>
  <c r="A40" i="34"/>
  <c r="A40" i="35"/>
  <c r="A30" i="36"/>
  <c r="B50" i="35"/>
  <c r="B50" i="34"/>
  <c r="B40" i="36"/>
  <c r="A40" i="36"/>
  <c r="A50" i="34"/>
  <c r="A50" i="35"/>
  <c r="C40" i="36"/>
  <c r="C50" i="35"/>
  <c r="C50" i="34"/>
  <c r="C40" i="35"/>
  <c r="C30" i="36"/>
  <c r="A50" i="18"/>
  <c r="A40" i="18"/>
  <c r="B40" i="18"/>
  <c r="B50" i="18"/>
  <c r="C40" i="18"/>
  <c r="C50" i="18"/>
  <c r="S50" i="28"/>
  <c r="S60" i="28"/>
  <c r="U60" i="28" s="1"/>
  <c r="T60" i="28"/>
  <c r="S80" i="28"/>
  <c r="U80" i="28" s="1"/>
  <c r="V60" i="28" l="1"/>
  <c r="J60" i="29"/>
  <c r="D60" i="34" s="1"/>
  <c r="D50" i="36" l="1"/>
  <c r="D60" i="35"/>
  <c r="D60" i="18"/>
  <c r="K60" i="29" l="1"/>
  <c r="E60" i="34" s="1"/>
  <c r="K80" i="29"/>
  <c r="E80" i="35" l="1"/>
  <c r="E60" i="36"/>
  <c r="E80" i="34"/>
  <c r="E50" i="36"/>
  <c r="E60" i="35"/>
  <c r="E80" i="18"/>
  <c r="E60" i="18"/>
  <c r="M60" i="29"/>
  <c r="F60" i="34" s="1"/>
  <c r="G80" i="27"/>
  <c r="H80" i="27" s="1"/>
  <c r="H40" i="27"/>
  <c r="F80" i="29" l="1"/>
  <c r="T80" i="28"/>
  <c r="F60" i="35"/>
  <c r="F50" i="36"/>
  <c r="F60" i="18"/>
  <c r="M90" i="29"/>
  <c r="J90" i="29"/>
  <c r="N80" i="27"/>
  <c r="H80" i="29" s="1"/>
  <c r="T40" i="28"/>
  <c r="F40" i="29"/>
  <c r="M40" i="27"/>
  <c r="N40" i="27" s="1"/>
  <c r="H40" i="29" s="1"/>
  <c r="G50" i="27"/>
  <c r="H50" i="27" s="1"/>
  <c r="F90" i="35" l="1"/>
  <c r="F70" i="36"/>
  <c r="F90" i="34"/>
  <c r="V80" i="28"/>
  <c r="M80" i="29" s="1"/>
  <c r="J80" i="29"/>
  <c r="D90" i="34"/>
  <c r="D70" i="36"/>
  <c r="D90" i="35"/>
  <c r="D90" i="18"/>
  <c r="F90" i="18"/>
  <c r="M50" i="27"/>
  <c r="N50" i="27" s="1"/>
  <c r="T50" i="28"/>
  <c r="F50" i="29"/>
  <c r="O40" i="27"/>
  <c r="G40" i="29"/>
  <c r="U40" i="28"/>
  <c r="K40" i="29" s="1"/>
  <c r="J40" i="29"/>
  <c r="O80" i="27"/>
  <c r="E40" i="35" l="1"/>
  <c r="E30" i="36"/>
  <c r="E40" i="34"/>
  <c r="D80" i="35"/>
  <c r="D80" i="34"/>
  <c r="D60" i="36"/>
  <c r="D80" i="18"/>
  <c r="F60" i="36"/>
  <c r="F80" i="34"/>
  <c r="F80" i="35"/>
  <c r="F80" i="18"/>
  <c r="D40" i="35"/>
  <c r="D40" i="34"/>
  <c r="D30" i="36"/>
  <c r="D40" i="18"/>
  <c r="E40" i="18"/>
  <c r="O50" i="27"/>
  <c r="G50" i="29"/>
  <c r="U50" i="28"/>
  <c r="K50" i="29" s="1"/>
  <c r="V40" i="28"/>
  <c r="M40" i="29" s="1"/>
  <c r="J50" i="29"/>
  <c r="H50" i="29"/>
  <c r="D50" i="34" l="1"/>
  <c r="D50" i="35"/>
  <c r="D40" i="36"/>
  <c r="E50" i="34"/>
  <c r="E40" i="36"/>
  <c r="E50" i="35"/>
  <c r="F30" i="36"/>
  <c r="F40" i="34"/>
  <c r="F40" i="35"/>
  <c r="D50" i="18"/>
  <c r="F40" i="18"/>
  <c r="E50" i="18"/>
  <c r="V50" i="28"/>
  <c r="M50" i="29" s="1"/>
  <c r="I33" i="5" a="1"/>
  <c r="I33" i="5" s="1"/>
  <c r="F50" i="34" l="1"/>
  <c r="F50" i="35"/>
  <c r="F40" i="36"/>
  <c r="F50" i="18"/>
  <c r="C20" i="29"/>
  <c r="I27" i="5" a="1"/>
  <c r="C20" i="36" l="1"/>
  <c r="C20" i="34"/>
  <c r="C20" i="35"/>
  <c r="C10" i="36"/>
  <c r="C10" i="34"/>
  <c r="C10" i="35"/>
  <c r="I27" i="5"/>
  <c r="I21" i="5" l="1"/>
  <c r="I22" i="5"/>
  <c r="C20" i="18" l="1"/>
  <c r="M20" i="27" l="1"/>
  <c r="G20" i="29" l="1"/>
  <c r="U20" i="28"/>
  <c r="L20" i="29"/>
  <c r="A20" i="29"/>
  <c r="J15" i="28"/>
  <c r="J16" i="28"/>
  <c r="J17" i="28"/>
  <c r="J18" i="28"/>
  <c r="J19" i="28"/>
  <c r="K10" i="28" l="1"/>
  <c r="T10" i="28" s="1"/>
  <c r="A20" i="35"/>
  <c r="A20" i="36"/>
  <c r="A20" i="34"/>
  <c r="B20" i="35"/>
  <c r="B20" i="36"/>
  <c r="B20" i="34"/>
  <c r="B20" i="18"/>
  <c r="A20" i="18"/>
  <c r="H20" i="27" l="1"/>
  <c r="N20" i="27" l="1"/>
  <c r="H20" i="29" s="1"/>
  <c r="T20" i="28"/>
  <c r="V20" i="28" s="1"/>
  <c r="M20" i="29" s="1"/>
  <c r="V10" i="28"/>
  <c r="M10" i="29" s="1"/>
  <c r="O20" i="27"/>
  <c r="F20" i="29"/>
  <c r="B10" i="36"/>
  <c r="B10" i="34" l="1"/>
  <c r="B10" i="35"/>
  <c r="A10" i="34"/>
  <c r="A10" i="35"/>
  <c r="A10" i="36"/>
  <c r="F20" i="34"/>
  <c r="F20" i="35"/>
  <c r="F20" i="36"/>
  <c r="F10" i="35"/>
  <c r="F10" i="34"/>
  <c r="F10" i="36"/>
  <c r="B10" i="18"/>
  <c r="F10" i="18"/>
  <c r="A10" i="18"/>
  <c r="F20" i="18"/>
  <c r="J20" i="29"/>
  <c r="D20" i="36" l="1"/>
  <c r="D20" i="34"/>
  <c r="D20" i="35"/>
  <c r="D20" i="18"/>
  <c r="L10" i="29"/>
  <c r="K10" i="29" l="1"/>
  <c r="E10" i="34" l="1"/>
  <c r="E10" i="35"/>
  <c r="E10" i="36"/>
  <c r="E10" i="18"/>
  <c r="K20" i="29"/>
  <c r="E20" i="35" l="1"/>
  <c r="E20" i="34"/>
  <c r="E20" i="36"/>
  <c r="E20" i="18"/>
  <c r="J10" i="29" l="1"/>
  <c r="D10" i="34" l="1"/>
  <c r="D10" i="35"/>
  <c r="D10" i="36"/>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<sst xmlns="http://schemas.openxmlformats.org/spreadsheetml/2006/main" count="1489" uniqueCount="684">
  <si>
    <t xml:space="preserve"> MAPA DE RIESGOS SIGCMA</t>
  </si>
  <si>
    <t>DEPENDENCIA (Unidad misional del CSJ o Unidad de la DEAJ o Seccional o CSJ en caso de despachos judiciales certificados)</t>
  </si>
  <si>
    <t>UNIDAD DE TRANSFORMACIÓN DIGITAL E INFORMÁTICA</t>
  </si>
  <si>
    <t>PROCESO (indique el tipo de proceso si es Estratégico. Misional, Apoyo, Evaluación y Mejora y especifique el nombre del proceso)</t>
  </si>
  <si>
    <t>Apoyo</t>
  </si>
  <si>
    <t>GESTIÓN TECNOLÓGICA</t>
  </si>
  <si>
    <t>CONSEJO SUPERIOR DE LA JUDICATURA</t>
  </si>
  <si>
    <t>CONSEJO SECCIONAL DE LA JUDICATURA</t>
  </si>
  <si>
    <t>DIRECCIÓN EJECUTIVA DE ADMINISTRACIÓN JUDICIAL</t>
  </si>
  <si>
    <t>X</t>
  </si>
  <si>
    <t>DIRECCIÓN SECCIONAL DE ADMINISTRACIÓN JUDICIAL</t>
  </si>
  <si>
    <t>DESPACHO JUDICIAL CERTIFICADO</t>
  </si>
  <si>
    <t>FECHA</t>
  </si>
  <si>
    <t>CÓDIGO</t>
  </si>
  <si>
    <t>ELABORÓ</t>
  </si>
  <si>
    <t>REVISÓ</t>
  </si>
  <si>
    <t>APROBÓ</t>
  </si>
  <si>
    <t>F-EVSG-11</t>
  </si>
  <si>
    <t>Líder de Proceso</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</si>
  <si>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</si>
  <si>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</si>
  <si>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</si>
  <si>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</si>
  <si>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</si>
  <si>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</si>
  <si>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</si>
  <si>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</si>
  <si>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</si>
  <si>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Unidad de Transformación Digital e Informática</t>
  </si>
  <si>
    <t xml:space="preserve">PROCESO </t>
  </si>
  <si>
    <t xml:space="preserve">DEPENDENCIA ADMINISTRATIVA O JUDICIAL CERTIFICADA </t>
  </si>
  <si>
    <t>OBJETIVO DEL PROCESO</t>
  </si>
  <si>
    <t>MAPA DE PROCESOS CONSEJO SUPERIOR DE LA JUDICATURA</t>
  </si>
  <si>
    <t>PROCESOS DEPENDENCIA JUDICIALES CERTIFICADAS</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</si>
  <si>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Sistema de Seguridad y Salud en el Trabajo, sistema de gestión antisoborno y el sistema de Gestión de seguridad de la información y ciberseguridad de la Rama Judicial.</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</si>
  <si>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</si>
  <si>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</si>
  <si>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</si>
  <si>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</si>
  <si>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</si>
  <si>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</si>
  <si>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</si>
  <si>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 (Cambios de Gobierno), en el área de tecnología, telecomunicaciones y seguridad de la información.</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</si>
  <si>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</si>
  <si>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el servicio público de administrar Justicia.</t>
  </si>
  <si>
    <t>Gestionar ante el Congreso de la Republica, MHCP, DNP los recursos suficientes para poder responder la alta demanda de justicia haciendo uso de las TIC´s</t>
  </si>
  <si>
    <t>LEY ESTATUTARIA 2430 DE 2024, Estatutaria de la Administración de Justicia, por el cual se impactan la adquisición y uso de tecnologías en la administración de justicia en Colombia, al introducir cambios que buscan modernizar el sistema judicial, haciéndolo más accesible, transparente y eficiente, a través de la virtualizacion de procesos judiciales, el uso de platarformas tecnologicas para la rendicion de cuentas y reforzar las medidas para la protección de datos.</t>
  </si>
  <si>
    <t>Económicos y Financieros (disponibilidad de capital, liquidez, mercados financieros, desempleo, competencia)</t>
  </si>
  <si>
    <t xml:space="preserve">Recortes presupuestales.
Los recursos solicitados por la Rama Judicial  para inversión, no sean asignados conforme a lo solicitado.
</t>
  </si>
  <si>
    <t>Asignación de presupuesto para la ejecución de los proyectos de Tecnología.
La aprobación de la Ley 2430 de 2024 de la Administración de Justicia, que establece presupuesto para para mejorar la eficiencia y accesibilidad del sistema judicial la Rama Judicial.</t>
  </si>
  <si>
    <t>Inestabilidad y/o variación macroeconómica que afecta los precios de bienes y servicios tecnológicos</t>
  </si>
  <si>
    <t>Nuevos oferentes nacionales e internacionales con productos específicamente diseñados  para cubrir las diferentes necesidades tecnológicas y transformación digital, incluyendo servicios de seguridad de la información y ciberseguridad, anonimización de datos personales, tecnologías de análisis de comportamiento de acciones de los usuarios.</t>
  </si>
  <si>
    <t>Modificación de prioridades por disposiciones del Gobierno Nacional, pueden derivar en identificación de nuevas necesidades en otros proyectos estratégicos del PETD e impactar la asignación de recursos al Plan Estratégico de Seguridad de la Información (PESI).</t>
  </si>
  <si>
    <t>Demora en aprobación de vigencias futuras para el desarrollo de los proyectos misionales de la entidad.</t>
  </si>
  <si>
    <t>Sociales  y culturales (cultura, religión, demografía, responsabilidad social, orden público)</t>
  </si>
  <si>
    <t>Interrupción del servicio por situaciones de orden público.</t>
  </si>
  <si>
    <t>Implementación de acciones de contingencia para asegurar la continuidad en la prestación del servicio ante situaciones de orden público.</t>
  </si>
  <si>
    <t>Interrupción del servicio de Administrar Justicia a causa  de cualquier  tipo de pandemia y sus variantes</t>
  </si>
  <si>
    <t>Fortalecer la postura de seguridad de acuerdo con las lecciones aprendidas de los incidentes de seguridad de la información conocidos ocurridos en otras Entidades y Organizaciones.</t>
  </si>
  <si>
    <t>Aumento de la demanda de Justicia a causa de la problemática social por la inseguridad</t>
  </si>
  <si>
    <t>Mantener comunicación activa con Organismos o Entidades Externas frente a temas de Seguridad que permite ampliar el panorama y la visión para la Entidad.</t>
  </si>
  <si>
    <t>Tecnológicos (desarrollo digital, avances en tecnología, acceso a sistemas de información externos, gobierno en línea)</t>
  </si>
  <si>
    <t>Interrupción del servicio de conectividad por proveedores externos</t>
  </si>
  <si>
    <t>Adaptar el marco regulatorio del  MINTIC, para la gobernanza, gobernabilidad, seguridad de la información y transformación digital</t>
  </si>
  <si>
    <t>Inestabilidad o fallas en la prestación de los servicios recibidos por proveedores.</t>
  </si>
  <si>
    <t>Buenas prácticas, normas, estándares y referentes internacionales especializados en materia de seguridad de la Información y ciberseguridad  que permiten adoptar mejores formas de hacer las cosas.</t>
  </si>
  <si>
    <t>Pérdida o hackeo de información derivada de ataques cibernéticos</t>
  </si>
  <si>
    <t>Desarrollo de alianzas estratégicas para el fortalecimiento del servicio público de administración de justicia, a través de las TICs</t>
  </si>
  <si>
    <t>Vulnerabilidades técnicas por obsolescencia tecnológica programada por parte de los fabricantes.</t>
  </si>
  <si>
    <t xml:space="preserve">Generar espacios donde se realicen acuerdos interinstitucionales para poder consultar información que beneficie la administración de justicia </t>
  </si>
  <si>
    <t>Aparición y uso de tecnologías emergentes como: Inteligencia artificial, internet de las cosas, cloud computing, entre otras.</t>
  </si>
  <si>
    <t>Legales y reglamentarios (estándares nacionales, internacionales, regulación)</t>
  </si>
  <si>
    <t xml:space="preserve">Cambio de la legislación y normatividad respecto a la Gestión tecnológica, seguridad de la información, ciberseguridad y privacidad de la información. </t>
  </si>
  <si>
    <r>
      <t xml:space="preserve">LEY 2294 DE 2023  “POR EL CUAL SE EXPIDE EL PLAN NACIONAL DE DESARROLLO 2022- 2026 
En su Art 143, numeral 6:" </t>
    </r>
    <r>
      <rPr>
        <i/>
        <sz val="12"/>
        <color rgb="FF004D6D"/>
        <rFont val="Arial"/>
        <family val="2"/>
      </rPr>
      <t>Fortalecer el Gobierno Digital para tener una relación eficiente entre el Estado y el ciudadano, que lo acerque y le solucione sus necesidades, a través del uso de datos y de tecnologías digitales para mejorar la calidad de vida</t>
    </r>
    <r>
      <rPr>
        <sz val="12"/>
        <color rgb="FF004D6D"/>
        <rFont val="Arial"/>
        <family val="2"/>
      </rPr>
      <t>".</t>
    </r>
  </si>
  <si>
    <t>Adaptabilidad a los cambios, actualización del marco normativo, actualización de la norma técnica colombiana de seguridad de la información de la familia NTC ISO/IEC 27000</t>
  </si>
  <si>
    <t>Plan Decenal del Sistema de Justicia 2017-2027</t>
  </si>
  <si>
    <t>CONPES 4024 Concepto favorable a la Nación para contratar una operación de crédito público externo con la banca multilateral hasta por usd 100 millones, o su equivalente en otras monedas, destinados a financiar el programa para la transformación digital de la justicia en Colombia- fase I</t>
  </si>
  <si>
    <t>Ambientales (emisiones y residuos, energía, catástrofes naturales, desarrollo sostenible)</t>
  </si>
  <si>
    <t>Cambios normativos en materia ambiental de acuerdo con las disposiciones legales nacionales y locales.</t>
  </si>
  <si>
    <t>Participación en las jornadas de sensibilización para el manejo y disposición de los residuos.</t>
  </si>
  <si>
    <t>Inconciencia ambiental en el sector público y las empresas, así como desconocimiento de la necesidad de reducir los impactos ambientales.</t>
  </si>
  <si>
    <t>A partir de la pandemia del COVID - 19, se han fomentado nuevas estrategias para cumplir con la función pública de administrar justicia, que contribuyen a la disminución de los impactos ambientales asociados a la ejecución de actividades en sitio.</t>
  </si>
  <si>
    <t>Inadecuada disposición final de residuos acordes con la legislación ambiental en la materia acorde con las políticas del Gobierno Nacional y Local.</t>
  </si>
  <si>
    <t>Ocurrencia de fenómenos naturales (Inundación, quema de bosques, sismo, vendavales, epidemias y plagas) que impacten directamente las instalaciones de la Entidad</t>
  </si>
  <si>
    <t xml:space="preserve">CONTEXTO INTERNO </t>
  </si>
  <si>
    <t xml:space="preserve">DEBILIDADES  (Factores específicos)  </t>
  </si>
  <si>
    <t>FORTALEZAS(Factores específicos)</t>
  </si>
  <si>
    <t>Estratégicos (direccionamiento estratégico, planeación institucional, liderazgo, trabajo en equipo)</t>
  </si>
  <si>
    <t>Inoportunidad en la realización de los procesos contractuales de acuerdo con la planificación.</t>
  </si>
  <si>
    <t>Visibilización en el Plan Sectorial de Desarrollo de los proyectos tendientes a fortalecer la transformación digital y el sistema de seguridad de la información.
Acuerdo 11603 de 2020 por el cual se define la estructura y funciones de la Unidad de Informática.
Acuerdo PCSJA22-12033 que determina los cargos para la Unidad Informática.
Acuerdo PCSJA23-12130 que modifica la denominación de la Unidad de Informática a Unidad de Transformación Digital e Informática y crea sus divisiones.
Plan Estratégico de Transformación Digital PETD 2021-2025</t>
  </si>
  <si>
    <t>El SGSI se articula con el SIGCMA de la de la Rama Judicial para propender por la implementación y mejora continua.</t>
  </si>
  <si>
    <t>Liderazgo de las acciones en materia de seguridad de la información y ciberseguridad.</t>
  </si>
  <si>
    <t>Articulación de los proyectos de tecnología y seguridad de la información con el Plan Estratégico de Transformación Digital - PETD</t>
  </si>
  <si>
    <t>Recursos financieros (presupuesto de funcionamiento, recursos de inversión</t>
  </si>
  <si>
    <t>Falta de recursos para proyectos que se identifican en una misma vigencia</t>
  </si>
  <si>
    <t xml:space="preserve">Asignación de recursos para el desarrollo de los proyectos de Transformación Digital </t>
  </si>
  <si>
    <t>Correcta distribución y priorización de recursos asignados a transformación digital  de acuerdo con el lineamiento establecido en el instructivo de distribución de recursos</t>
  </si>
  <si>
    <t>Disponibilidad de recursos financieros para la ejecución de las actividades de la Unidad de Transformación Digital e Informática.</t>
  </si>
  <si>
    <t>Adecuada ejecución de los recursos asignados por la Entidad para el desarrollo de la función misional de la Unidad de Transformación Digital e Informática y el SGSI</t>
  </si>
  <si>
    <t>Personal (competencia del personal, disponibilidad, suficiencia, seguridad y salud  en el trabajo)</t>
  </si>
  <si>
    <t>Insuficiente personal para la cantidad de actividades a desarrollar a nivel nacional desde la Unidad de Transformación Digital e Informática.</t>
  </si>
  <si>
    <t xml:space="preserve">Liderazgo y compromiso por parte del líder del proceso junto con sus profesionales. 
</t>
  </si>
  <si>
    <t>Extensión en los horarios laborales del trabajo virtual / presencial, lo que afecta el bienestar físico, la salud mental y emocional en los servidores de la Unidad de Transformación Digital e Informática y su entorno familiar.</t>
  </si>
  <si>
    <t>Personal con conocimiento y experiencia para el desarrollo de las actividades de la UTDI</t>
  </si>
  <si>
    <t xml:space="preserve">Resistencia al cambio en materia tecnológica y de seguridad de la información de los empleados de la Rama Judicial
</t>
  </si>
  <si>
    <t>Seguimiento permanente de las actividades de la Unidad por parte de los directores de ésta.</t>
  </si>
  <si>
    <t xml:space="preserve">Conciencia en la necesidad de adoptar buenas prácticas de seguridad de la información y ciberseguridad.
</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</si>
  <si>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</si>
  <si>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etc. </t>
  </si>
  <si>
    <t>Actualización del proceso y procedimientos de la UTDI, de acuerdo con lo establecido por el SIGCMA y lo definido en el ACUERDO PCSJA23-12130</t>
  </si>
  <si>
    <t>Falta de tiempo para acceder a la formación  de alto interés, tales como: Sensibilizaciones, cursos, talleres,  capacitaciones, diplomados, entre otros</t>
  </si>
  <si>
    <t xml:space="preserve">Tecnológicos </t>
  </si>
  <si>
    <t>Obsolescencia tecnológica</t>
  </si>
  <si>
    <t>Contar con un instrumento clave para la visión de la transformación digital de la entidad, como lo es el PETD</t>
  </si>
  <si>
    <t>Fallas o demoras en los servicios de TI para la realización de las actividades propias del proceso.</t>
  </si>
  <si>
    <t xml:space="preserve">Capacitación y/o actualización en el uso de herramientas tecnológicas a los usuarios </t>
  </si>
  <si>
    <t>Incompatibilidad de las nuevas tecnologías de información con sistemas información, aplicaciones e infraestructura tecnológica existente.</t>
  </si>
  <si>
    <t>Esquemas definidos para el soporte y mantenimiento de aplicativos</t>
  </si>
  <si>
    <t>Debilidades en la implementación de los modelos gobernanza de Tecnologías de la Información (TI) en la entidad</t>
  </si>
  <si>
    <t>Capacitación y sensibilización en materia de seguridad de la información a los funcionarios y servidores judiciales de la Rama Judicial</t>
  </si>
  <si>
    <t xml:space="preserve">Documentación (actualización, coherencia, aplicabilidad) </t>
  </si>
  <si>
    <t>Formalización de los procesos, procedimientos y funciones para el desarrollo, mantenimiento y mejora continua de la gestión tecnológica, incluido el SGSI</t>
  </si>
  <si>
    <t>Identificación oportuna de necesidades de actualización.</t>
  </si>
  <si>
    <t>Aplicación de los Acuerdos donde se definen las características y funciones  de la Unidad de Transformación Digital e Informática y los proyectos que van implementándose en el tiempo.</t>
  </si>
  <si>
    <t>Infraestructura física (suficiencia, comodidad)</t>
  </si>
  <si>
    <t xml:space="preserve">Debilidades en la adecuación de ambientes que propendan por el bienestar y la calidad del trabajo y la seguridad de la información </t>
  </si>
  <si>
    <t>Elementos de trabajo (papel, equipos, herramientas)</t>
  </si>
  <si>
    <r>
      <rPr>
        <sz val="12"/>
        <color rgb="FF00B050"/>
        <rFont val="Azo Sans Light"/>
      </rPr>
      <t xml:space="preserve">No se avanza </t>
    </r>
    <r>
      <rPr>
        <sz val="12"/>
        <color rgb="FF004D6D"/>
        <rFont val="Azo Sans Light"/>
      </rPr>
      <t xml:space="preserve">en los procesos de modernización de las tecnologías de la información y comunicación de acuerdo con los cambios permanentes en materia de tecnología </t>
    </r>
    <r>
      <rPr>
        <sz val="12"/>
        <color rgb="FF00B050"/>
        <rFont val="Azo Sans Light"/>
      </rPr>
      <t>en el entorno global</t>
    </r>
    <r>
      <rPr>
        <sz val="12"/>
        <color rgb="FF004D6D"/>
        <rFont val="Azo Sans Light"/>
      </rPr>
      <t>.</t>
    </r>
  </si>
  <si>
    <t>Uso adecuado de los elementos de trabajo.</t>
  </si>
  <si>
    <t>Adquisición de nuevas soluciones  tecnológicas para el desarrollo de  la función misional de Administrar Justicia y la gestión de seguridad de la información</t>
  </si>
  <si>
    <t>Comunicación Interna (canales utilizados y su efectividad, flujo de la información necesaria para el desarrollo de las actividades)</t>
  </si>
  <si>
    <t xml:space="preserve">Falta de registro respecto de la atención de solicitudes recibidas, para dar respuesta a los usuarios y/o partes interesadas.   </t>
  </si>
  <si>
    <t>La comunicación interna implementó los canales oficiales como el aplicativo SIGOBius Web, el correo electrónico institucional y herramientas tecnológicas a través del office 365 para reuniones y canales de comunicación por Teams.</t>
  </si>
  <si>
    <t>Ambientales</t>
  </si>
  <si>
    <t>Desconocimiento del Plan de Gestión Ambiental que aplica para la Rama Judicial Acuerdo PSAA14-10160</t>
  </si>
  <si>
    <t>Disminución en el uso de papel, toners y demás elementos de oficina al implementar el uso de medios tecnológicos</t>
  </si>
  <si>
    <t>Falta en la separación adecuada de residuos en la fuente </t>
  </si>
  <si>
    <t>Participación virtual en los espacios de sensibilización ambiental, como el Día SIGCMA</t>
  </si>
  <si>
    <t>Implementación de buenas prácticas tendientes a la protección del medio ambiente</t>
  </si>
  <si>
    <t>ESTRATEGIAS</t>
  </si>
  <si>
    <t>ESTRATEGIAS  DOFA</t>
  </si>
  <si>
    <t>ESTRATEGIA / ACCIÓN / PROYECTO</t>
  </si>
  <si>
    <t xml:space="preserve">GESTIONA  </t>
  </si>
  <si>
    <t xml:space="preserve">DOCUMENTADA EN </t>
  </si>
  <si>
    <t>A</t>
  </si>
  <si>
    <t>O</t>
  </si>
  <si>
    <t>D</t>
  </si>
  <si>
    <t>F</t>
  </si>
  <si>
    <t>Realizar la planeación para la ejecución de los recursos de manera coherente con los requerido por la organización y lo definido en el PETD</t>
  </si>
  <si>
    <t>3, 9, 14</t>
  </si>
  <si>
    <t>2, 8</t>
  </si>
  <si>
    <t>1, 5, 6, 7, 14, 18, 19</t>
  </si>
  <si>
    <t>Documentada en Plan de Acción</t>
  </si>
  <si>
    <t>Realizar seguimiento a los procesos de contratación de acuerdo con el Plan Anual de Adquisiciones</t>
  </si>
  <si>
    <t>2, 3, 4</t>
  </si>
  <si>
    <t>1, 3, 14</t>
  </si>
  <si>
    <t xml:space="preserve">1, 7, 8, 11, </t>
  </si>
  <si>
    <t>Aprovechar la experiencia y habilidades del equipo de tecnología para liderar la implementación de nuevas soluciones innovadoras que impulsen la eficiencia y la competitividad de la organización</t>
  </si>
  <si>
    <t>9, 10</t>
  </si>
  <si>
    <t>Explorar e invertir en tecnologías emergentes como la inteligencia artificial y el análisis de datos para mejorar la toma de decisiones, la personalización del cliente y la eficiencia operativa (IA, Bigdata…)</t>
  </si>
  <si>
    <t>Implementar medidas de seguridad cibernética robustas, como firewalls avanzados, sistemas de detección de intrusiones y programas de concientización sobre seguridad, para proteger contra amenazas de ciberseguridad y mitigar el riesgo de brechas de datos.</t>
  </si>
  <si>
    <t>12, 17</t>
  </si>
  <si>
    <t xml:space="preserve">2, 21, 22, </t>
  </si>
  <si>
    <t>Realizar seguimiento al desarrollo de los proyectos de acuerdo con el PETD</t>
  </si>
  <si>
    <t>2, 4, 5, 6, 11, 13, 15, 16, 17</t>
  </si>
  <si>
    <t>1, 8, 11, 14, 19, 20, 21, 22</t>
  </si>
  <si>
    <t xml:space="preserve">Realizar seguimiento a la prestación de los servicios tecnológicos (Conectividad, soporte a usuarios, soporte a aplicativos, Audiencias </t>
  </si>
  <si>
    <t>7, 8, 10, 11, 15, 16</t>
  </si>
  <si>
    <t>8, 9, 10, 11</t>
  </si>
  <si>
    <t xml:space="preserve">11, 15, 16,  23,  </t>
  </si>
  <si>
    <t>Realizar seguimiento a los informes en materia tecnológica y de SGSI, de auditorias internas y externas (CGR - Unidad de Auditoría - UDAE SIGCMA - ICONTEC)</t>
  </si>
  <si>
    <t>6, 7</t>
  </si>
  <si>
    <t xml:space="preserve">4, 11, 12, 13, 24, 25 </t>
  </si>
  <si>
    <t>Documentada en planes de mejoramiento, SIAPOAS.</t>
  </si>
  <si>
    <t>Realizar seguimiento a  las respuestas de tutelas y derechos de petición, quejas, reclamos y sugerencias que involucren a la Unidad de Transformación Digital e Informática</t>
  </si>
  <si>
    <t>Documentada en informes (Auditoría y Revisión por la alta dirección)</t>
  </si>
  <si>
    <t xml:space="preserve">Socialización, divulgación y/o capacitación sobre temas de seguridad de la información </t>
  </si>
  <si>
    <t>5,6, 7</t>
  </si>
  <si>
    <t>2, 3, 12, 17, 19</t>
  </si>
  <si>
    <t>Documentada en Matriz de riesgos</t>
  </si>
  <si>
    <t>Establecer, implementar y monitorear el desarrollo del Plan Estratégico de Seguridad de la Información.</t>
  </si>
  <si>
    <t>5, 7, 8, 9, 10</t>
  </si>
  <si>
    <t>5, 12</t>
  </si>
  <si>
    <t>3, 21</t>
  </si>
  <si>
    <t>Realizar seguimiento al grado de satisfacción de usuarios que reportan requerimientos o necesidades a través de la mesa de ayuda</t>
  </si>
  <si>
    <t>Documentada en informes (Proveedor, Auditoría y Revisión por la alta dirección)</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</si>
  <si>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</si>
  <si>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</si>
  <si>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</si>
  <si>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</si>
  <si>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</si>
  <si>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</si>
  <si>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</si>
  <si>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</si>
  <si>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</si>
  <si>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</si>
  <si>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</si>
  <si>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</si>
  <si>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</si>
  <si>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</si>
  <si>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</si>
  <si>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</si>
  <si>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</si>
  <si>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</si>
  <si>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</si>
  <si>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</si>
  <si>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</si>
  <si>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</si>
  <si>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</si>
  <si>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</si>
  <si>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</si>
  <si>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</si>
  <si>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</si>
  <si>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</si>
  <si>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</si>
  <si>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</si>
  <si>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</si>
  <si>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</si>
  <si>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</si>
  <si>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</si>
  <si>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</si>
  <si>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</si>
  <si>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</si>
  <si>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</si>
  <si>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</si>
  <si>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</si>
  <si>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</si>
  <si>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</si>
  <si>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</si>
  <si>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</si>
  <si>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</si>
  <si>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</si>
  <si>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</si>
  <si>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</si>
  <si>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</si>
  <si>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</si>
  <si>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</si>
  <si>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</si>
  <si>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</si>
  <si>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</si>
  <si>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</si>
  <si>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</si>
  <si>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</si>
  <si>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</si>
  <si>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</si>
  <si>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</si>
  <si>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</si>
  <si>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</si>
  <si>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</si>
  <si>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</si>
  <si>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</si>
  <si>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</si>
  <si>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</si>
  <si>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</si>
  <si>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</si>
  <si>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</si>
  <si>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Políticas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</si>
  <si>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política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</si>
  <si>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</si>
  <si>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</si>
  <si>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</si>
  <si>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</si>
  <si>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</si>
  <si>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</si>
  <si>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</si>
  <si>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</si>
  <si>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</si>
  <si>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</si>
  <si>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</si>
  <si>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</si>
  <si>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</si>
  <si>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</si>
  <si>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</si>
  <si>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</si>
  <si>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</si>
  <si>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</si>
  <si>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</si>
  <si>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</si>
  <si>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</si>
  <si>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</si>
  <si>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</si>
  <si>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</si>
  <si>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</si>
  <si>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Pérdida de la seguridad,  integridad y confidencialidad de la información </t>
  </si>
  <si>
    <t xml:space="preserve">Afectación en la confidencialidad, integridad,   y seguridad de la información por la ausencia de controles  y procedimientos que resguardan el acceso a los datos. </t>
  </si>
  <si>
    <t xml:space="preserve">1. Ausencia  en los controles de Seguridad </t>
  </si>
  <si>
    <t>Afectación de reputacion,imagén,  credibilidad, satisfacción de usuarios y PI</t>
  </si>
  <si>
    <t xml:space="preserve">De un área del nivel central, seccional o despacho judicial </t>
  </si>
  <si>
    <t>2. Falta de concientización de los servidores judiciales en materia de seguridad de la información</t>
  </si>
  <si>
    <t>Afectación Económica</t>
  </si>
  <si>
    <t>Afectación al presupuesto en un valor &lt;0,5% y ≥1%.</t>
  </si>
  <si>
    <t>3. Ataques cibernéticos</t>
  </si>
  <si>
    <t>Incumplimiento de las metas establecidas</t>
  </si>
  <si>
    <t>Incumplimiento del 20% de los indicadores del proceso</t>
  </si>
  <si>
    <t>4. Errores Humanos en gestión tecnológica</t>
  </si>
  <si>
    <t>Interrupción o afectación en la prestación del servicio administrativo</t>
  </si>
  <si>
    <t>Entre e 97 a 192 horas  habiles al año o afectación baja</t>
  </si>
  <si>
    <t>5. Vulnerabilidades en el Software o Hardware que permitan modificación de datos de forma no autorizada.</t>
  </si>
  <si>
    <t>Interrupción o afectación en la prestación del servicio judicial</t>
  </si>
  <si>
    <t xml:space="preserve">Entre 49 a 96 horas  habiles al año  </t>
  </si>
  <si>
    <t>6. Limitaciones para el acceso físico y lógico a los  Datacenter de la Entidad  por parte de los operadores de los Datacenter.</t>
  </si>
  <si>
    <t xml:space="preserve">Entre e 193 a 240 horas  habiles al año   </t>
  </si>
  <si>
    <t>7. Dependencia de la Rama Judicial - CSJ en servicios de terceros para el funcionamiento de su infraestructura crítica, incluyendo servidores, redes, sistemas de almacenamiento, servicios en la nube, y otros componentes esenciales para sus operaciones diarias</t>
  </si>
  <si>
    <t xml:space="preserve">Entre  0 a 48 horas habiles al año </t>
  </si>
  <si>
    <t>8. Falta de Copias de respaldo de BD, Imágenes de los sistemas operativos, aplicaciones, estaciones de trabajo de la Rama Judicial -CSJ</t>
  </si>
  <si>
    <t>9. Falta de renovación o vencimiento de licenciamiento de herramientas, certificados SSL, Sistemas Operativos, Bases de datos, plataformas Cloud, entre otros, para la correcta operación de los servicios  de la Rama Judicial -CSJ</t>
  </si>
  <si>
    <t>10.  Falta de clasificación, acceso y conservación de la información de la Rama Judicial -CSJ.</t>
  </si>
  <si>
    <t xml:space="preserve">Interrupción del servicio de conectividad WAN - Nacional </t>
  </si>
  <si>
    <t>Imprevistos de la prestación de los servicios de conectividad.</t>
  </si>
  <si>
    <t>1. Fallas del operador de conectividad Nacional y sus aliados.</t>
  </si>
  <si>
    <t xml:space="preserve">De la entidad y sector justicia a nivel nacional </t>
  </si>
  <si>
    <t>2. Saturación en los canales</t>
  </si>
  <si>
    <t>3. Falla del fluido Eléctrico</t>
  </si>
  <si>
    <t>4. Infraestructura arrendada con fallas que impidan la conectividad</t>
  </si>
  <si>
    <t>Entre 0 a 96 horas habiles al año  o afectación minima</t>
  </si>
  <si>
    <t>5. Errores en la configuración de dispositivos de red, como direcciones IP incorrectas o configuraciones de firewall mal ajustadas</t>
  </si>
  <si>
    <t>Obsolescencia Tecnológica.</t>
  </si>
  <si>
    <t xml:space="preserve"> Tener en operación activos  que han perdido eficiencia y productividad, llegando al final de su vida útil tecnológica.</t>
  </si>
  <si>
    <t>1. Rápido e inevitable avance tecnológico.</t>
  </si>
  <si>
    <t>2. Falta de recursos presupuestales para enfrentar la necesidad de actualizar la plataforma tecnológica y los sistemas de información.</t>
  </si>
  <si>
    <t xml:space="preserve">De la entidad, seccional, despachos a nivel departamental </t>
  </si>
  <si>
    <t>Falta de Gobernabilidad de TIC</t>
  </si>
  <si>
    <t>1. Falta de control y regulación respecto de la aplicación del las TIC en las diferentes Corporaciones y Seccionales</t>
  </si>
  <si>
    <t>2. Desarticulación con los ingenieros Seccionales, al no tener administrativamente dependencia de la dirección de la Unidad de  Transformación Digital e Informática</t>
  </si>
  <si>
    <t>Incumplimiento del 40% de los indicadores del proceso</t>
  </si>
  <si>
    <t>3.Falta de Estandarización de procesos y procedimientos a nivel nacional.</t>
  </si>
  <si>
    <t xml:space="preserve">Entre  97 a 144 horas   habiles al año  </t>
  </si>
  <si>
    <t>4.Falta de socialización de los procesos y procedimientos relacionados con las TIC.</t>
  </si>
  <si>
    <t>Entre 193 a 288 horas   habiles al año  o afectación media</t>
  </si>
  <si>
    <t xml:space="preserve">5.Desarticulación de los procesos asociados a los planes, programas y proyectos relacionados con las nuevas iniciativas tecnológicas generadas desde los usuarios. </t>
  </si>
  <si>
    <t>6. Resistencia por parte las oficinas de TI de las seccionales, corporaciones y juzgados en la implementación de los modelos de transformación digital.</t>
  </si>
  <si>
    <t>Interrupción del servicio de conectividad LAN - Local</t>
  </si>
  <si>
    <t>Afectar el normal curso de las
operaciones en alguna de las ubicaciones de la organización con ocasión a la ausencia de conectividad</t>
  </si>
  <si>
    <t>1. Fallas en la operación de los equipos activos de RED. (routers, switches, cables y servidores)</t>
  </si>
  <si>
    <t>2. Fallas en el fluido eléctrico</t>
  </si>
  <si>
    <t>3. Falta o demoras en el mantenimiento</t>
  </si>
  <si>
    <t>4. Virus Informático, ataques de denegación del servicio, intrusiones de seguridad</t>
  </si>
  <si>
    <t>5. Errores en la configuración de los dispositivos de red</t>
  </si>
  <si>
    <t>6. Actualizaciones de software que no se instalan correctamente o que causan incompatibilidades</t>
  </si>
  <si>
    <t>Afectación o interrupción en la  prestación de servicios tecnológicos</t>
  </si>
  <si>
    <t xml:space="preserve">Ausencia o intermitencia  de los servicios  tecnológicos en alguna de las instalaciones de las entidades de la Rama Judicial usuarias de los servicios  </t>
  </si>
  <si>
    <t>1. Fallas en los equipos tecnológicos que soportan la operación (servidores, routers, switches y otros componentes críticos)</t>
  </si>
  <si>
    <t xml:space="preserve">De la entidad, seccional, despachos a nivel local o municipal </t>
  </si>
  <si>
    <t xml:space="preserve">2. Falla en la nube privada o pública (servidores caídos o indisponibilidad de publicaciones) </t>
  </si>
  <si>
    <t>Afectación al presupuesto en un valor ≥0,5%.</t>
  </si>
  <si>
    <t>3. Falla en los equipos de  seguridad perimetral o conectividad central</t>
  </si>
  <si>
    <t xml:space="preserve">4. Falla en la etapa de migración de los mismos, en el cambio de proveedor, afectando el normal desarrollo de las actividades. </t>
  </si>
  <si>
    <t>5. Fallas presentadas durante la ejecución de ventanas de mantenimiento</t>
  </si>
  <si>
    <t>6. Cortes de fibra óptica en las rutas principal y backup</t>
  </si>
  <si>
    <t>7. Falla en el fluido eléctrico</t>
  </si>
  <si>
    <t>Fallas en la disponibilidad de los sistemas de información</t>
  </si>
  <si>
    <t>Afectación en la disponibilidad de los sistemas de información y aplicación que se administren desde la unidad</t>
  </si>
  <si>
    <t>1. Sistemas Desactualizados: Versiones obsoletas de software pueden ser vulnerables a fallas.</t>
  </si>
  <si>
    <t>2. Falta de monitoreo a la continuidad del servicio de los sistemas de información.</t>
  </si>
  <si>
    <t>3. Errores Humanos: Configuraciones incorrectas, actualizaciones fallidas o eliminación accidental de datos.</t>
  </si>
  <si>
    <t xml:space="preserve">4. Desastres Naturales </t>
  </si>
  <si>
    <t>Recibir dádivas o beneficios a nombre propio o de terceros para  manipular las bases de datos o interrumpir las comunicaciones.</t>
  </si>
  <si>
    <t>Recibir dádivas o beneficios a nombre propio o de terceros para  alterar la información o la estructuras de las bases de datos o suspender temporal o permanentemente las comunicaciones.</t>
  </si>
  <si>
    <t>1.Insuficientes programas de capacitación para la toma de conciencia debido al desconocimiento de la ley antisoborno (ISO 37001:2016), Plan Anticorrupción y  de los  valores y principios propios de la entidad.</t>
  </si>
  <si>
    <t xml:space="preserve">2. Desconocimiento y no aplicación del Código de Ética y Buen Gobierno.    </t>
  </si>
  <si>
    <t>3.Carencia de compromiso  y transparencia de los servidores judiciales</t>
  </si>
  <si>
    <t>4.Deficiencia de  controles en el trámite  de los documentos</t>
  </si>
  <si>
    <t xml:space="preserve">5. Aplicación no adecuada  de los procedimientos de control </t>
  </si>
  <si>
    <t>Ofrecer, prometer, entregar, aceptar o solicitar una ventaja indebida para la asignación de permisos para el acceso y uso de servicios tecnológicos no autorizados, con exposición de datos sensibles,  en  beneficio propio o de un tercero.</t>
  </si>
  <si>
    <t xml:space="preserve">Cuando por el acceso indebido  y malintencionado a los sistemas de información se hace el uso no apropiado de la información contenida en los sistemas en favorecimiento propio o de un tercero.
</t>
  </si>
  <si>
    <t>1. Falta de ética de los servidores públicos (Debilidades en principios y valores)</t>
  </si>
  <si>
    <t>2. Falta de ética de terceros interesados  (Debilidades principios y valores)</t>
  </si>
  <si>
    <t>Afectación al presupuesto en un valor ≥50%.</t>
  </si>
  <si>
    <t>3. Debilidad en la gestión de Seguridad de la Información, relacionada con contraseñas.</t>
  </si>
  <si>
    <t>4. Debilidad en los controles relacionados con la gestión de los aplicativos. (Daño - cambio - manipulación base de datos)</t>
  </si>
  <si>
    <t>Ofrecer, prometer, entregar, aceptar o solicitar una ventaja indebida  para influir o direccionar la estructuración de  necesidades y/o especificaciones técnicas que involucran Tecnologías de Información soluciones y servicios tecnológicos, en  beneficio propio o de un tercero.</t>
  </si>
  <si>
    <t>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t>
  </si>
  <si>
    <t>3. Debilidades en los controles de los procedimientos de estructuración contractual.</t>
  </si>
  <si>
    <t>Ofrecer, prometer, entregar, aceptar o solicitar una ventaja para afectar indebidamente la evaluación técnica de ofertas en los procesos de contratación.</t>
  </si>
  <si>
    <t>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t>
  </si>
  <si>
    <t>3. Debilidades en los controles de los procedimientos de evaluación  contractual.</t>
  </si>
  <si>
    <t>Ofrecer, prometer, entregar, aceptar o solicitar una ventaja indebida  para afectar la supervisión o interventoría de los contratos.</t>
  </si>
  <si>
    <t>Cuando se favorece  indebidamente la intervención de personas inescrupulosas (ejem:  consultores externos, fabricantes, proveedores, oferentes, proponentes, entre otros.), para afectar indebidamente la supervisión o interventoría de los contratos.</t>
  </si>
  <si>
    <t>3. Debilidades en los controles de los procedimientos de supervisión o interventoría contractual.</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</si>
  <si>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</si>
  <si>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</si>
  <si>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</si>
  <si>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</si>
  <si>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</si>
  <si>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</si>
  <si>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</si>
  <si>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</si>
  <si>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</si>
  <si>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</si>
  <si>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</si>
  <si>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</si>
  <si>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</si>
  <si>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</si>
  <si>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</si>
  <si>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</si>
  <si>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</si>
  <si>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Director Administrativo de la  División de Seguridad y Protección de Datos, Liderará los planes de acción de la gestión de seguridad para implementar los controles necesarios a fortalecer que minimicen el riesgo de vulnerabilidades.</t>
  </si>
  <si>
    <t>SI</t>
  </si>
  <si>
    <t>NO</t>
  </si>
  <si>
    <t>Cumplimiento de los planes de acción que describen las actividades específicas para implementar los controles de seguridad faltantes, incluyendo plazos y responsables.</t>
  </si>
  <si>
    <t>Sensibilizaciones y Capacitación en temas relacionados con la Seguridad de la información, Ciberseguridad y Protección de la Privacidad.</t>
  </si>
  <si>
    <t>Programas de formación y concienciación específicos sobre seguridad de la información para los servidores judiciales. Estos programas deben abordar temas relevantes, como el manejo de datos sensibles, la protección de contraseñas, el reconocimiento de amenazas y el cumplimiento de políticas de seguridad</t>
  </si>
  <si>
    <t>Gestión de Monitoreo y Respuesta antes los posibles ataques cibernéticos, por medio del Equipo central de Monitoreo  y Respuesta (ECMR). (contrato 028-2023)</t>
  </si>
  <si>
    <t>Un plan de respuesta a incidentes detallado que describa los pasos a seguir en caso de un ataque cibernético, parcheo en vulnerabilidades y mejoras en seguridad de acuerdo a las lecciones aprendidas</t>
  </si>
  <si>
    <t>Formación y capacitación constante en las herramientas de Gestión tecnológica, requisitos contractuales para validar la competencia en materia de seguridad de la información e informática.</t>
  </si>
  <si>
    <t>Capacitación continua a los servidores judiciales en aspectos clave de la gestión tecnológica, como el manejo de sistemas y datos, las mejores prácticas de seguridad cibernética y la identificación de posibles riesgos. Controles de acceso y autorización adecuados para limitar el acceso a sistemas y datos críticos solo a personal autorizado</t>
  </si>
  <si>
    <t>Herramientas de gestión de vulnerabilidades que identifican, reportan vulnerabilidades, Procedimiento de gestión de vulnerabilidades, Equipo central de monitoreo y respuesta (ECMR) definidos en el contrato 028-2023.</t>
  </si>
  <si>
    <t>Parches de seguridad y actualizaciones de software/hardware para corregir las vulnerabilidades conocidas. Realizar evaluaciones regulares de vulnerabilidades y prioriza la aplicación de parches según el riesgo. controles de acceso y autenticación para limitar el acceso a los datos solo a usuarios autorizados. Controles de acceso y autenticación para limitar el acceso a los datos solo a usuarios autorizados</t>
  </si>
  <si>
    <t>(Acceso lógico) Firewall redundates Fortinet Balanceo de canales y VPN's.
(Acceso Físico)  Control de acceso biométrico a los Datacenter.</t>
  </si>
  <si>
    <t>Desarrollar y mantener el plan de respuesta a incidentes específico para accesos no autorizados a los Datacenter, detallando los pasos a seguir en caso de una violación de seguridad.
Realizar simulacros de incidentes para probar y mejorar continuamente los procedimientos de respuesta a incidentes.
Revisar y actualizar las políticas de acceso físico y lógico
Establecer SLAs con proveedores de Datacenter que incluyan cláusulas específicas sobre la disponibilidad y acceso seguro
Herramientas de monitoreo 7*24 para supervisar el rendimiento y la disponibilidad de los servicios de terceros en tiempo real.
Configuración de alertas proactivas para notificar al equipo de TI sobre cualquier anomalía o interrupción en los servicios de terceros.
Desarrollar y mantener actualizados los manuales de procedimientos para la gestión de incidentes.
Desarrollo de planes de continuidad de negocios específicos para cada dependencia crítica de servicios de terceros.
Implementación de planes de recuperación ante desastres que incluyan procedimientos para la recuperación de servicios de terceros.
Políticas y procedimientos de backup que especifique la frecuencia de las copias de respaldo (diarias, semanales, mensuales), los tipos de datos que deben ser respaldados y los procedimientos para almacenar y proteger los backups.
simulacros periódicos de recuperación de datos para asegurarse de que los procesos de restauración funcionen correctamente y que el personal esté familiarizado con los procedimientos.
Mantener el inventario centralizado y actualizado de todas las licencias de software, certificados SSL, sistemas operativos, bases de datos y plataformas cloud utilizadas.
Política y procedimiento de certificados digitales SSL (renovación de  certificados que defina los procedimientos, plazos y responsabilidades para la renovación)
Revisiones periódicas del inventario y el estado de las licencias y certificados para asegurar que se mantengan actualizados.
Política de clasificación de la información que definen categorías de clasificación (pública, interna, confidencial, sensible)
Política de control de acceso (quién tiene acceso a qué información y bajo qué condiciones.)
Implementación de control de etiquetado para identificar la clasificación de la información de manera visible, ya sea en formato físico o digital.
Implementar del principio de mínimos privilegios, asegurando que los usuarios solo tengan acceso a la información necesaria para desempeñar sus funciones
Implementar autenticación multifactor para el acceso a sistemas que contengan información clasificada.</t>
  </si>
  <si>
    <t>Aplicación de Pólizas y Cláusulas
Contratos y Acuerdos de niveles de Servicios</t>
  </si>
  <si>
    <t xml:space="preserve">Se realizan copias de Seguridad </t>
  </si>
  <si>
    <t>Inventario certificados
Plan Anual de Adquisiciones</t>
  </si>
  <si>
    <t xml:space="preserve">Existen políticas  para el manejo de Backup.
Existe política para la clasificación de la información.
</t>
  </si>
  <si>
    <t>Validación del estado de la red con el operador de conectividad</t>
  </si>
  <si>
    <t>Comunicar de manera inmediata a los técnicos de mesa para que realicen validación de primer nivel y determinen la posible solución y escalamiento al especialista, interventoría y/o operador del servicio de ser necesario. 
De igual manera, el supervisor del contrato de los servicios de conectividad deberá preparar la comunicación de indisponibilidad del servicio, la cual se envía a los afectados.</t>
  </si>
  <si>
    <t>Realización de pruebas de saturación a los enlaces y ancho de banda, realizadas por el operador y presentadas en las reuniones de seguimiento que se realizan con la interventoría del contrato.</t>
  </si>
  <si>
    <t>Activación del Plan de continuidad del negocio</t>
  </si>
  <si>
    <t>Reuniones de seguimiento con la mesa de servicios, donde uno de los puntos a tratar es la operación del NOC. (centro de operaciones de red)  En estas reuniones se hace la verificación los eventos presentados durante la semana y como se solucionaron.</t>
  </si>
  <si>
    <t>En caso de interrupción del servicio WAN, se realizarán verificaciones para validar el suministro de la carga eléctrica a la UPS, suministro de energía en los puntos regulados y se realizarán monitoreos al Data Center.</t>
  </si>
  <si>
    <t>El seguimiento a las responsabilidades contractuales de mantenimiento preventivo y su ejecución.</t>
  </si>
  <si>
    <t>Seguimiento a la ejecución presupuestal y al inventario para determinar que equipos están próximos a ser obsoletos y determinar los recursos a distribuir</t>
  </si>
  <si>
    <t>Realizar las adquisiciones de acuerdo con las necesidades identificadas.</t>
  </si>
  <si>
    <t>La Unidad de Transformación Digital e Informática realiza actividades relacionadas con el soporte, mantenimiento, y actualización de los sistemas de información</t>
  </si>
  <si>
    <t>Lineamientos técnicos que sean de obligatorio cumplimiento para las Seccionales y demás áreas y reitera las comunicaciones de forma periódica cuando lo considera necesario.</t>
  </si>
  <si>
    <t>Acciones de respuesta ante noticias que afectan la imagen de la entidad. Las acciones que controlan el riesgo se  encuentran definidas  dentro del proceso estratégico  "COMUNICACION INSTITUCIONAL".</t>
  </si>
  <si>
    <t>Creación de procedimientos e implementación de mecanismos de seguimiento a los mismos</t>
  </si>
  <si>
    <t>Herramienta para el seguimiento y la gestión a los planes, programas y proyectos.</t>
  </si>
  <si>
    <t>Cuadro de control integrado para el  seguimiento y la gestión a los planes, programas y proyectos, de manera que facilite la articulación de los procesos asociados a los mismos.</t>
  </si>
  <si>
    <t>Capacitación en los procedimientos y procesos establecidos y propios de las TIC.</t>
  </si>
  <si>
    <t>Articulación y comunicación con los actores del procedimiento</t>
  </si>
  <si>
    <t xml:space="preserve">Herramienta para el seguimiento de los procedimientos y lineamientos técnicos establecidos </t>
  </si>
  <si>
    <t>Seguimiento a la ejecución de los procedimientos y lineamientos técnicos emitidos</t>
  </si>
  <si>
    <t xml:space="preserve">Reuniones de socialización y formulario para registrar  las causas de resistencia a la implementación de los modelos de transformación digital </t>
  </si>
  <si>
    <t xml:space="preserve">Evaluar las causas de resistencia a la implementación de los modelos de transformación digital </t>
  </si>
  <si>
    <t>Soporte por Ingenieros o Técnicos en Sitio - Utilización de UPS y Plantas Eléctricas</t>
  </si>
  <si>
    <t>Ajustes o correcciones por el equipo de profesionales especializado en redes LAN (mesa de Ayuda)</t>
  </si>
  <si>
    <t>Plan  de actualización y renovación de cableados estructurados en sedes judiciales</t>
  </si>
  <si>
    <t xml:space="preserve">Interventoría a los componentes del servicio contratado  que incluye el reporte de incidentes sobre la prestación de forma periódica </t>
  </si>
  <si>
    <t xml:space="preserve">Inclusión en el plan de inversiones anuales de la Entidad del programa para la actualización de cableados </t>
  </si>
  <si>
    <t xml:space="preserve">Reuniones de seguimiento a la ejecución de las obligaciones en los contratos de obra </t>
  </si>
  <si>
    <t>Sistema de monitoreo a través del NOC</t>
  </si>
  <si>
    <t>Planes de mantenimiento preventivo para equipos de servidores judiciales</t>
  </si>
  <si>
    <t>Capacitación a usuarios final</t>
  </si>
  <si>
    <t>Atención a usuarios (Nivel 1 ) mesa de servicios</t>
  </si>
  <si>
    <t>seguimiento por parte de la supervisión e interventoría en el proceso de migración de servicios tecnológicos. Tomando medidas correctivas cuando se encuentren anomalías en el proceso</t>
  </si>
  <si>
    <t>Monitoreo de los servicios contratados en la plataformas de nube publica y privada.</t>
  </si>
  <si>
    <t>Teniendo sistemas de respaldo energético que ofrezcan redundancia en el suministro de potencia a los equipos activos</t>
  </si>
  <si>
    <t>Atender oportunamente las fallas presentadas que se encuentren en el alcance y gestión del contrato</t>
  </si>
  <si>
    <t>Tener respaldo de los entornos de desarrollo y disponibilidad de despliegue alterna</t>
  </si>
  <si>
    <t xml:space="preserve">Reportes de disponibilidad de los servicios en la Nube </t>
  </si>
  <si>
    <t xml:space="preserve"> Contar con equipos de contingencia en la red troncal de la Entidad</t>
  </si>
  <si>
    <t>Revisión periódica del estado de los equipos</t>
  </si>
  <si>
    <t>Minimizar al máximo los puntos de convergencia de la red principal y de respaldo (deseable 0)</t>
  </si>
  <si>
    <t>Inventario de sistemas de información e infraestructura de software actualizada</t>
  </si>
  <si>
    <t>Directrices y ejecución de actividades relacionadas con el monitoreo y la oportuna detección de problemas sobre los sistemas de información</t>
  </si>
  <si>
    <t>Realizar rollback en los casos que se identifiquen errores que afectan la prestación del servicio, mientras se realiza el análisis de la situación presentada</t>
  </si>
  <si>
    <t xml:space="preserve">copias de seguridad sobre los sistemas de información a cargo, y aplicar los procedimientos de control de cambios </t>
  </si>
  <si>
    <t>Implementar procedimiento de control de cambios tecnológicos</t>
  </si>
  <si>
    <t>Los estudios previos y los pliegos que soportan el proceso de adquisición de bienes y servicios de gestión tecnológica - UI, son revisados en su componente técnico por los profesionales de la Unidad de Transformación Digital e Informática a cargo de su estructuración.</t>
  </si>
  <si>
    <t>Acciones de respuesta ante noticias que afectan la imagen de la entidad</t>
  </si>
  <si>
    <t>Los procesos de adquisición de bienes y servicios, son revisados por la Unidad de Compras Públicas, la Junta de Contratación, el Despacho del Director Ejecutivo, y cuando superan los 100 SMMLV, por el Consejo Superior de la Judicatura.</t>
  </si>
  <si>
    <t xml:space="preserve"> La EJRLB realiza capacitaciones relacionadas con el código de ética - otros temas pertinentes a la prevención de la corrupción.(Información sensible)</t>
  </si>
  <si>
    <t>Los profesionales de la Unidad de Transformación Digital e Informática, firman un Acuerdo de confidencialidad, para prevenir la divulgación no autorizada de información sensible.</t>
  </si>
  <si>
    <t>Realización de programas de formación, capacitación y sensibilización en temas de Probidad y ética de lo público, a través de la EJRLB.</t>
  </si>
  <si>
    <t>Socialización constante del SGAS del CSJ, a través de la Coordinación Nacional de Calidad.</t>
  </si>
  <si>
    <t>Póliza de Responsabilidad Civil Extracontractual de servidor público</t>
  </si>
  <si>
    <t>Políticas de gestión de contraseñas de la División de Seguridad de la Unidad de Transformación Digital e Informática.</t>
  </si>
  <si>
    <t>Plan de continuidad del negocio</t>
  </si>
  <si>
    <t>Registro y verificación de acceso a los aplicativos.</t>
  </si>
  <si>
    <t>Socialización constante  del SGAS del CSJ, a través de la Coordinación Nacional de Calidad.</t>
  </si>
  <si>
    <t>Implementación del procedimiento de estructuración contractual, a cargo de la Unidad de Compras Públicas.</t>
  </si>
  <si>
    <t>Solicitar la apertura de investigación disciplinaria o penal, según corresponda.</t>
  </si>
  <si>
    <t>Revisar y reestructurar la necesidad a satisfacer o las especificaciones técnicas de la solución</t>
  </si>
  <si>
    <t xml:space="preserve">Seguimiento a la ejecución de servicios y/o Productos </t>
  </si>
  <si>
    <t>Control interno - Unidad de Auditoría</t>
  </si>
  <si>
    <t>Control Externo - CGR</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</si>
  <si>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</si>
  <si>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</si>
  <si>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</si>
  <si>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</si>
  <si>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</si>
  <si>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</si>
  <si>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</si>
  <si>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</si>
  <si>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</si>
  <si>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</si>
  <si>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</si>
  <si>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</si>
  <si>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</si>
  <si>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</si>
  <si>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</si>
  <si>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Sensibilizaciones sobre seguridad de la información (MFA)</t>
  </si>
  <si>
    <t xml:space="preserve">División de Seguridad y Protección de Datos </t>
  </si>
  <si>
    <t>Sensibilizaciones sobre seguridad de la información  Protección de Datos, Política de Seguridad, Escritorio Limpio, Etc.</t>
  </si>
  <si>
    <t>Se realizan escaneo a demanda sobre url, máquinas, servidores (Rapid7)</t>
  </si>
  <si>
    <t>Análisis de Código y Hacking Ético (a demanda)</t>
  </si>
  <si>
    <t>Cumplimiento de la Norma Iso 27001
Seguimiento de informes presentados por ECMR</t>
  </si>
  <si>
    <t>Recepción y respuesta a  las PQR relacionados con la protección de datos personales</t>
  </si>
  <si>
    <t xml:space="preserve">Capacitación de la política de seguridad de la Información en la Inducción y Reinducción al personal nuevo en la Rama Judicial. 
</t>
  </si>
  <si>
    <t>Seguimiento a las alertas RAPID 7
Seguimiento al Cronograma del SGSI</t>
  </si>
  <si>
    <t xml:space="preserve">Gestion de incidentes
Seguimiento No Conformidades y Oportunidades de Mejora </t>
  </si>
  <si>
    <t>Generación de plan de pruebas propuesto de DRP para las aplicaciones críticas identificadas para la Rama Judicial</t>
  </si>
  <si>
    <t>Seguimiento a las obligaciones contractuales del proveedor de los servicios</t>
  </si>
  <si>
    <t>División de Infraestructura de Hardware, Comuncaciones y Centros de Datos</t>
  </si>
  <si>
    <t>Monitoreo a los canales de conectividad</t>
  </si>
  <si>
    <t>Desarrollar un plan de contingencia detallado que incluya:
- Procedimientos específicos para manejar interrupciones inesperadas del servicio de conectividad.
- Roles y responsabilidades claras para el personal involucrado en la gestión de las interrupciones.</t>
  </si>
  <si>
    <t>Realizar capacitaciones  al personal en la ejecución del plan de contingencia y en el manejo de crisis relacionadas con la conectividad,  que contemplen  simulacros periódicos para poner a prueba la efectividad del plan y mejorar la respuesta ante emergencias.</t>
  </si>
  <si>
    <t>Diversificar proveedores estableciendo contratos con más de un proveedor en los servicios más críticos, con el fin de minimizar el impacto de fallos de un proveedor específico.</t>
  </si>
  <si>
    <t>Seguimiento a las obligaciones contractuales de los proveedores de los servicios</t>
  </si>
  <si>
    <t>División de Infraestructura de Hradware, Comunicaciones y Centros de DAtos</t>
  </si>
  <si>
    <t>Comunicaciones permanentes con los coordinadores (nivel nacional y seccional)</t>
  </si>
  <si>
    <t>Seguimiento a la ejecucion presupuestal y al inventario para determinar que equipos están próximos a ser obsoletos y determinar los recursos a distribuir</t>
  </si>
  <si>
    <t>Realizar seguimiento al portafolio de proyectos de la Unidad</t>
  </si>
  <si>
    <t>División de Desarrollo de Productos Digitales</t>
  </si>
  <si>
    <t xml:space="preserve">Revisión de la documentación dentro de cada proyecto como parte al seguimiento </t>
  </si>
  <si>
    <t>División de Estrategia y Arquitectura Digital</t>
  </si>
  <si>
    <t>Avanzar en el proyecto de actualización de cableados estructurados de las sede judiciales .</t>
  </si>
  <si>
    <t>División de Servicios Tecnológicos</t>
  </si>
  <si>
    <t>Realizar el monitoreo y seguimiento desde el NOC - Centro de Operaciones de Red</t>
  </si>
  <si>
    <t>Realizar el Monitoreo permanente de la disponibilidad de los servidores y recursos contratados</t>
  </si>
  <si>
    <t>Realizar el Seguimiento y monitoreo del comité de gestión de cambios</t>
  </si>
  <si>
    <t>Realizar el Seguimiento  e interventoria a las obligaciones contractuales de los  proveedor de servicios</t>
  </si>
  <si>
    <t>División de Infraestructura de Software</t>
  </si>
  <si>
    <t>Revisión y actualización del inventario de Sistemas de Información</t>
  </si>
  <si>
    <t>Actulización en la infraestructura, que incluye parches de seguridad</t>
  </si>
  <si>
    <t>Adecuada instalación certificados SSL</t>
  </si>
  <si>
    <t>Reducir (Mitigar)</t>
  </si>
  <si>
    <t>Implementación de campañas de comunicación y sensibilización interna sobre normas, procedimientos y valores institucionales.</t>
  </si>
  <si>
    <t>División de uso y apropiación digital</t>
  </si>
  <si>
    <t>Contar con los Documentos técnicos que soportan el proceso de adquisición de bienes y servicios de gestión tecnológica.</t>
  </si>
  <si>
    <t>Todas las divisiones de la UTDI</t>
  </si>
  <si>
    <t>Aplicación de las políticas de gestión de contraseñas</t>
  </si>
  <si>
    <t>Realizar la Gestión con la Unidad de Compras Públicas, los procesos de adquisiciones de bienes y servicios de gestión tecnológica.</t>
  </si>
  <si>
    <t xml:space="preserve">Realizar el Seguimiento a la ejecución de los contratos suscritos para servicios y/o Productos </t>
  </si>
  <si>
    <t>Atender las auditorias y controles internos y externos</t>
  </si>
  <si>
    <t>Despacho
División de Estrategia y Arquitectura Digital
División de Seguridad y Protección de datos</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</si>
  <si>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</si>
  <si>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</si>
  <si>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</si>
  <si>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</si>
  <si>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</si>
  <si>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</si>
  <si>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</si>
  <si>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</si>
  <si>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</si>
  <si>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</si>
  <si>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</si>
  <si>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</si>
  <si>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</si>
  <si>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</si>
  <si>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</si>
  <si>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</si>
  <si>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</si>
  <si>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</si>
  <si>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</si>
  <si>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</si>
  <si>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</si>
  <si>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</si>
  <si>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</si>
  <si>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</si>
  <si>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</si>
  <si>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</si>
  <si>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Catastrófico</t>
  </si>
  <si>
    <t xml:space="preserve">De la entidad y sector justicia a nivel internacional </t>
  </si>
  <si>
    <t>Afectación al presupuesto  en un valor  &lt;1% y ≥5%.</t>
  </si>
  <si>
    <t>Afectación al  presupuesto en un valor  &lt;5% y  ≥20%.</t>
  </si>
  <si>
    <t>Incumplimiento del 60% de los indicadores del proceso</t>
  </si>
  <si>
    <t>Incumplimiento del 80% de los indicadores del proceso</t>
  </si>
  <si>
    <t>Incumplimiento del 100% de los indicadores del proceso</t>
  </si>
  <si>
    <t>Entre  145 a 192 horas  hábiles al año</t>
  </si>
  <si>
    <t xml:space="preserve">     El riesgo afecta la imagen de la entidad con algunos usuarios de relevancia frente al logro de los objetivos</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</si>
  <si>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</si>
  <si>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</si>
  <si>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</si>
  <si>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</si>
  <si>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</si>
  <si>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</si>
  <si>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</si>
  <si>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</si>
  <si>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</si>
  <si>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</si>
  <si>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</si>
  <si>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</si>
  <si>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</si>
  <si>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</si>
  <si>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</si>
  <si>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</si>
  <si>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</si>
  <si>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</si>
  <si>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</si>
  <si>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</si>
  <si>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</si>
  <si>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</si>
  <si>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</si>
  <si>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</si>
  <si>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</si>
  <si>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</si>
  <si>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</si>
  <si>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</si>
  <si>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</si>
  <si>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</si>
  <si>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</si>
  <si>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</si>
  <si>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</si>
  <si>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</si>
  <si>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</si>
  <si>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</si>
  <si>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</si>
  <si>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</si>
  <si>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</si>
  <si>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</si>
  <si>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</si>
  <si>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</si>
  <si>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</si>
  <si>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</si>
  <si>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</si>
  <si>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</si>
  <si>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</si>
  <si>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</si>
  <si>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</si>
  <si>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</si>
  <si>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</si>
  <si>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</si>
  <si>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</si>
  <si>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</si>
  <si>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</si>
  <si>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</si>
  <si>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</si>
  <si>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</si>
  <si>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</si>
  <si>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</si>
  <si>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</si>
  <si>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</si>
  <si>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</si>
  <si>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</si>
  <si>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</si>
  <si>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</si>
  <si>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</si>
  <si>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</si>
  <si>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</si>
  <si>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</si>
  <si>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</si>
  <si>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Equipo fortalecido de apropiación digital, quienes acompañan a los servidores judiciales, en formación continua y participación activa en la transformación digital</t>
  </si>
  <si>
    <t xml:space="preserve">1, 15, 16, 17, 18 </t>
  </si>
  <si>
    <t>10, 11,14</t>
  </si>
  <si>
    <t>5, 11, 12, 13</t>
  </si>
  <si>
    <t>16, 19</t>
  </si>
  <si>
    <t>Seguridad</t>
  </si>
  <si>
    <t>Infraestructura Hardware</t>
  </si>
  <si>
    <t>Estrategia y arquitectura
Desarrollo productos digitales</t>
  </si>
  <si>
    <t>Actualizar el proceso de gestión tecnológica y diseñar el nuevo proceso para Transformación Digital</t>
  </si>
  <si>
    <t>Servicios tecnológicos
Seguridad
Infraestructura Hardware</t>
  </si>
  <si>
    <t>Servicios tecnológicos</t>
  </si>
  <si>
    <t xml:space="preserve">	
Todas divisiones</t>
  </si>
  <si>
    <t>Todas divisiones</t>
  </si>
  <si>
    <t>x</t>
  </si>
  <si>
    <t xml:space="preserve">Se mitiga la materialización del riesgo, con las acciones realizadas por la UTDI durante el periodo, como la aplicación de las  políticas gestión de contraseñas y la asistencia a la inducción y reinducción de la entidad. </t>
  </si>
  <si>
    <t>Monitoreo de los sistemas de información</t>
  </si>
  <si>
    <t>Gestión de controles de cambio tecnológicos</t>
  </si>
  <si>
    <t>Infraestructura Software
Desarrollo Productos Digitales
Proyectos Gestión Judicial
Servicios tecnológicos</t>
  </si>
  <si>
    <t>División de Servicios Tecnológicos
Divisiones de desarrollo de productos digitales y gestión judicial</t>
  </si>
  <si>
    <t>Se mitiga la materialización del riesgo, con las acciones realizadas por la UTDI durante el periodo, con la asistencia a la inducción y reinducción de la entidad y el apoyo en los procesos de contratación con la Unidad de Compras Públicas, en las diferentes divisiones.</t>
  </si>
  <si>
    <t>Durante el  periodo no se presentó materialización del riesgo. Se adelantaron las actividades de adecuación de cableado estructurado  en las sedes: Consejo Superior de la Judicatura, el Palacio de Justicia de Bucaramanga, el Palacio de Justicia de Popayán, el Palacio de Justicia del Líbano y el Palacio de Justicia de Fresno; se  entregaron  las Sedes del Consejo de Estado y Corte Constitucional. Por otra parte se avanzó en las actividades precontractuales de la fase IV y actualmente el comité evaluador asignado por el BID se encuentra evaluando las propuestas presentadas para el proceso para así culminar con la  adjudicación</t>
  </si>
  <si>
    <t>Durante el periodo se mitiga el riesgo con las acciones encaminadas a: realizar escaneos por demanda y a petición a  aplicaciones y hacking ético y se generaron informes que fueron enviados y socializados con los responsables, y se realiza el análisis de vulnerabilidades a PC, servidores y URL con la herramienta de Rapid7. 
Así mismo se mantuvo el seguimiento y monitoreo constante respecto de la disponibilidad de los recursos necesarios para garantizar la operación y continuidad de los servicios  tecnológicos de la Rama Judicial  que se encuentran en las plataforma de Nube Pública y Privada y se mantiene el seguimiento y monitoreo al proceso de gestión de cambios analizados en las sesiones del CAB.
Igualmente, se realizó el control al cumplimiento de obligaciones en los contratos de adecuación de cableado estructurado suscritos.</t>
  </si>
  <si>
    <t>Durante el periodo se realizaron las siguientes actividades:
* Escaneos y hacking ético: Se llevaron a cabo escaneos por demanda y a petición en aplicaciones, así como actividades de hacking ético. Los informes generados fueron enviados y socializados con los responsables correspondientes.
* Análisis de vulnerabilidades: Se realizaron análisis de vulnerabilidades a PC, servidores y URLs utilizando la herramienta Rapid7.
* Monitoreo de servidores y recursos en nube pública: Se llevó a cabo un monitoreo permanente de la disponibilidad de los servidores y recursos contratados en la nube pública, garantizando la continuidad de los servicios y sistemas desplegados en las plataformas AWS y Azure.
* Seguimiento de servicios en nube privada: Se realizó un seguimiento continuo de los servicios y obligaciones definidas en el contrato de nube privada, para soportar el crecimiento de la demanda de servicios tecnológicos en la Rama Judicial.
* Prestación de servicios de mesa de ayuda y nube privada: Se brindaron servicios de mesa de ayuda y soporte en nube privada.
*18 comités de cambios, en los cuales se han revisado un total de 67 cambios registrados en la plataforma de Judit. Durante el mes de marzo 2025, se evidencia un incremento en la cantidad de cambios que se presentaron al CAB con respecto al mes anterior. En promedio mensual, el 85% corresponde a cambios normales y el 15% a cambios de emergencia.
* Control de cumplimiento de contratos de cableado estructurado: Se supervisó el cumplimiento de las obligaciones del contrato de adquisición e instalación de cableado estructurado. Este control incluyó seguimiento técnico, administrativo, financiero, contable, ambiental y jurídico a través de los contratos de interventoría (197/2023; 013/2024 y 103/2023), con el objetivo de garantizar una prestación eficiente y disponibilidad de los servicios tecnológicos en la Rama Judicial.</t>
  </si>
  <si>
    <t xml:space="preserve">Se mitiga la materialización del riesgo, con las acciones realizadas por la UTDI durante el periodo, con la asistencia a la inducción y reinducción de la entidad y el apoyo en los procesos de contratación con la Unidad de Compras Públicas y el BID, en las diferentes divisiones.
</t>
  </si>
  <si>
    <t>Se realizó socialización y aplicación de las políticas de gestión de contraseña a través de correo electrónico a los servidores judiciales.
Así mismo, se asistió a las campañas de inducción y reinducción y se generó la primera versión del plan de apropiación</t>
  </si>
  <si>
    <t xml:space="preserve">Durante el primer trimestre se asistió a las campañas de inducción y reinducción de la entidad y se socializaron tips e información sobre seguridad de la información.
Las divisiones de la UTDI, se apoyaron con la Unidad de Compras Públicas y el BID (donde aplicó) para realizar los procesos de contratación del periodo
Se realizó seguimiento a la ejecución el contrato 153/2024 cuyo objeto es “Implementar controles y mecanismos de gestión de identidad prioritarios, para mejorar las condiciones de ciberseguridad de la Rama Judicial.”   </t>
  </si>
  <si>
    <t xml:space="preserve">Durante el primer trimestre se gestionó con el equipo de apropiación un plan para socializar y divulgar los procesos y procedimientos. Así mismo, se definió la estructura inicial del proceso de transformación digital, con la Unidad de planeación de la DEAJ y SIGCMA.
Se asistió a las campañas de inducción y reinducción de la entidad y se socializaron tips e información sobre seguridad de la información.
Las divisiones de la UTDI, se apoyaron con la Unidad de Compras Públicas y el BID (donde aplicó) para realizar los procesos de contratación del periodo, preparando y presentando los diferentes documentos, justificaciones, anexos técnicos que daban cuenta de las necesidades en materia de servicios tecnológicos.
</t>
  </si>
  <si>
    <t xml:space="preserve">
Durante el primer trimestre las divisiones de la UTDI, se apoyaron con la Unidad de Compras Públicas y el BID (donde aplicó) para realizar los procesos de contratación del periodo. Así como se realizó el seguimiento a los contratos vigentes, cuyo resultado se puede evidenciar en los diferentes informes que se generaron.
Se realizó seguimiento a los procesos contractuales vigentes, tales como la prestación de Servicios de Mesa de  Ayuda, servicios de Nube Privada, Cableado Estructurado, interventorías con el fin de garantizar una eficiente prestación y disponibilidad  de los servicios  tecnológicos con los que cuenta la Rama Judicial.</t>
  </si>
  <si>
    <t>Desarticulación de las políticas en materia de las TIC</t>
  </si>
  <si>
    <t>Durante el periodo se mitiga el riesgo con las acciones encaminadas a:
* Seguimiento a cada uno de los proyectos que se ejecutan, de acuerdo con el portafolio vigente.
*Generación del plan de apropiación, para divulgar y capacitar sobre los procedimientos del proceso de gestión tecnológica y primera versión de la estructura del nuevo proceso de gestión judicial.
* Generación de conceptos y lineamientos de arquitectura</t>
  </si>
  <si>
    <t xml:space="preserve">Durante el primer trimestres el riesgo se materializó el riesgo con un incidente de acceso a datos del One Drive por cambio en una política de seguridad, el cual se controló Instauración de mesa de crisis para atender el incidente del OneDrive y dar respuesta a los usuarios impactados.
Así mismo se controla el riesgo con las actividades reportadas, que permitieron:
* Sensibilizar a los usuarios de las seccionales, sobre temas de seguridad de la información.
* Realizar los escaneos por demanda, de las aplicaciones los cuales generaron informes que son tramitados con los responsables de estas. 
* Realizar monitoreo y análisis de vulnerabilidades a los PC, servidores y URL.
* Dar respuestas oportunas a diversas solicitudes relacionadas con seguridad y protección de datos.
* Verificar el cumplimiento de requisitos establecidos por la ISO 27001, a través del monitoreo del SGSI y la atención de las auditorías internas y externas. 
* Generar de cronogramas para pruebas DRP. </t>
  </si>
  <si>
    <t xml:space="preserve">Durante el periodo se realizaron las siguientes actividades:
* Se realizó seguimiento al proyecto Redes LAN - Cableado Estructurado  Fase III a través de los contratos 104, 106 de 2023 (Obra) y el contrato 103 de 2023 (Interventoría) que incluye la entrega de las sedes del Consejo de Estado y la Corte Constitucional.
* Se avanzó en la contratación de la fase IV del proyecto LAN, con las siguientes actividades: envío de ofertas y citación al comité de evaluación (UEP-BID)
</t>
  </si>
  <si>
    <t xml:space="preserve">Durante el primer trimestre, se realizaron las actividades correspondientes para controlar el riesgo identificado, las cuales apoyan la mitigación y se relacionan a continuación:
*Realizar  sensibilizaciones y capacitaciones a los Ingenieros Seccionales
los temas tratados fueron  :  MFA, EDR, registro de BD ante la SIC .
* Escaneos por demanda y a petición a  aplicaciones y hacking ético y se generaron informes que fueron enviados y socializados con los responsables. 
* Análisis de vulnerabilidades a PC, servidores y URL con la herramienta de Rapid7. 
* Recepción y respuesta a  las PQR relacionadas con la protección de datos personales.
* Capacitación de la política de seguridad de la Información en la Inducción y Reinducción al personal nuevo en la Rama Judicial el 13 de marzo  de 2025
* Seguimiento al plan de trabajo 2025 del SGSI 
* Cronograma de seguimiento a las No Conformidades y Oportunidades de mejora  como resultado de las auditorías  internas y externas SGSI ISO 27001:2022.
*  Cronograma de actividades pruebas DRP y de acuerdo con la programación y logística, actualmente se está  desarrollando el informe de la prueba DRP que se realizó al Portal Web y se encuentra en gestión 3 aplicativos más.
* Instauración de mesa de crisis para atender el incidente presentado finalizando Enero, dado por el cambio en una política de retención de información en el OneDrive. Se afectaron 2759 cuentas y sitios sobre las cuales se realiza recuperación de archivos por parte de la mesa de servicios. 
</t>
  </si>
  <si>
    <t xml:space="preserve">Durante el periodo, se realizaron las siguientes actividades:
* Seguimiento al cumplimento de las obligaciones contractuales del contrato No. 161 de 2024 a través de los informes de facturación presentados por la interventoría. Se presentó una disponibilidad total para el periodo de 99,05%, lo cual representa que el riesgo se materializó particularmente en los departamentos de Cundinamarca, Quindío, Norte de Santander, Arauca y Nariño. Las causas fueron asociadas a problemas de fibra óptica, ausencia de energía comercial y descarga de baterías, las cuales se encuentran fuera de control de la Rama Judicial. 
* Se realizó validación al estado de red, a través de los reportes de novedades suministrados por el proveedor de conectividad todos los días al iniciar  y finalizar el día.
                                                                                                                                                                                                  </t>
  </si>
  <si>
    <t xml:space="preserve">Durante el  periodo  se materializó el riesgo, el cual se encuentra documentado a través del seguimiento a la interventoría y al  proveedor del servicio de conectividad y sobre el cual se evidencia que los eventos fueron externos y no están en control de la entidad, al tratarse de asociadas a problemas de fibra óptica, ausencia de energía comercial y descarga de baterías, aun así, se solicita al proveedor tomar medidas de control para prevenir este comportamiento. </t>
  </si>
  <si>
    <t xml:space="preserve">Durante el periodo se realizaron las siguientes actividades, que aportan a solucionar la obsolescencia tecnológica, con la adquisición o reposición de equipos tecnológicos usados para la operación, tales como: 
*Adquisición de pantallas interactivas como apoyo audiovisual con el contrato 202 de 2024.
*Adquisición de Tablets para el Nivel Central, con el contrato  225 de 2025.
*Adquisición e instalación de un plotter multifuncional para la Dirección Ejecutiva de Administración Judicial, a través del contrato  218 de 2024.
</t>
  </si>
  <si>
    <t>Durante el periodo se mitigó el riesgo de aumentar la obsolescencia tecnológica a través de la adquisición de equipos tecnológicos como pantallas interactivas, tablets y  plotter multifuncional.</t>
  </si>
  <si>
    <t>Durante el periodo se realiza seguimiento al portafolio de proyectos, se genera el plan de apropiación del proceso de gestión tecnológica, y la definición del plan para la actualización del nuevo proceso de transformación digital.
Adicionalmente, se generaron los conceptos de Nube Oracle V5.0 y Adobe PDF Vr 1.0, y el lineamiento de desarrollo de software versión 1.0</t>
  </si>
  <si>
    <t xml:space="preserve">Se han presentado los controles de cambio necesarios para garantizar la disponibilidad de los sistemas de información SIUGJ y SGDE durante el primer trimestre del año 2025.
La disponibilidad del periodo en los sistemas de información fue del 97%; se presentaron algunas intermitencias en los  sistemas de información de jurisprudencia y cobro coactivo, sin afectar la funcionalidad del mismo. 
Finalizando Enero, por cambio en una política de retención de información en el OneDrive, se presentó un incidente con 2759 cuentas y sitios impactados. Para realizar corrección y mitigación inmediata, se instauró una mesa de crisis que se encargó de realizar monitoreo a la recuperación de archivos por parte de la mesa de servicios. </t>
  </si>
  <si>
    <t>Se ha mitigado el riesgo sobre los sistemas críticos como el SIUGJ y el SGDE durante el periodo, gestionando los controles de cambio necesarios para garantizar la disponibilidad de estos sistemas.
Así mismo, a través de ventanas de mantenimiento se realizan los ajustes en los sistemas de Jurisprudencia y Cobro coactivo para recuperar la disponibilidad.
Con relación al incidente del OneDrive, se logra la recuperación de archivos por parte de la mesa de servicios, supervisada por la mesa de crisis.</t>
  </si>
  <si>
    <t xml:space="preserve">Se mitiga la materialización del riesgo, con las acciones realizadas por la UTDI durante el periodo, con  el apoyo en los procesos de contratación con la Unidad de Compras Públicas, en las diferentes divisiones y el seguimiento a los contratos vigentes, así como se mantuvo el seguimiento y control de los servicios contratados para garantizar la continuidad de los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</si>
</sst>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11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2"/>
      <name val="Azo Sans Medium"/>
    </font>
    <font>
      <sz val="14"/>
      <color rgb="FF004D6D"/>
      <name val="Azo Sans Medium"/>
    </font>
    <font>
      <sz val="12"/>
      <color theme="1"/>
      <name val="Azo Sans Medium"/>
    </font>
    <font>
      <sz val="12"/>
      <color rgb="FF004D6D"/>
      <name val="Azo Sans Medium"/>
    </font>
    <font>
      <b/>
      <sz val="14"/>
      <color rgb="FF000000"/>
      <name val="Azo Sans Medium"/>
    </font>
    <font>
      <b/>
      <sz val="12"/>
      <color rgb="FF000000"/>
      <name val="Arial"/>
      <family val="2"/>
    </font>
    <font>
      <sz val="11"/>
      <color rgb="FF000000"/>
      <name val="Calibri"/>
      <family val="2"/>
      <scheme val="minor"/>
    </font>
    <font>
      <sz val="10"/>
      <color rgb="FF000000"/>
      <name val="Calibri"/>
      <family val="2"/>
    </font>
    <font>
      <sz val="11"/>
      <color rgb="FF000000"/>
      <name val="Aptos Narrow"/>
      <family val="2"/>
    </font>
    <font>
      <sz val="11"/>
      <name val="Aptos Narrow"/>
      <family val="2"/>
    </font>
    <font>
      <sz val="14"/>
      <color rgb="FF000000"/>
      <name val="Azo Sans Medium"/>
    </font>
    <font>
      <sz val="12"/>
      <color rgb="FF000000"/>
      <name val="Azo Sans Medium"/>
    </font>
    <font>
      <sz val="12"/>
      <color rgb="FF004D6D"/>
      <name val="Azo Sans Light"/>
    </font>
    <font>
      <i/>
      <sz val="12"/>
      <color rgb="FF004D6D"/>
      <name val="Arial"/>
      <family val="2"/>
    </font>
    <font>
      <sz val="12"/>
      <color rgb="FF004D6D"/>
      <name val="Arial"/>
      <family val="2"/>
    </font>
    <font>
      <sz val="12"/>
      <color theme="0" tint="-4.9989318521683403E-2"/>
      <name val="Azo Sans Medium"/>
    </font>
    <font>
      <b/>
      <sz val="12"/>
      <color theme="0"/>
      <name val="Azo Sans Medium"/>
    </font>
    <font>
      <b/>
      <sz val="14"/>
      <color rgb="FF004D6D"/>
      <name val="Azo Sans Medium"/>
    </font>
    <font>
      <b/>
      <sz val="12"/>
      <color rgb="FF004D6D"/>
      <name val="Azo Sans Medium"/>
    </font>
    <font>
      <sz val="10"/>
      <color rgb="FF000000"/>
      <name val="Calibri"/>
      <family val="2"/>
      <scheme val="minor"/>
    </font>
    <font>
      <sz val="10"/>
      <color rgb="FFC00000"/>
      <name val="Calibri"/>
      <family val="2"/>
      <scheme val="minor"/>
    </font>
    <font>
      <sz val="12"/>
      <color rgb="FF7030A0"/>
      <name val="Azo Sans Light"/>
    </font>
    <font>
      <sz val="10"/>
      <color rgb="FFFF0000"/>
      <name val="Calibri"/>
      <family val="2"/>
      <scheme val="minor"/>
    </font>
    <font>
      <b/>
      <sz val="11"/>
      <color theme="1"/>
      <name val="Arial"/>
      <family val="2"/>
    </font>
    <font>
      <sz val="11"/>
      <color rgb="FFFF0000"/>
      <name val="Calibri"/>
      <family val="2"/>
      <scheme val="minor"/>
    </font>
    <font>
      <sz val="11"/>
      <color rgb="FFFF0000"/>
      <name val="Arial Narrow"/>
      <family val="2"/>
    </font>
    <font>
      <sz val="10"/>
      <color rgb="FF000000"/>
      <name val="Calibri"/>
      <family val="2"/>
      <scheme val="minor"/>
    </font>
    <font>
      <sz val="10"/>
      <color theme="1"/>
      <name val="Calibri"/>
      <family val="2"/>
      <scheme val="minor"/>
    </font>
    <font>
      <sz val="11"/>
      <color rgb="FF000000"/>
      <name val="Calibri"/>
      <family val="2"/>
    </font>
    <font>
      <sz val="10"/>
      <color rgb="FF000000"/>
      <name val="Calibri"/>
      <family val="2"/>
    </font>
    <font>
      <b/>
      <sz val="10"/>
      <color rgb="FF000000"/>
      <name val="Calibri"/>
      <family val="2"/>
      <scheme val="minor"/>
    </font>
    <font>
      <sz val="12"/>
      <color theme="1"/>
      <name val="Arial Narrow"/>
      <family val="2"/>
    </font>
    <font>
      <sz val="12"/>
      <color rgb="FF00B050"/>
      <name val="Azo Sans Light"/>
    </font>
    <font>
      <sz val="12"/>
      <color rgb="FFFF0000"/>
      <name val="Azo Sans Light"/>
    </font>
    <font>
      <sz val="12"/>
      <color theme="0" tint="-0.249977111117893"/>
      <name val="Azo Sans Medium"/>
    </font>
    <font>
      <sz val="10"/>
      <color rgb="FF00B050"/>
      <name val="Calibri"/>
      <family val="2"/>
      <scheme val="minor"/>
    </font>
    <font>
      <sz val="11"/>
      <color rgb="FF000000"/>
      <name val="Aptos Narrow"/>
    </font>
    <font>
      <sz val="11"/>
      <color theme="1"/>
      <name val="Calibri"/>
      <family val="2"/>
    </font>
    <font>
      <sz val="11"/>
      <color theme="1"/>
      <name val="Calibri"/>
      <family val="2"/>
    </font>
    <font>
      <sz val="11"/>
      <name val="Calibri"/>
      <family val="2"/>
    </font>
    <font>
      <sz val="10"/>
      <color rgb="FF000000"/>
      <name val="Bahnschrift Light"/>
      <charset val="1"/>
    </font>
    <font>
      <sz val="11"/>
      <color rgb="FF00B050"/>
      <name val="Arial"/>
      <family val="2"/>
    </font>
    <font>
      <sz val="10"/>
      <color rgb="FF00B050"/>
      <name val="Calibri"/>
      <family val="2"/>
    </font>
  </fonts>
  <fills count="2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FF"/>
        <bgColor rgb="FF000000"/>
      </patternFill>
    </fill>
  </fills>
  <borders count="14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thick">
        <color theme="0"/>
      </left>
      <right/>
      <top style="thin">
        <color indexed="64"/>
      </top>
      <bottom style="thick">
        <color theme="0"/>
      </bottom>
      <diagonal/>
    </border>
    <border>
      <left style="dashed">
        <color rgb="FF00B0F0"/>
      </left>
      <right style="dashed">
        <color rgb="FF00B0F0"/>
      </right>
      <top style="dashed">
        <color rgb="FF00B0F0"/>
      </top>
      <bottom style="dashed">
        <color rgb="FF00B0F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ashed">
        <color rgb="FF00B0F0"/>
      </left>
      <right/>
      <top style="dashed">
        <color rgb="FF00B0F0"/>
      </top>
      <bottom style="dashed">
        <color rgb="FF00B0F0"/>
      </bottom>
      <diagonal/>
    </border>
    <border>
      <left/>
      <right/>
      <top style="dashed">
        <color rgb="FF00B0F0"/>
      </top>
      <bottom style="dashed">
        <color rgb="FF00B0F0"/>
      </bottom>
      <diagonal/>
    </border>
    <border>
      <left/>
      <right style="dashed">
        <color rgb="FF00B0F0"/>
      </right>
      <top style="dashed">
        <color rgb="FF00B0F0"/>
      </top>
      <bottom style="dashed">
        <color rgb="FF00B0F0"/>
      </bottom>
      <diagonal/>
    </border>
    <border>
      <left style="dotted">
        <color rgb="FF4DC0E3"/>
      </left>
      <right style="dotted">
        <color rgb="FF4DC0E3"/>
      </right>
      <top style="dashed">
        <color rgb="FF00B0F0"/>
      </top>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bottom style="dashed">
        <color rgb="FF00B0F0"/>
      </bottom>
      <diagonal/>
    </border>
    <border>
      <left/>
      <right style="dashed">
        <color rgb="FF00B0F0"/>
      </right>
      <top style="dashed">
        <color rgb="FF00B0F0"/>
      </top>
      <bottom/>
      <diagonal/>
    </border>
    <border>
      <left/>
      <right style="dashed">
        <color rgb="FF00B0F0"/>
      </right>
      <top/>
      <bottom/>
      <diagonal/>
    </border>
    <border>
      <left/>
      <right style="dashed">
        <color rgb="FF00B0F0"/>
      </right>
      <top/>
      <bottom style="dashed">
        <color rgb="FF00B0F0"/>
      </bottom>
      <diagonal/>
    </border>
    <border>
      <left style="dotted">
        <color rgb="FF4DC0E3"/>
      </left>
      <right style="dotted">
        <color rgb="FF4DC0E3"/>
      </right>
      <top/>
      <bottom/>
      <diagonal/>
    </border>
    <border>
      <left style="dotted">
        <color rgb="FF4DC0E3"/>
      </left>
      <right style="dotted">
        <color rgb="FF4DC0E3"/>
      </right>
      <top/>
      <bottom style="dotted">
        <color rgb="FF4DC0E3"/>
      </bottom>
      <diagonal/>
    </border>
    <border>
      <left style="dotted">
        <color rgb="FF4DC0E3"/>
      </left>
      <right/>
      <top style="dashed">
        <color rgb="FF00B0F0"/>
      </top>
      <bottom/>
      <diagonal/>
    </border>
    <border>
      <left style="dotted">
        <color rgb="FF4DC0E3"/>
      </left>
      <right/>
      <top/>
      <bottom/>
      <diagonal/>
    </border>
    <border>
      <left style="dotted">
        <color rgb="FF4DC0E3"/>
      </left>
      <right/>
      <top/>
      <bottom style="dashed">
        <color rgb="FF00B0F0"/>
      </bottom>
      <diagonal/>
    </border>
    <border>
      <left style="hair">
        <color rgb="FF4DC0E3"/>
      </left>
      <right style="hair">
        <color rgb="FF4DC0E3"/>
      </right>
      <top style="hair">
        <color rgb="FF4DC0E3"/>
      </top>
      <bottom/>
      <diagonal/>
    </border>
    <border>
      <left style="dashed">
        <color rgb="FF00B0F0"/>
      </left>
      <right style="hair">
        <color rgb="FF4DC0E3"/>
      </right>
      <top style="hair">
        <color rgb="FF4DC0E3"/>
      </top>
      <bottom/>
      <diagonal/>
    </border>
    <border>
      <left style="dashed">
        <color rgb="FF00B0F0"/>
      </left>
      <right style="hair">
        <color rgb="FF4DC0E3"/>
      </right>
      <top/>
      <bottom style="dashed">
        <color rgb="FF00B0F0"/>
      </bottom>
      <diagonal/>
    </border>
    <border>
      <left style="dashed">
        <color theme="9" tint="-0.24994659260841701"/>
      </left>
      <right style="thin">
        <color indexed="64"/>
      </right>
      <top style="thick">
        <color theme="0"/>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thick">
        <color theme="0"/>
      </left>
      <right style="thin">
        <color indexed="64"/>
      </right>
      <top/>
      <bottom style="thick">
        <color theme="0"/>
      </bottom>
      <diagonal/>
    </border>
    <border>
      <left style="thin">
        <color indexed="64"/>
      </left>
      <right style="thin">
        <color indexed="64"/>
      </right>
      <top style="thin">
        <color indexed="64"/>
      </top>
      <bottom style="thin">
        <color rgb="FF000000"/>
      </bottom>
      <diagonal/>
    </border>
    <border>
      <left style="medium">
        <color indexed="64"/>
      </left>
      <right/>
      <top style="thick">
        <color theme="0"/>
      </top>
      <bottom/>
      <diagonal/>
    </border>
    <border>
      <left style="thin">
        <color indexed="64"/>
      </left>
      <right style="medium">
        <color indexed="64"/>
      </right>
      <top/>
      <bottom/>
      <diagonal/>
    </border>
    <border>
      <left style="dashed">
        <color theme="9" tint="-0.24994659260841701"/>
      </left>
      <right/>
      <top style="dashed">
        <color theme="9" tint="-0.24994659260841701"/>
      </top>
      <bottom style="dashed">
        <color theme="9" tint="-0.24994659260841701"/>
      </bottom>
      <diagonal/>
    </border>
    <border>
      <left style="thin">
        <color indexed="64"/>
      </left>
      <right/>
      <top style="medium">
        <color indexed="64"/>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style="medium">
        <color indexed="64"/>
      </right>
      <top style="thin">
        <color rgb="FF000000"/>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771">
    <xf numFmtId="0" fontId="0" fillId="0" borderId="0" xfId="0"/>
    <xf numFmtId="0" fontId="1" fillId="2" borderId="0" xfId="0" applyFont="1" applyFill="1" applyAlignment="1">
      <alignment horizontal="center" vertical="center"/>
    </xf>
    <xf numFmtId="0" fontId="0" fillId="2" borderId="0" xfId="0" applyFill="1"/>
    <xf numFmtId="0" fontId="12" fillId="2" borderId="0" xfId="0" applyFont="1" applyFill="1"/>
    <xf numFmtId="0" fontId="3" fillId="2"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3" borderId="0" xfId="0" applyFont="1" applyFill="1" applyAlignment="1" applyProtection="1">
      <alignment horizontal="left" vertical="center" wrapText="1"/>
      <protection locked="0"/>
    </xf>
    <xf numFmtId="0" fontId="20" fillId="3"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2" borderId="0" xfId="0" applyFont="1" applyFill="1"/>
    <xf numFmtId="0" fontId="11" fillId="2" borderId="0" xfId="0" applyFont="1" applyFill="1"/>
    <xf numFmtId="0" fontId="28" fillId="2" borderId="0" xfId="0" applyFont="1" applyFill="1"/>
    <xf numFmtId="0" fontId="28" fillId="0" borderId="0" xfId="0" applyFont="1"/>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5" borderId="35" xfId="0" applyFont="1" applyFill="1" applyBorder="1" applyAlignment="1" applyProtection="1">
      <alignment horizontal="center" vertical="center" textRotation="90"/>
      <protection locked="0"/>
    </xf>
    <xf numFmtId="0" fontId="36" fillId="3" borderId="35" xfId="0" applyFont="1" applyFill="1" applyBorder="1" applyAlignment="1">
      <alignment horizontal="center" vertical="center" wrapText="1"/>
    </xf>
    <xf numFmtId="0" fontId="29" fillId="16" borderId="0" xfId="0" applyFont="1" applyFill="1"/>
    <xf numFmtId="0" fontId="35" fillId="3" borderId="35" xfId="0" applyFont="1" applyFill="1" applyBorder="1" applyAlignment="1" applyProtection="1">
      <alignment horizontal="center" vertical="center" wrapText="1"/>
      <protection locked="0"/>
    </xf>
    <xf numFmtId="0" fontId="27" fillId="3" borderId="0" xfId="0" applyFont="1" applyFill="1" applyAlignment="1">
      <alignment vertical="center"/>
    </xf>
    <xf numFmtId="0" fontId="27" fillId="3"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3" borderId="10" xfId="0" applyFont="1" applyFill="1" applyBorder="1" applyAlignment="1">
      <alignment horizontal="left" vertical="center"/>
    </xf>
    <xf numFmtId="0" fontId="27" fillId="3" borderId="10" xfId="0" applyFont="1" applyFill="1" applyBorder="1" applyAlignment="1">
      <alignment vertical="center"/>
    </xf>
    <xf numFmtId="0" fontId="27" fillId="3" borderId="34" xfId="0" applyFont="1" applyFill="1" applyBorder="1" applyAlignment="1">
      <alignment vertical="center"/>
    </xf>
    <xf numFmtId="0" fontId="27" fillId="3" borderId="33" xfId="0" applyFont="1" applyFill="1" applyBorder="1" applyAlignment="1">
      <alignment vertical="center"/>
    </xf>
    <xf numFmtId="0" fontId="1" fillId="2" borderId="31" xfId="0" applyFont="1" applyFill="1" applyBorder="1" applyAlignment="1">
      <alignment horizontal="center" vertical="center"/>
    </xf>
    <xf numFmtId="0" fontId="27" fillId="3" borderId="54" xfId="0" applyFont="1" applyFill="1" applyBorder="1" applyAlignment="1">
      <alignment vertical="center"/>
    </xf>
    <xf numFmtId="0" fontId="0" fillId="2" borderId="0" xfId="0" applyFill="1" applyAlignment="1">
      <alignment horizontal="center" vertical="center"/>
    </xf>
    <xf numFmtId="0" fontId="18" fillId="2" borderId="0" xfId="0" applyFont="1" applyFill="1" applyAlignment="1">
      <alignment horizontal="center" vertical="center"/>
    </xf>
    <xf numFmtId="0" fontId="12" fillId="2" borderId="0" xfId="0" applyFont="1" applyFill="1" applyAlignment="1">
      <alignment horizontal="center" vertical="center"/>
    </xf>
    <xf numFmtId="0" fontId="0" fillId="0" borderId="0" xfId="0" applyAlignment="1">
      <alignment horizontal="center" vertical="center"/>
    </xf>
    <xf numFmtId="0" fontId="4" fillId="3" borderId="36" xfId="0" applyFont="1" applyFill="1" applyBorder="1" applyAlignment="1">
      <alignment horizontal="center" vertical="center" textRotation="90" wrapText="1"/>
    </xf>
    <xf numFmtId="43" fontId="0" fillId="2" borderId="0" xfId="3" applyFont="1" applyFill="1"/>
    <xf numFmtId="3" fontId="0" fillId="0" borderId="0" xfId="0" applyNumberFormat="1" applyAlignment="1">
      <alignment horizontal="left"/>
    </xf>
    <xf numFmtId="0" fontId="4" fillId="3" borderId="62"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2" borderId="6" xfId="0" applyFont="1" applyFill="1" applyBorder="1" applyAlignment="1" applyProtection="1">
      <alignment horizontal="center" vertical="center" wrapText="1" readingOrder="1"/>
      <protection hidden="1"/>
    </xf>
    <xf numFmtId="0" fontId="16" fillId="17" borderId="6" xfId="0" applyFont="1" applyFill="1" applyBorder="1" applyAlignment="1" applyProtection="1">
      <alignment horizontal="center" vertical="center" wrapText="1" readingOrder="1"/>
      <protection hidden="1"/>
    </xf>
    <xf numFmtId="0" fontId="16" fillId="6" borderId="6" xfId="0" applyFont="1" applyFill="1" applyBorder="1" applyAlignment="1" applyProtection="1">
      <alignment horizontal="center" vertical="center" wrapText="1" readingOrder="1"/>
      <protection hidden="1"/>
    </xf>
    <xf numFmtId="0" fontId="4" fillId="3" borderId="64" xfId="0" applyFont="1" applyFill="1" applyBorder="1" applyAlignment="1">
      <alignment horizontal="center" vertical="center" textRotation="90" wrapText="1"/>
    </xf>
    <xf numFmtId="0" fontId="4" fillId="3" borderId="65"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5" borderId="0" xfId="0" applyFont="1" applyFill="1" applyAlignment="1">
      <alignment horizontal="center" vertical="center" wrapText="1" readingOrder="1"/>
    </xf>
    <xf numFmtId="0" fontId="45" fillId="2" borderId="0" xfId="0" applyFont="1" applyFill="1"/>
    <xf numFmtId="0" fontId="44" fillId="5" borderId="29" xfId="0" applyFont="1" applyFill="1" applyBorder="1" applyAlignment="1">
      <alignment horizontal="center" vertical="center" wrapText="1" readingOrder="1"/>
    </xf>
    <xf numFmtId="0" fontId="46" fillId="6"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7" borderId="6" xfId="0" applyFont="1" applyFill="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6" fillId="2" borderId="0" xfId="0" applyFont="1" applyFill="1" applyAlignment="1">
      <alignment horizontal="justify" vertical="center" wrapText="1" readingOrder="1"/>
    </xf>
    <xf numFmtId="0" fontId="48" fillId="2" borderId="0" xfId="0" applyFont="1" applyFill="1"/>
    <xf numFmtId="0" fontId="43" fillId="2" borderId="0" xfId="0" applyFont="1" applyFill="1" applyAlignment="1">
      <alignment horizontal="center" vertical="center" wrapText="1"/>
    </xf>
    <xf numFmtId="0" fontId="48" fillId="0" borderId="0" xfId="0" applyFont="1"/>
    <xf numFmtId="0" fontId="46" fillId="6" borderId="21" xfId="0" applyFont="1" applyFill="1" applyBorder="1" applyAlignment="1">
      <alignment horizontal="center" vertical="center" wrapText="1" readingOrder="1"/>
    </xf>
    <xf numFmtId="0" fontId="46" fillId="7" borderId="22"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9" fillId="2" borderId="0" xfId="0" applyFont="1" applyFill="1"/>
    <xf numFmtId="1" fontId="48" fillId="2" borderId="0" xfId="0" applyNumberFormat="1" applyFont="1" applyFill="1" applyAlignment="1">
      <alignment horizontal="center"/>
    </xf>
    <xf numFmtId="0" fontId="50" fillId="2" borderId="0" xfId="0" applyFont="1" applyFill="1" applyAlignment="1">
      <alignment vertical="center"/>
    </xf>
    <xf numFmtId="0" fontId="0" fillId="2" borderId="66" xfId="0" applyFill="1" applyBorder="1"/>
    <xf numFmtId="0" fontId="4" fillId="2" borderId="48" xfId="0" applyFont="1" applyFill="1" applyBorder="1" applyAlignment="1">
      <alignment horizontal="center" vertical="center"/>
    </xf>
    <xf numFmtId="0" fontId="0" fillId="2" borderId="25" xfId="0" applyFill="1" applyBorder="1" applyAlignment="1">
      <alignment horizontal="center" vertical="center" wrapText="1"/>
    </xf>
    <xf numFmtId="0" fontId="0" fillId="0" borderId="6" xfId="0" applyBorder="1" applyAlignment="1">
      <alignment vertical="center" wrapText="1"/>
    </xf>
    <xf numFmtId="0" fontId="10" fillId="4" borderId="0" xfId="0" applyFont="1" applyFill="1" applyAlignment="1">
      <alignment horizontal="center" vertical="center"/>
    </xf>
    <xf numFmtId="0" fontId="12" fillId="0" borderId="0" xfId="0" applyFont="1" applyProtection="1">
      <protection locked="0"/>
    </xf>
    <xf numFmtId="0" fontId="44" fillId="5" borderId="0" xfId="0" applyFont="1" applyFill="1" applyAlignment="1">
      <alignment vertical="center" wrapText="1" readingOrder="1"/>
    </xf>
    <xf numFmtId="0" fontId="4" fillId="3" borderId="70" xfId="0" applyFont="1" applyFill="1" applyBorder="1" applyAlignment="1">
      <alignment horizontal="center" vertical="center"/>
    </xf>
    <xf numFmtId="0" fontId="0" fillId="2" borderId="10" xfId="0" applyFill="1" applyBorder="1"/>
    <xf numFmtId="0" fontId="43" fillId="2" borderId="6" xfId="0" applyFont="1" applyFill="1" applyBorder="1" applyAlignment="1">
      <alignment horizontal="center" vertical="center" wrapText="1"/>
    </xf>
    <xf numFmtId="0" fontId="48" fillId="2" borderId="6" xfId="0" applyFont="1" applyFill="1" applyBorder="1"/>
    <xf numFmtId="1" fontId="46" fillId="0" borderId="6" xfId="3" applyNumberFormat="1" applyFont="1" applyBorder="1" applyAlignment="1">
      <alignment horizontal="center" vertical="center" wrapText="1" readingOrder="1"/>
    </xf>
    <xf numFmtId="1" fontId="46" fillId="0" borderId="78" xfId="3" applyNumberFormat="1" applyFont="1" applyBorder="1" applyAlignment="1">
      <alignment horizontal="center" vertical="center" wrapText="1" readingOrder="1"/>
    </xf>
    <xf numFmtId="0" fontId="46" fillId="6" borderId="79" xfId="0" applyFont="1" applyFill="1" applyBorder="1" applyAlignment="1">
      <alignment horizontal="center" vertical="center" wrapText="1" readingOrder="1"/>
    </xf>
    <xf numFmtId="0" fontId="46" fillId="7" borderId="80" xfId="0" applyFont="1" applyFill="1" applyBorder="1" applyAlignment="1">
      <alignment horizontal="center" vertical="center" wrapText="1" readingOrder="1"/>
    </xf>
    <xf numFmtId="0" fontId="46" fillId="8" borderId="80" xfId="0" applyFont="1" applyFill="1" applyBorder="1" applyAlignment="1">
      <alignment horizontal="center" vertical="center" wrapText="1" readingOrder="1"/>
    </xf>
    <xf numFmtId="0" fontId="46"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2" borderId="11" xfId="0" applyFill="1" applyBorder="1"/>
    <xf numFmtId="0" fontId="0" fillId="2" borderId="12" xfId="0" applyFill="1" applyBorder="1"/>
    <xf numFmtId="0" fontId="16" fillId="13" borderId="72" xfId="0" applyFont="1" applyFill="1" applyBorder="1" applyAlignment="1" applyProtection="1">
      <alignment horizontal="center" vertical="center" wrapText="1" readingOrder="1"/>
      <protection hidden="1"/>
    </xf>
    <xf numFmtId="0" fontId="0" fillId="2" borderId="18" xfId="0" applyFill="1" applyBorder="1"/>
    <xf numFmtId="0" fontId="30" fillId="0" borderId="18" xfId="0" applyFont="1" applyBorder="1" applyAlignment="1">
      <alignment horizontal="center" vertical="center" wrapText="1"/>
    </xf>
    <xf numFmtId="0" fontId="30" fillId="0" borderId="75"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2" borderId="11" xfId="1" quotePrefix="1" applyFont="1" applyFill="1" applyBorder="1" applyAlignment="1">
      <alignment horizontal="left" vertical="top" wrapText="1"/>
    </xf>
    <xf numFmtId="0" fontId="8" fillId="2" borderId="11" xfId="1" applyFill="1" applyBorder="1"/>
    <xf numFmtId="0" fontId="8" fillId="2" borderId="6" xfId="1" applyFill="1" applyBorder="1" applyAlignment="1">
      <alignment horizontal="center" vertical="center"/>
    </xf>
    <xf numFmtId="0" fontId="4" fillId="3" borderId="36" xfId="0" applyFont="1" applyFill="1" applyBorder="1" applyAlignment="1">
      <alignment horizontal="center" vertical="center" wrapText="1"/>
    </xf>
    <xf numFmtId="0" fontId="41" fillId="3" borderId="36" xfId="0" applyFont="1" applyFill="1" applyBorder="1" applyAlignment="1">
      <alignment horizontal="center" vertical="center" textRotation="90"/>
    </xf>
    <xf numFmtId="0" fontId="58" fillId="2" borderId="68" xfId="0" applyFont="1" applyFill="1" applyBorder="1" applyAlignment="1">
      <alignment vertical="center" wrapText="1"/>
    </xf>
    <xf numFmtId="0" fontId="58" fillId="2" borderId="17" xfId="0" applyFont="1" applyFill="1" applyBorder="1" applyAlignment="1">
      <alignment vertical="center" wrapText="1"/>
    </xf>
    <xf numFmtId="0" fontId="4" fillId="3" borderId="61" xfId="0" applyFont="1" applyFill="1" applyBorder="1" applyAlignment="1">
      <alignment horizontal="center" vertical="center" wrapText="1"/>
    </xf>
    <xf numFmtId="0" fontId="4" fillId="3" borderId="52" xfId="0" applyFont="1" applyFill="1" applyBorder="1" applyAlignment="1">
      <alignment horizontal="center" vertical="center"/>
    </xf>
    <xf numFmtId="0" fontId="56" fillId="2" borderId="0" xfId="1" quotePrefix="1" applyFont="1" applyFill="1" applyAlignment="1">
      <alignment horizontal="center" vertical="center" wrapText="1"/>
    </xf>
    <xf numFmtId="0" fontId="57" fillId="2" borderId="0" xfId="1" quotePrefix="1" applyFont="1" applyFill="1" applyAlignment="1">
      <alignment horizontal="center" vertical="center" wrapText="1"/>
    </xf>
    <xf numFmtId="0" fontId="57" fillId="2" borderId="0" xfId="1" quotePrefix="1" applyFont="1" applyFill="1" applyAlignment="1">
      <alignment horizontal="left" vertical="top" wrapText="1"/>
    </xf>
    <xf numFmtId="0" fontId="8" fillId="2" borderId="18" xfId="1" applyFill="1" applyBorder="1"/>
    <xf numFmtId="0" fontId="8" fillId="2" borderId="19" xfId="1" applyFill="1" applyBorder="1" applyAlignment="1">
      <alignment horizontal="center" vertical="center"/>
    </xf>
    <xf numFmtId="0" fontId="24" fillId="2" borderId="19" xfId="1" applyFont="1" applyFill="1" applyBorder="1" applyAlignment="1">
      <alignment horizontal="left" vertical="center" wrapText="1"/>
    </xf>
    <xf numFmtId="0" fontId="8" fillId="2" borderId="19" xfId="1" applyFill="1" applyBorder="1" applyAlignment="1">
      <alignment horizontal="left" vertical="center" wrapText="1"/>
    </xf>
    <xf numFmtId="0" fontId="8" fillId="2" borderId="40" xfId="1" applyFill="1" applyBorder="1"/>
    <xf numFmtId="0" fontId="20" fillId="3" borderId="32" xfId="1" applyFont="1" applyFill="1" applyBorder="1" applyAlignment="1">
      <alignment horizontal="center" vertical="center"/>
    </xf>
    <xf numFmtId="0" fontId="8" fillId="2" borderId="42" xfId="1" applyFill="1" applyBorder="1"/>
    <xf numFmtId="0" fontId="52" fillId="2" borderId="11" xfId="1" applyFont="1" applyFill="1" applyBorder="1" applyAlignment="1">
      <alignment horizontal="left" vertical="center" wrapText="1"/>
    </xf>
    <xf numFmtId="0" fontId="18" fillId="2" borderId="11" xfId="0" applyFont="1" applyFill="1" applyBorder="1"/>
    <xf numFmtId="0" fontId="58" fillId="2" borderId="0" xfId="0" applyFont="1" applyFill="1" applyAlignment="1">
      <alignment horizontal="center" vertical="center" wrapText="1"/>
    </xf>
    <xf numFmtId="0" fontId="58" fillId="2" borderId="0" xfId="0" applyFont="1" applyFill="1" applyAlignment="1">
      <alignment horizontal="left" vertical="center" wrapText="1"/>
    </xf>
    <xf numFmtId="0" fontId="52" fillId="2" borderId="0" xfId="1" applyFont="1" applyFill="1" applyAlignment="1">
      <alignment horizontal="justify" vertical="center" wrapText="1"/>
    </xf>
    <xf numFmtId="0" fontId="18" fillId="2" borderId="99" xfId="0" applyFont="1" applyFill="1" applyBorder="1" applyAlignment="1">
      <alignment horizontal="center" vertical="center"/>
    </xf>
    <xf numFmtId="0" fontId="8" fillId="2" borderId="0" xfId="1" applyFill="1" applyAlignment="1">
      <alignment horizontal="center" vertical="center"/>
    </xf>
    <xf numFmtId="0" fontId="2" fillId="2" borderId="6" xfId="0" applyFont="1" applyFill="1" applyBorder="1" applyAlignment="1" applyProtection="1">
      <alignment vertical="center" wrapText="1"/>
      <protection locked="0"/>
    </xf>
    <xf numFmtId="0" fontId="27" fillId="3" borderId="55" xfId="0" applyFont="1" applyFill="1" applyBorder="1" applyAlignment="1">
      <alignment vertical="center"/>
    </xf>
    <xf numFmtId="0" fontId="0" fillId="2" borderId="41" xfId="0" applyFill="1" applyBorder="1" applyAlignment="1">
      <alignment horizontal="center" vertical="center" wrapText="1"/>
    </xf>
    <xf numFmtId="0" fontId="23" fillId="0" borderId="32" xfId="0" applyFont="1" applyBorder="1" applyAlignment="1" applyProtection="1">
      <alignment horizontal="justify" vertical="center" wrapText="1"/>
      <protection locked="0"/>
    </xf>
    <xf numFmtId="0" fontId="23" fillId="0" borderId="6" xfId="0" applyFont="1" applyBorder="1" applyAlignment="1" applyProtection="1">
      <alignment horizontal="justify" vertical="center" wrapText="1"/>
      <protection locked="0"/>
    </xf>
    <xf numFmtId="0" fontId="2" fillId="2" borderId="6" xfId="0" applyFont="1" applyFill="1" applyBorder="1" applyAlignment="1" applyProtection="1">
      <alignment horizontal="left" vertical="center"/>
      <protection locked="0"/>
    </xf>
    <xf numFmtId="0" fontId="0" fillId="2" borderId="105" xfId="0" applyFill="1" applyBorder="1" applyAlignment="1">
      <alignment horizontal="center" vertical="center" wrapText="1"/>
    </xf>
    <xf numFmtId="0" fontId="19" fillId="14" borderId="0" xfId="0" applyFont="1" applyFill="1" applyAlignment="1" applyProtection="1">
      <alignment horizontal="center" vertical="center" wrapText="1"/>
      <protection locked="0"/>
    </xf>
    <xf numFmtId="0" fontId="69" fillId="0" borderId="0" xfId="0" applyFont="1" applyAlignment="1">
      <alignment wrapText="1"/>
    </xf>
    <xf numFmtId="0" fontId="71" fillId="0" borderId="0" xfId="0" applyFont="1"/>
    <xf numFmtId="0" fontId="71" fillId="0" borderId="0" xfId="0" applyFont="1" applyAlignment="1">
      <alignment horizontal="left"/>
    </xf>
    <xf numFmtId="0" fontId="69" fillId="0" borderId="0" xfId="0" applyFont="1" applyAlignment="1">
      <alignment horizontal="center"/>
    </xf>
    <xf numFmtId="0" fontId="71" fillId="0" borderId="0" xfId="0" applyFont="1" applyAlignment="1">
      <alignment horizontal="center"/>
    </xf>
    <xf numFmtId="0" fontId="74" fillId="19" borderId="112" xfId="0" applyFont="1" applyFill="1" applyBorder="1" applyAlignment="1">
      <alignment horizontal="center" vertical="center" wrapText="1" readingOrder="1"/>
    </xf>
    <xf numFmtId="0" fontId="23" fillId="0" borderId="6" xfId="0" applyFont="1" applyBorder="1" applyAlignment="1" applyProtection="1">
      <alignment horizontal="left" vertical="center" wrapText="1"/>
      <protection locked="0"/>
    </xf>
    <xf numFmtId="0" fontId="23" fillId="0" borderId="23" xfId="0" applyFont="1" applyBorder="1" applyAlignment="1" applyProtection="1">
      <alignment horizontal="justify" vertical="center" wrapText="1"/>
      <protection locked="0"/>
    </xf>
    <xf numFmtId="0" fontId="23" fillId="0" borderId="29" xfId="0" applyFont="1" applyBorder="1" applyAlignment="1" applyProtection="1">
      <alignment horizontal="justify" vertical="center" wrapText="1"/>
      <protection locked="0"/>
    </xf>
    <xf numFmtId="0" fontId="12" fillId="2" borderId="6" xfId="0" applyFont="1" applyFill="1" applyBorder="1" applyAlignment="1">
      <alignment horizontal="left" vertical="center" wrapText="1"/>
    </xf>
    <xf numFmtId="0" fontId="4" fillId="3" borderId="49"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32" xfId="0" applyFont="1" applyBorder="1" applyAlignment="1">
      <alignment horizontal="center" vertical="center" wrapText="1"/>
    </xf>
    <xf numFmtId="0" fontId="73" fillId="18" borderId="108" xfId="0" applyFont="1" applyFill="1" applyBorder="1" applyAlignment="1" applyProtection="1">
      <alignment horizontal="center" vertical="center"/>
      <protection locked="0"/>
    </xf>
    <xf numFmtId="0" fontId="79" fillId="4" borderId="108" xfId="0" applyFont="1" applyFill="1" applyBorder="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74" fillId="0" borderId="0" xfId="0" applyFont="1" applyAlignment="1">
      <alignment vertical="center"/>
    </xf>
    <xf numFmtId="0" fontId="81" fillId="0" borderId="119" xfId="0" applyFont="1" applyBorder="1" applyAlignment="1">
      <alignment horizontal="center" vertical="center" wrapText="1" readingOrder="1"/>
    </xf>
    <xf numFmtId="0" fontId="72" fillId="2" borderId="108" xfId="0" applyFont="1" applyFill="1" applyBorder="1" applyAlignment="1">
      <alignment horizontal="left" vertical="center" wrapText="1"/>
    </xf>
    <xf numFmtId="0" fontId="81" fillId="0" borderId="119" xfId="0" applyFont="1" applyBorder="1" applyAlignment="1">
      <alignment horizontal="center" vertical="center" wrapText="1"/>
    </xf>
    <xf numFmtId="0" fontId="81" fillId="0" borderId="119" xfId="0" applyFont="1" applyBorder="1" applyAlignment="1">
      <alignment horizontal="left" vertical="center" wrapText="1"/>
    </xf>
    <xf numFmtId="0" fontId="81" fillId="2" borderId="119" xfId="0" applyFont="1" applyFill="1" applyBorder="1" applyAlignment="1">
      <alignment horizontal="center" vertical="center" wrapText="1" readingOrder="1"/>
    </xf>
    <xf numFmtId="0" fontId="81" fillId="2" borderId="119" xfId="0" applyFont="1" applyFill="1" applyBorder="1" applyAlignment="1">
      <alignment horizontal="left" vertical="center" wrapText="1"/>
    </xf>
    <xf numFmtId="0" fontId="72" fillId="19" borderId="119" xfId="0" applyFont="1" applyFill="1" applyBorder="1" applyAlignment="1">
      <alignment horizontal="center" vertical="center" wrapText="1" readingOrder="1"/>
    </xf>
    <xf numFmtId="0" fontId="72" fillId="2" borderId="118" xfId="0" applyFont="1" applyFill="1" applyBorder="1" applyAlignment="1">
      <alignment horizontal="center" vertical="center" wrapText="1" readingOrder="1"/>
    </xf>
    <xf numFmtId="0" fontId="79" fillId="0" borderId="0" xfId="0" applyFont="1" applyAlignment="1">
      <alignment horizontal="center" vertical="center"/>
    </xf>
    <xf numFmtId="0" fontId="79" fillId="0" borderId="0" xfId="0" applyFont="1" applyAlignment="1" applyProtection="1">
      <alignment vertical="center"/>
      <protection locked="0"/>
    </xf>
    <xf numFmtId="0" fontId="79" fillId="0" borderId="0" xfId="0" applyFont="1" applyAlignment="1">
      <alignment vertical="center"/>
    </xf>
    <xf numFmtId="0" fontId="73" fillId="18" borderId="108" xfId="0" applyFont="1" applyFill="1" applyBorder="1" applyAlignment="1" applyProtection="1">
      <alignment horizontal="left" vertical="center" wrapText="1"/>
      <protection locked="0"/>
    </xf>
    <xf numFmtId="0" fontId="73" fillId="0" borderId="0" xfId="0" applyFont="1" applyAlignment="1" applyProtection="1">
      <alignment horizontal="left" vertical="center"/>
      <protection locked="0"/>
    </xf>
    <xf numFmtId="0" fontId="79" fillId="0" borderId="0" xfId="0" applyFont="1" applyAlignment="1" applyProtection="1">
      <alignment horizontal="left" vertical="center"/>
      <protection locked="0"/>
    </xf>
    <xf numFmtId="0" fontId="80" fillId="0" borderId="0" xfId="0" applyFont="1" applyAlignment="1">
      <alignment vertical="center"/>
    </xf>
    <xf numFmtId="0" fontId="79" fillId="0" borderId="0" xfId="0" applyFont="1" applyAlignment="1">
      <alignment horizontal="left" vertical="center"/>
    </xf>
    <xf numFmtId="0" fontId="87" fillId="4" borderId="112" xfId="0" applyFont="1" applyFill="1" applyBorder="1" applyAlignment="1">
      <alignment horizontal="center" vertical="center"/>
    </xf>
    <xf numFmtId="0" fontId="81" fillId="2" borderId="108" xfId="0" applyFont="1" applyFill="1" applyBorder="1" applyAlignment="1">
      <alignment horizontal="center" vertical="center" wrapText="1"/>
    </xf>
    <xf numFmtId="0" fontId="81" fillId="0" borderId="108" xfId="0" applyFont="1" applyBorder="1" applyAlignment="1">
      <alignment horizontal="center" vertical="center" wrapText="1"/>
    </xf>
    <xf numFmtId="0" fontId="72" fillId="0" borderId="108" xfId="0" applyFont="1" applyBorder="1" applyAlignment="1">
      <alignment vertical="center" wrapText="1"/>
    </xf>
    <xf numFmtId="0" fontId="81" fillId="2" borderId="108" xfId="0" applyFont="1" applyFill="1" applyBorder="1" applyAlignment="1">
      <alignment horizontal="center" vertical="center"/>
    </xf>
    <xf numFmtId="0" fontId="81" fillId="0" borderId="108" xfId="0" applyFont="1" applyBorder="1" applyAlignment="1">
      <alignment horizontal="center" vertical="center"/>
    </xf>
    <xf numFmtId="0" fontId="72" fillId="0" borderId="108" xfId="0" applyFont="1" applyBorder="1" applyAlignment="1">
      <alignment horizontal="left" vertical="center" wrapText="1"/>
    </xf>
    <xf numFmtId="1" fontId="13" fillId="0" borderId="32" xfId="4" applyNumberFormat="1" applyFont="1" applyBorder="1" applyAlignment="1">
      <alignment horizontal="center" vertical="center" wrapText="1"/>
    </xf>
    <xf numFmtId="1" fontId="13" fillId="0" borderId="6" xfId="4" applyNumberFormat="1" applyFont="1" applyBorder="1" applyAlignment="1">
      <alignment horizontal="center" vertical="center" wrapText="1"/>
    </xf>
    <xf numFmtId="0" fontId="13" fillId="0" borderId="6" xfId="0" applyFont="1" applyBorder="1" applyAlignment="1">
      <alignment horizontal="justify" vertical="center"/>
    </xf>
    <xf numFmtId="0" fontId="13" fillId="0" borderId="6"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29" xfId="0" applyFont="1" applyBorder="1" applyAlignment="1">
      <alignment horizontal="center" vertical="center" wrapText="1"/>
    </xf>
    <xf numFmtId="1" fontId="13" fillId="0" borderId="29" xfId="4" applyNumberFormat="1" applyFont="1" applyBorder="1" applyAlignment="1">
      <alignment horizontal="center" vertical="center" wrapText="1"/>
    </xf>
    <xf numFmtId="0" fontId="23" fillId="0" borderId="6" xfId="0" applyFont="1" applyBorder="1" applyAlignment="1">
      <alignment horizontal="justify" vertical="center"/>
    </xf>
    <xf numFmtId="0" fontId="13" fillId="0" borderId="28" xfId="0" applyFont="1" applyBorder="1" applyAlignment="1">
      <alignment horizontal="center" vertical="center" wrapText="1"/>
    </xf>
    <xf numFmtId="0" fontId="23" fillId="0" borderId="6"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4" xfId="0" applyFont="1" applyBorder="1" applyAlignment="1">
      <alignment horizontal="center" vertical="center" wrapText="1"/>
    </xf>
    <xf numFmtId="1" fontId="13" fillId="0" borderId="24" xfId="4" applyNumberFormat="1" applyFont="1" applyBorder="1" applyAlignment="1">
      <alignment horizontal="center" vertical="center" wrapText="1"/>
    </xf>
    <xf numFmtId="0" fontId="13" fillId="0" borderId="23" xfId="0" applyFont="1" applyBorder="1" applyAlignment="1">
      <alignment horizontal="center" vertical="center" wrapText="1"/>
    </xf>
    <xf numFmtId="1" fontId="13" fillId="0" borderId="23" xfId="4" applyNumberFormat="1" applyFont="1" applyBorder="1" applyAlignment="1">
      <alignment horizontal="center" vertical="center" wrapText="1"/>
    </xf>
    <xf numFmtId="0" fontId="23" fillId="0" borderId="23" xfId="0" applyFont="1" applyBorder="1" applyAlignment="1">
      <alignment horizontal="justify" vertical="center" wrapText="1"/>
    </xf>
    <xf numFmtId="0" fontId="13" fillId="0" borderId="32" xfId="0" applyFont="1" applyBorder="1" applyAlignment="1">
      <alignment horizontal="left" vertical="center" wrapText="1"/>
    </xf>
    <xf numFmtId="0" fontId="13" fillId="0" borderId="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88" fillId="0" borderId="32" xfId="0" applyFont="1" applyBorder="1" applyAlignment="1" applyProtection="1">
      <alignment horizontal="justify" vertical="center" wrapText="1"/>
      <protection locked="0"/>
    </xf>
    <xf numFmtId="0" fontId="23" fillId="2" borderId="32"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3" fillId="0" borderId="29" xfId="0" applyFont="1" applyBorder="1" applyAlignment="1">
      <alignment horizontal="left" vertical="center" wrapText="1"/>
    </xf>
    <xf numFmtId="0" fontId="23" fillId="2" borderId="29"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23" fillId="0" borderId="32" xfId="0" applyFont="1" applyBorder="1" applyAlignment="1">
      <alignment horizontal="left" vertical="center" wrapText="1"/>
    </xf>
    <xf numFmtId="0" fontId="23" fillId="0" borderId="6" xfId="0" applyFont="1" applyBorder="1" applyAlignment="1">
      <alignment horizontal="left" vertical="center" wrapText="1"/>
    </xf>
    <xf numFmtId="0" fontId="23" fillId="0" borderId="23" xfId="0" applyFont="1" applyBorder="1" applyAlignment="1">
      <alignment horizontal="left" vertical="center" wrapText="1"/>
    </xf>
    <xf numFmtId="3" fontId="13" fillId="0" borderId="32" xfId="0" applyNumberFormat="1" applyFont="1" applyBorder="1" applyAlignment="1">
      <alignment horizontal="left" vertical="center" wrapText="1"/>
    </xf>
    <xf numFmtId="0" fontId="13" fillId="0" borderId="32" xfId="0" applyFont="1" applyBorder="1" applyAlignment="1">
      <alignment horizontal="justify" vertical="center" wrapText="1"/>
    </xf>
    <xf numFmtId="2" fontId="13" fillId="0" borderId="32" xfId="3" applyNumberFormat="1" applyFont="1" applyBorder="1" applyAlignment="1">
      <alignment horizontal="center" vertical="center" wrapText="1"/>
    </xf>
    <xf numFmtId="3" fontId="13" fillId="0" borderId="6" xfId="0" applyNumberFormat="1" applyFont="1" applyBorder="1" applyAlignment="1">
      <alignment horizontal="left" vertical="center" wrapText="1"/>
    </xf>
    <xf numFmtId="2" fontId="13" fillId="0" borderId="6" xfId="3" applyNumberFormat="1" applyFont="1" applyBorder="1" applyAlignment="1">
      <alignment horizontal="center" vertical="center" wrapText="1"/>
    </xf>
    <xf numFmtId="2" fontId="13" fillId="0" borderId="29" xfId="3" applyNumberFormat="1" applyFont="1" applyBorder="1" applyAlignment="1">
      <alignment horizontal="center" vertical="center" wrapText="1"/>
    </xf>
    <xf numFmtId="3" fontId="13" fillId="0" borderId="6" xfId="0" applyNumberFormat="1" applyFont="1" applyBorder="1" applyAlignment="1">
      <alignment horizontal="justify" vertical="center" wrapText="1"/>
    </xf>
    <xf numFmtId="3" fontId="13" fillId="0" borderId="29" xfId="0" applyNumberFormat="1" applyFont="1" applyBorder="1" applyAlignment="1">
      <alignment horizontal="justify" vertical="center" wrapText="1"/>
    </xf>
    <xf numFmtId="3" fontId="13" fillId="0" borderId="32" xfId="0" applyNumberFormat="1" applyFont="1" applyBorder="1" applyAlignment="1">
      <alignment horizontal="justify" vertical="center" wrapText="1"/>
    </xf>
    <xf numFmtId="3" fontId="13" fillId="0" borderId="24" xfId="0" applyNumberFormat="1" applyFont="1" applyBorder="1" applyAlignment="1">
      <alignment horizontal="justify" vertical="center" wrapText="1"/>
    </xf>
    <xf numFmtId="0" fontId="23" fillId="0" borderId="24" xfId="0" applyFont="1" applyBorder="1" applyAlignment="1" applyProtection="1">
      <alignment horizontal="justify" vertical="center" wrapText="1"/>
      <protection locked="0"/>
    </xf>
    <xf numFmtId="2" fontId="13" fillId="0" borderId="24" xfId="3" applyNumberFormat="1" applyFont="1" applyBorder="1" applyAlignment="1">
      <alignment horizontal="center" vertical="center" wrapText="1"/>
    </xf>
    <xf numFmtId="3" fontId="13" fillId="0" borderId="23" xfId="0" applyNumberFormat="1" applyFont="1" applyBorder="1" applyAlignment="1">
      <alignment horizontal="justify" vertical="center" wrapText="1"/>
    </xf>
    <xf numFmtId="0" fontId="13" fillId="0" borderId="23" xfId="0" applyFont="1" applyBorder="1" applyAlignment="1">
      <alignment horizontal="justify" vertical="center" wrapText="1"/>
    </xf>
    <xf numFmtId="0" fontId="4" fillId="3" borderId="132" xfId="0" applyFont="1" applyFill="1" applyBorder="1" applyAlignment="1">
      <alignment horizontal="center" vertical="center" wrapText="1"/>
    </xf>
    <xf numFmtId="0" fontId="4" fillId="3" borderId="133" xfId="0" applyFont="1" applyFill="1" applyBorder="1" applyAlignment="1">
      <alignment horizontal="center" vertical="center" textRotation="90" wrapText="1"/>
    </xf>
    <xf numFmtId="0" fontId="12" fillId="2" borderId="6" xfId="0" applyFont="1" applyFill="1" applyBorder="1" applyAlignment="1">
      <alignment horizontal="left" vertical="center"/>
    </xf>
    <xf numFmtId="0" fontId="12" fillId="0" borderId="6" xfId="0" applyFont="1" applyBorder="1" applyAlignment="1">
      <alignment horizontal="left" vertical="center" wrapText="1"/>
    </xf>
    <xf numFmtId="0" fontId="75" fillId="2" borderId="6" xfId="0" applyFont="1" applyFill="1" applyBorder="1" applyAlignment="1">
      <alignment horizontal="left" vertical="center" wrapText="1"/>
    </xf>
    <xf numFmtId="0" fontId="6" fillId="2" borderId="53" xfId="0" applyFont="1" applyFill="1" applyBorder="1" applyAlignment="1">
      <alignment vertical="center"/>
    </xf>
    <xf numFmtId="0" fontId="6" fillId="2" borderId="51" xfId="0" applyFont="1" applyFill="1" applyBorder="1" applyAlignment="1">
      <alignment vertical="center"/>
    </xf>
    <xf numFmtId="0" fontId="6" fillId="2" borderId="50" xfId="0" applyFont="1" applyFill="1" applyBorder="1" applyAlignment="1">
      <alignment vertical="center"/>
    </xf>
    <xf numFmtId="0" fontId="6" fillId="2" borderId="59" xfId="0" applyFont="1" applyFill="1" applyBorder="1" applyAlignment="1">
      <alignment vertical="center"/>
    </xf>
    <xf numFmtId="0" fontId="6" fillId="2" borderId="0" xfId="0" applyFont="1" applyFill="1" applyAlignment="1">
      <alignment vertical="center"/>
    </xf>
    <xf numFmtId="0" fontId="6" fillId="2" borderId="60" xfId="0" applyFont="1" applyFill="1" applyBorder="1" applyAlignment="1">
      <alignment vertical="center"/>
    </xf>
    <xf numFmtId="0" fontId="75" fillId="2" borderId="32" xfId="0" applyFont="1" applyFill="1" applyBorder="1" applyAlignment="1">
      <alignment horizontal="left" vertical="center" wrapText="1"/>
    </xf>
    <xf numFmtId="0" fontId="23" fillId="2" borderId="6" xfId="0" applyFont="1" applyFill="1" applyBorder="1" applyAlignment="1" applyProtection="1">
      <alignment horizontal="justify" vertical="center" wrapText="1"/>
      <protection locked="0"/>
    </xf>
    <xf numFmtId="0" fontId="90" fillId="0" borderId="119" xfId="0" applyFont="1" applyBorder="1" applyAlignment="1">
      <alignment horizontal="left" vertical="center" wrapText="1"/>
    </xf>
    <xf numFmtId="0" fontId="13" fillId="20" borderId="6" xfId="0" applyFont="1" applyFill="1" applyBorder="1" applyAlignment="1">
      <alignment horizontal="center" vertical="center" wrapText="1"/>
    </xf>
    <xf numFmtId="2" fontId="13" fillId="0" borderId="6" xfId="3" applyNumberFormat="1" applyFont="1" applyFill="1" applyBorder="1" applyAlignment="1">
      <alignment horizontal="center" vertical="center" wrapText="1"/>
    </xf>
    <xf numFmtId="0" fontId="13" fillId="0" borderId="135" xfId="0" applyFont="1" applyBorder="1" applyAlignment="1">
      <alignment horizontal="justify" vertical="center" wrapText="1"/>
    </xf>
    <xf numFmtId="2" fontId="13" fillId="0" borderId="32" xfId="3" applyNumberFormat="1" applyFont="1" applyFill="1" applyBorder="1" applyAlignment="1">
      <alignment horizontal="center" vertical="center" wrapText="1"/>
    </xf>
    <xf numFmtId="2" fontId="13" fillId="0" borderId="32" xfId="3" applyNumberFormat="1" applyFont="1" applyFill="1" applyBorder="1" applyAlignment="1">
      <alignment horizontal="left" vertical="center" wrapText="1"/>
    </xf>
    <xf numFmtId="2" fontId="13" fillId="0" borderId="6" xfId="3" applyNumberFormat="1" applyFont="1" applyFill="1" applyBorder="1" applyAlignment="1">
      <alignment horizontal="left" vertical="center" wrapText="1"/>
    </xf>
    <xf numFmtId="2" fontId="13" fillId="0" borderId="24" xfId="3" applyNumberFormat="1" applyFont="1" applyFill="1" applyBorder="1" applyAlignment="1">
      <alignment horizontal="center" vertical="center" wrapText="1"/>
    </xf>
    <xf numFmtId="2" fontId="13" fillId="0" borderId="29" xfId="3" applyNumberFormat="1" applyFont="1" applyFill="1" applyBorder="1" applyAlignment="1">
      <alignment horizontal="center" vertical="center" wrapText="1"/>
    </xf>
    <xf numFmtId="1" fontId="13" fillId="0" borderId="6" xfId="4" applyNumberFormat="1" applyFont="1" applyFill="1" applyBorder="1" applyAlignment="1">
      <alignment horizontal="center" vertical="center" wrapText="1"/>
    </xf>
    <xf numFmtId="0" fontId="76" fillId="0" borderId="32" xfId="0" applyFont="1" applyBorder="1" applyAlignment="1" applyProtection="1">
      <alignment horizontal="justify" vertical="center" wrapText="1"/>
      <protection locked="0"/>
    </xf>
    <xf numFmtId="2" fontId="13" fillId="0" borderId="23" xfId="3" applyNumberFormat="1" applyFont="1" applyFill="1" applyBorder="1" applyAlignment="1">
      <alignment horizontal="center" vertical="center" wrapText="1"/>
    </xf>
    <xf numFmtId="0" fontId="76" fillId="0" borderId="113" xfId="0" applyFont="1" applyBorder="1" applyAlignment="1">
      <alignment wrapText="1"/>
    </xf>
    <xf numFmtId="0" fontId="76" fillId="0" borderId="113" xfId="0" applyFont="1" applyBorder="1" applyAlignment="1">
      <alignment vertical="center" wrapText="1"/>
    </xf>
    <xf numFmtId="2" fontId="13" fillId="0" borderId="24" xfId="3" applyNumberFormat="1" applyFont="1" applyFill="1" applyBorder="1" applyAlignment="1">
      <alignment horizontal="left" vertical="center" wrapText="1"/>
    </xf>
    <xf numFmtId="2" fontId="13" fillId="0" borderId="23" xfId="3" applyNumberFormat="1" applyFont="1" applyFill="1" applyBorder="1" applyAlignment="1">
      <alignment horizontal="left" vertical="center" wrapText="1"/>
    </xf>
    <xf numFmtId="0" fontId="13" fillId="0" borderId="23" xfId="0" applyFont="1" applyBorder="1" applyAlignment="1">
      <alignment horizontal="justify" vertical="center"/>
    </xf>
    <xf numFmtId="0" fontId="13" fillId="0" borderId="23" xfId="0" applyFont="1" applyBorder="1" applyAlignment="1">
      <alignment horizontal="left" vertical="center"/>
    </xf>
    <xf numFmtId="0" fontId="13" fillId="0" borderId="6" xfId="0" applyFont="1" applyBorder="1" applyAlignment="1">
      <alignment horizontal="left" vertical="center"/>
    </xf>
    <xf numFmtId="0" fontId="13" fillId="0" borderId="24" xfId="0" applyFont="1" applyBorder="1" applyAlignment="1">
      <alignment horizontal="justify" vertical="center"/>
    </xf>
    <xf numFmtId="0" fontId="13" fillId="0" borderId="24" xfId="0" applyFont="1" applyBorder="1" applyAlignment="1">
      <alignment horizontal="left" vertical="center"/>
    </xf>
    <xf numFmtId="0" fontId="23" fillId="0" borderId="32"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2" fontId="23" fillId="0" borderId="32" xfId="3" applyNumberFormat="1" applyFont="1" applyFill="1" applyBorder="1" applyAlignment="1">
      <alignment horizontal="left" vertical="center" wrapText="1"/>
    </xf>
    <xf numFmtId="2" fontId="13" fillId="0" borderId="29" xfId="3" applyNumberFormat="1" applyFont="1" applyFill="1" applyBorder="1" applyAlignment="1">
      <alignment horizontal="left" vertical="center" wrapText="1"/>
    </xf>
    <xf numFmtId="0" fontId="13" fillId="0" borderId="6" xfId="0" applyFont="1" applyBorder="1" applyAlignment="1">
      <alignment horizontal="left"/>
    </xf>
    <xf numFmtId="2" fontId="13" fillId="0" borderId="41" xfId="3" applyNumberFormat="1" applyFont="1" applyFill="1" applyBorder="1" applyAlignment="1">
      <alignment horizontal="center" vertical="center" wrapText="1"/>
    </xf>
    <xf numFmtId="0" fontId="76" fillId="0" borderId="113" xfId="0" applyFont="1" applyBorder="1" applyAlignment="1">
      <alignment horizontal="left" wrapText="1"/>
    </xf>
    <xf numFmtId="0" fontId="76" fillId="0" borderId="114" xfId="0" applyFont="1" applyBorder="1" applyAlignment="1">
      <alignment horizontal="left" wrapText="1"/>
    </xf>
    <xf numFmtId="0" fontId="94" fillId="0" borderId="0" xfId="0" applyFont="1"/>
    <xf numFmtId="0" fontId="91" fillId="0" borderId="0" xfId="0" applyFont="1" applyAlignment="1" applyProtection="1">
      <alignment vertical="center"/>
      <protection locked="0"/>
    </xf>
    <xf numFmtId="0" fontId="93" fillId="2" borderId="0" xfId="0" applyFont="1" applyFill="1"/>
    <xf numFmtId="0" fontId="99" fillId="2" borderId="0" xfId="0" applyFont="1" applyFill="1" applyAlignment="1" applyProtection="1">
      <alignment horizontal="center" vertical="center"/>
      <protection locked="0"/>
    </xf>
    <xf numFmtId="0" fontId="75" fillId="2" borderId="0" xfId="0" applyFont="1" applyFill="1"/>
    <xf numFmtId="0" fontId="88" fillId="2" borderId="0" xfId="0" applyFont="1" applyFill="1"/>
    <xf numFmtId="0" fontId="88" fillId="0" borderId="0" xfId="0" applyFont="1"/>
    <xf numFmtId="0" fontId="88" fillId="0" borderId="0" xfId="0" applyFont="1" applyAlignment="1">
      <alignment wrapText="1"/>
    </xf>
    <xf numFmtId="0" fontId="67" fillId="0" borderId="106" xfId="0" applyFont="1" applyBorder="1" applyAlignment="1">
      <alignment horizontal="center" vertical="center" wrapText="1"/>
    </xf>
    <xf numFmtId="0" fontId="67" fillId="0" borderId="77" xfId="0" applyFont="1" applyBorder="1" applyAlignment="1">
      <alignment horizontal="center" vertical="center" wrapText="1"/>
    </xf>
    <xf numFmtId="0" fontId="68" fillId="0" borderId="75" xfId="0" applyFont="1" applyBorder="1" applyAlignment="1">
      <alignment horizontal="center" vertical="center" wrapText="1"/>
    </xf>
    <xf numFmtId="0" fontId="68" fillId="0" borderId="20" xfId="0" applyFont="1" applyBorder="1" applyAlignment="1">
      <alignment horizontal="center" vertical="center" wrapText="1"/>
    </xf>
    <xf numFmtId="0" fontId="67" fillId="0" borderId="107" xfId="0" applyFont="1" applyBorder="1" applyAlignment="1">
      <alignment horizontal="center" vertical="center" wrapText="1"/>
    </xf>
    <xf numFmtId="0" fontId="67" fillId="0" borderId="12" xfId="0" applyFont="1" applyBorder="1" applyAlignment="1">
      <alignment horizontal="center" vertical="center" wrapText="1"/>
    </xf>
    <xf numFmtId="14" fontId="68" fillId="0" borderId="20" xfId="0" applyNumberFormat="1" applyFont="1" applyBorder="1" applyAlignment="1">
      <alignment horizontal="center" vertical="center" wrapText="1"/>
    </xf>
    <xf numFmtId="0" fontId="92" fillId="21" borderId="6" xfId="0" applyFont="1" applyFill="1" applyBorder="1"/>
    <xf numFmtId="0" fontId="0" fillId="0" borderId="0" xfId="0" applyAlignment="1">
      <alignment vertical="center"/>
    </xf>
    <xf numFmtId="0" fontId="72" fillId="2" borderId="0" xfId="0" applyFont="1" applyFill="1" applyAlignment="1">
      <alignment horizontal="center" vertical="center" wrapText="1" readingOrder="1"/>
    </xf>
    <xf numFmtId="0" fontId="101" fillId="0" borderId="119" xfId="0" applyFont="1" applyBorder="1" applyAlignment="1">
      <alignment horizontal="left" vertical="center" wrapText="1"/>
    </xf>
    <xf numFmtId="0" fontId="101" fillId="0" borderId="119" xfId="0" applyFont="1" applyBorder="1" applyAlignment="1">
      <alignment horizontal="center" vertical="center" wrapText="1"/>
    </xf>
    <xf numFmtId="0" fontId="102" fillId="0" borderId="119" xfId="0" applyFont="1" applyBorder="1" applyAlignment="1">
      <alignment horizontal="center" vertical="center" wrapText="1" readingOrder="1"/>
    </xf>
    <xf numFmtId="0" fontId="102" fillId="0" borderId="119" xfId="0" applyFont="1" applyBorder="1" applyAlignment="1">
      <alignment horizontal="left" vertical="center" wrapText="1"/>
    </xf>
    <xf numFmtId="0" fontId="81" fillId="0" borderId="108" xfId="0" applyFont="1" applyBorder="1" applyAlignment="1">
      <alignment horizontal="left" vertical="center"/>
    </xf>
    <xf numFmtId="2" fontId="13" fillId="0" borderId="23" xfId="3" applyNumberFormat="1" applyFont="1" applyBorder="1" applyAlignment="1">
      <alignment horizontal="center" vertical="center" wrapText="1"/>
    </xf>
    <xf numFmtId="0" fontId="103" fillId="0" borderId="0" xfId="0" applyFont="1"/>
    <xf numFmtId="0" fontId="81" fillId="0" borderId="108" xfId="0" applyFont="1" applyBorder="1" applyAlignment="1">
      <alignment horizontal="left" vertical="center" wrapText="1"/>
    </xf>
    <xf numFmtId="0" fontId="104" fillId="0" borderId="6" xfId="0" applyFont="1" applyBorder="1" applyAlignment="1" applyProtection="1">
      <alignment horizontal="justify" vertical="center" wrapText="1"/>
      <protection locked="0"/>
    </xf>
    <xf numFmtId="0" fontId="104" fillId="0" borderId="6" xfId="0" applyFont="1" applyBorder="1" applyAlignment="1">
      <alignment horizontal="justify" vertical="center"/>
    </xf>
    <xf numFmtId="0" fontId="104" fillId="0" borderId="6" xfId="0" applyFont="1" applyBorder="1" applyAlignment="1" applyProtection="1">
      <alignment horizontal="left" vertical="center" wrapText="1"/>
      <protection locked="0"/>
    </xf>
    <xf numFmtId="0" fontId="104" fillId="0" borderId="6" xfId="0" applyFont="1" applyBorder="1" applyAlignment="1">
      <alignment horizontal="justify" vertical="center" wrapText="1"/>
    </xf>
    <xf numFmtId="0" fontId="104" fillId="0" borderId="32" xfId="0" applyFont="1" applyBorder="1" applyAlignment="1">
      <alignment horizontal="justify" vertical="center" wrapText="1"/>
    </xf>
    <xf numFmtId="0" fontId="75" fillId="2" borderId="6" xfId="0" applyFont="1" applyFill="1" applyBorder="1" applyAlignment="1">
      <alignment vertical="center" wrapText="1"/>
    </xf>
    <xf numFmtId="0" fontId="75" fillId="2" borderId="139" xfId="0" applyFont="1" applyFill="1" applyBorder="1" applyAlignment="1">
      <alignment horizontal="left" vertical="top" wrapText="1"/>
    </xf>
    <xf numFmtId="0" fontId="12" fillId="2" borderId="23" xfId="0" applyFont="1" applyFill="1" applyBorder="1" applyAlignment="1">
      <alignment horizontal="left" vertical="center" wrapText="1"/>
    </xf>
    <xf numFmtId="0" fontId="75" fillId="2" borderId="140" xfId="0" applyFont="1" applyFill="1" applyBorder="1" applyAlignment="1">
      <alignment horizontal="left" vertical="top" wrapText="1"/>
    </xf>
    <xf numFmtId="0" fontId="12" fillId="2" borderId="29" xfId="0" applyFont="1" applyFill="1" applyBorder="1" applyAlignment="1">
      <alignment horizontal="left" vertical="center" wrapText="1"/>
    </xf>
    <xf numFmtId="0" fontId="106" fillId="2" borderId="6" xfId="0" applyFont="1" applyFill="1" applyBorder="1" applyAlignment="1">
      <alignment wrapText="1"/>
    </xf>
    <xf numFmtId="0" fontId="106" fillId="2" borderId="28" xfId="0" applyFont="1" applyFill="1" applyBorder="1" applyAlignment="1">
      <alignment wrapText="1"/>
    </xf>
    <xf numFmtId="0" fontId="107" fillId="2" borderId="6" xfId="0" applyFont="1" applyFill="1" applyBorder="1" applyAlignment="1">
      <alignment wrapText="1"/>
    </xf>
    <xf numFmtId="0" fontId="107" fillId="2" borderId="28" xfId="0" applyFont="1" applyFill="1" applyBorder="1" applyAlignment="1">
      <alignment wrapText="1"/>
    </xf>
    <xf numFmtId="14" fontId="77" fillId="0" borderId="142" xfId="0" applyNumberFormat="1" applyFont="1" applyBorder="1" applyAlignment="1">
      <alignment horizontal="left" vertical="center" wrapText="1"/>
    </xf>
    <xf numFmtId="14" fontId="77" fillId="0" borderId="143" xfId="0" applyNumberFormat="1" applyFont="1" applyBorder="1" applyAlignment="1">
      <alignment horizontal="left" vertical="center" wrapText="1"/>
    </xf>
    <xf numFmtId="14" fontId="105" fillId="0" borderId="143" xfId="0" applyNumberFormat="1" applyFont="1" applyBorder="1" applyAlignment="1">
      <alignment horizontal="left" vertical="center" wrapText="1"/>
    </xf>
    <xf numFmtId="0" fontId="75" fillId="2" borderId="0" xfId="0" applyFont="1" applyFill="1" applyAlignment="1">
      <alignment horizontal="left" vertical="center" wrapText="1"/>
    </xf>
    <xf numFmtId="0" fontId="0" fillId="2" borderId="144" xfId="0" applyFill="1" applyBorder="1" applyAlignment="1">
      <alignment horizontal="center" vertical="center" wrapText="1"/>
    </xf>
    <xf numFmtId="0" fontId="12" fillId="2" borderId="24" xfId="0" applyFont="1" applyFill="1" applyBorder="1" applyAlignment="1">
      <alignment horizontal="left" vertical="center" wrapText="1"/>
    </xf>
    <xf numFmtId="0" fontId="12" fillId="2" borderId="32" xfId="0" applyFont="1" applyFill="1" applyBorder="1" applyAlignment="1">
      <alignment horizontal="left" vertical="center" wrapText="1"/>
    </xf>
    <xf numFmtId="14" fontId="78" fillId="0" borderId="142" xfId="0" applyNumberFormat="1" applyFont="1" applyBorder="1" applyAlignment="1">
      <alignment horizontal="left" vertical="center"/>
    </xf>
    <xf numFmtId="14" fontId="78" fillId="0" borderId="143" xfId="0" applyNumberFormat="1" applyFont="1" applyBorder="1" applyAlignment="1">
      <alignment horizontal="left" vertical="center"/>
    </xf>
    <xf numFmtId="0" fontId="12" fillId="2" borderId="72" xfId="0" applyFont="1" applyFill="1" applyBorder="1" applyAlignment="1">
      <alignment horizontal="left" vertical="center" wrapText="1"/>
    </xf>
    <xf numFmtId="0" fontId="12" fillId="2" borderId="73" xfId="0" applyFont="1" applyFill="1" applyBorder="1" applyAlignment="1">
      <alignment horizontal="left" vertical="center" wrapText="1"/>
    </xf>
    <xf numFmtId="0" fontId="75" fillId="2" borderId="31" xfId="0" applyFont="1" applyFill="1" applyBorder="1" applyAlignment="1">
      <alignment horizontal="left" vertical="top" wrapText="1"/>
    </xf>
    <xf numFmtId="14" fontId="105" fillId="0" borderId="145" xfId="0" applyNumberFormat="1" applyFont="1" applyBorder="1" applyAlignment="1">
      <alignment horizontal="left" vertical="center" wrapText="1"/>
    </xf>
    <xf numFmtId="0" fontId="12" fillId="2" borderId="104" xfId="0" applyFont="1" applyFill="1" applyBorder="1" applyAlignment="1">
      <alignment horizontal="left" vertical="center" wrapText="1"/>
    </xf>
    <xf numFmtId="14" fontId="12" fillId="2" borderId="71" xfId="0" applyNumberFormat="1" applyFont="1" applyFill="1" applyBorder="1" applyAlignment="1">
      <alignment horizontal="left" vertical="center" wrapText="1"/>
    </xf>
    <xf numFmtId="14" fontId="12" fillId="2" borderId="72" xfId="0" applyNumberFormat="1" applyFont="1" applyFill="1" applyBorder="1" applyAlignment="1">
      <alignment horizontal="left" vertical="center" wrapText="1"/>
    </xf>
    <xf numFmtId="4" fontId="0" fillId="0" borderId="32" xfId="0" applyNumberFormat="1" applyBorder="1" applyAlignment="1">
      <alignment horizontal="left" vertical="center" wrapText="1"/>
    </xf>
    <xf numFmtId="4" fontId="0" fillId="0" borderId="23" xfId="0" applyNumberFormat="1" applyBorder="1" applyAlignment="1">
      <alignment horizontal="left" vertical="center" wrapText="1"/>
    </xf>
    <xf numFmtId="4" fontId="0" fillId="0" borderId="25" xfId="0" applyNumberFormat="1" applyBorder="1" applyAlignment="1">
      <alignment horizontal="left" vertical="center" wrapText="1"/>
    </xf>
    <xf numFmtId="4" fontId="0" fillId="0" borderId="6" xfId="0" applyNumberFormat="1" applyBorder="1" applyAlignment="1">
      <alignment horizontal="left" vertical="center" wrapText="1"/>
    </xf>
    <xf numFmtId="4" fontId="0" fillId="0" borderId="29" xfId="0" applyNumberFormat="1" applyBorder="1" applyAlignment="1">
      <alignment horizontal="left" vertical="center" wrapText="1"/>
    </xf>
    <xf numFmtId="4" fontId="0" fillId="0" borderId="24" xfId="0" applyNumberFormat="1" applyBorder="1" applyAlignment="1">
      <alignment horizontal="left" vertical="center" wrapText="1"/>
    </xf>
    <xf numFmtId="0" fontId="106" fillId="2" borderId="32" xfId="0" applyFont="1" applyFill="1" applyBorder="1" applyAlignment="1">
      <alignment wrapText="1"/>
    </xf>
    <xf numFmtId="0" fontId="106" fillId="2" borderId="146" xfId="0" applyFont="1" applyFill="1" applyBorder="1" applyAlignment="1">
      <alignment wrapText="1"/>
    </xf>
    <xf numFmtId="14" fontId="106" fillId="2" borderId="93" xfId="0" applyNumberFormat="1" applyFont="1" applyFill="1" applyBorder="1" applyAlignment="1">
      <alignment wrapText="1"/>
    </xf>
    <xf numFmtId="14" fontId="107" fillId="2" borderId="101" xfId="0" applyNumberFormat="1" applyFont="1" applyFill="1" applyBorder="1" applyAlignment="1">
      <alignment wrapText="1"/>
    </xf>
    <xf numFmtId="14" fontId="106" fillId="2" borderId="101" xfId="0" applyNumberFormat="1" applyFont="1" applyFill="1" applyBorder="1" applyAlignment="1">
      <alignment wrapText="1"/>
    </xf>
    <xf numFmtId="14" fontId="12" fillId="0" borderId="72" xfId="0" applyNumberFormat="1" applyFont="1" applyBorder="1" applyAlignment="1">
      <alignment horizontal="left" vertical="center"/>
    </xf>
    <xf numFmtId="0" fontId="12" fillId="2" borderId="72"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73" xfId="0" applyFont="1" applyFill="1" applyBorder="1" applyAlignment="1">
      <alignment horizontal="left" vertical="center"/>
    </xf>
    <xf numFmtId="0" fontId="108" fillId="22" borderId="6" xfId="0" applyFont="1" applyFill="1" applyBorder="1" applyAlignment="1">
      <alignment wrapText="1"/>
    </xf>
    <xf numFmtId="0" fontId="109" fillId="0" borderId="0" xfId="0" applyFont="1" applyAlignment="1">
      <alignment wrapText="1"/>
    </xf>
    <xf numFmtId="14" fontId="107" fillId="2" borderId="95" xfId="0" applyNumberFormat="1" applyFont="1" applyFill="1" applyBorder="1" applyAlignment="1">
      <alignment wrapText="1"/>
    </xf>
    <xf numFmtId="0" fontId="0" fillId="2" borderId="6"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4" xfId="0" applyFill="1" applyBorder="1" applyAlignment="1">
      <alignment horizontal="center" vertical="center" wrapText="1"/>
    </xf>
    <xf numFmtId="0" fontId="13" fillId="0" borderId="41" xfId="0" applyFont="1" applyBorder="1" applyAlignment="1">
      <alignment horizontal="center" vertical="center" wrapText="1"/>
    </xf>
    <xf numFmtId="0" fontId="76" fillId="0" borderId="0" xfId="0" applyFont="1" applyAlignment="1">
      <alignment horizontal="left" wrapText="1"/>
    </xf>
    <xf numFmtId="0" fontId="110" fillId="0" borderId="6" xfId="0" applyFont="1" applyBorder="1" applyAlignment="1">
      <alignment wrapText="1"/>
    </xf>
    <xf numFmtId="0" fontId="104" fillId="0" borderId="6" xfId="0" applyFont="1" applyBorder="1" applyAlignment="1">
      <alignment horizontal="center" vertical="center" wrapText="1"/>
    </xf>
    <xf numFmtId="0" fontId="110" fillId="0" borderId="23" xfId="0" applyFont="1" applyBorder="1" applyAlignment="1">
      <alignment wrapText="1"/>
    </xf>
    <xf numFmtId="0" fontId="111" fillId="0" borderId="23" xfId="0" applyFont="1" applyBorder="1" applyAlignment="1">
      <alignment wrapText="1"/>
    </xf>
    <xf numFmtId="0" fontId="111" fillId="0" borderId="141" xfId="0" applyFont="1" applyBorder="1" applyAlignment="1">
      <alignment wrapText="1"/>
    </xf>
    <xf numFmtId="0" fontId="111" fillId="0" borderId="6" xfId="0" applyFont="1" applyBorder="1" applyAlignment="1">
      <alignment horizontal="center" wrapText="1"/>
    </xf>
    <xf numFmtId="0" fontId="111" fillId="0" borderId="28" xfId="0" applyFont="1" applyBorder="1" applyAlignment="1">
      <alignment horizontal="center" wrapText="1"/>
    </xf>
    <xf numFmtId="0" fontId="111" fillId="0" borderId="6" xfId="0" applyFont="1" applyBorder="1" applyAlignment="1">
      <alignment wrapText="1"/>
    </xf>
    <xf numFmtId="14" fontId="12" fillId="2" borderId="92" xfId="0" applyNumberFormat="1" applyFont="1" applyFill="1" applyBorder="1" applyAlignment="1">
      <alignment horizontal="left" vertical="center" wrapText="1"/>
    </xf>
    <xf numFmtId="0" fontId="108" fillId="22" borderId="32" xfId="0" applyFont="1" applyFill="1" applyBorder="1" applyAlignment="1">
      <alignment wrapText="1"/>
    </xf>
    <xf numFmtId="14" fontId="78" fillId="0" borderId="72" xfId="0" applyNumberFormat="1" applyFont="1" applyBorder="1" applyAlignment="1">
      <alignment horizontal="left" vertical="center"/>
    </xf>
    <xf numFmtId="0" fontId="0" fillId="2" borderId="23" xfId="0" applyFill="1" applyBorder="1" applyAlignment="1">
      <alignment horizontal="center" vertical="center" wrapText="1"/>
    </xf>
    <xf numFmtId="0" fontId="12" fillId="0" borderId="23" xfId="0" applyFont="1" applyBorder="1" applyAlignment="1">
      <alignment horizontal="left" vertical="center" wrapText="1"/>
    </xf>
    <xf numFmtId="0" fontId="75" fillId="2" borderId="6" xfId="0" applyFont="1" applyFill="1" applyBorder="1" applyAlignment="1">
      <alignment horizontal="left" vertical="top" wrapText="1"/>
    </xf>
    <xf numFmtId="0" fontId="75" fillId="2" borderId="32" xfId="0" applyFont="1" applyFill="1" applyBorder="1" applyAlignment="1">
      <alignment horizontal="left" vertical="top" wrapText="1"/>
    </xf>
    <xf numFmtId="14" fontId="106" fillId="2" borderId="71" xfId="0" applyNumberFormat="1" applyFont="1" applyFill="1" applyBorder="1" applyAlignment="1">
      <alignment wrapText="1"/>
    </xf>
    <xf numFmtId="14" fontId="106" fillId="2" borderId="72" xfId="0" applyNumberFormat="1" applyFont="1" applyFill="1" applyBorder="1" applyAlignment="1">
      <alignment wrapText="1"/>
    </xf>
    <xf numFmtId="14" fontId="107" fillId="2" borderId="72" xfId="0" applyNumberFormat="1" applyFont="1" applyFill="1" applyBorder="1" applyAlignment="1">
      <alignment wrapText="1"/>
    </xf>
    <xf numFmtId="14" fontId="107" fillId="2" borderId="73" xfId="0" applyNumberFormat="1" applyFont="1" applyFill="1" applyBorder="1" applyAlignment="1">
      <alignment wrapText="1"/>
    </xf>
    <xf numFmtId="14" fontId="107" fillId="2" borderId="93" xfId="0" applyNumberFormat="1" applyFont="1" applyFill="1" applyBorder="1" applyAlignment="1">
      <alignment wrapText="1"/>
    </xf>
    <xf numFmtId="14" fontId="107" fillId="2" borderId="147" xfId="0" applyNumberFormat="1" applyFont="1" applyFill="1" applyBorder="1" applyAlignment="1">
      <alignment wrapText="1"/>
    </xf>
    <xf numFmtId="0" fontId="0" fillId="2" borderId="76"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0" borderId="0" xfId="0" applyAlignment="1">
      <alignment vertical="top"/>
    </xf>
    <xf numFmtId="0" fontId="0" fillId="0" borderId="0" xfId="0" applyAlignment="1">
      <alignment vertical="top" wrapText="1"/>
    </xf>
    <xf numFmtId="0" fontId="0" fillId="20" borderId="0" xfId="0" applyFill="1" applyAlignment="1">
      <alignment vertical="top" wrapText="1"/>
    </xf>
    <xf numFmtId="0" fontId="0" fillId="20" borderId="0" xfId="0" applyFill="1" applyAlignment="1">
      <alignment vertical="top"/>
    </xf>
    <xf numFmtId="164" fontId="19" fillId="14" borderId="0" xfId="0" applyNumberFormat="1" applyFont="1" applyFill="1" applyAlignment="1" applyProtection="1">
      <alignment horizontal="center" vertical="center" wrapText="1"/>
      <protection locked="0"/>
    </xf>
    <xf numFmtId="0" fontId="60" fillId="14" borderId="0" xfId="0" applyFont="1" applyFill="1" applyAlignment="1" applyProtection="1">
      <alignment horizontal="center" vertical="center" wrapText="1"/>
      <protection locked="0"/>
    </xf>
    <xf numFmtId="0" fontId="92" fillId="14" borderId="0" xfId="0" applyFont="1" applyFill="1" applyAlignment="1" applyProtection="1">
      <alignment horizontal="center" vertical="center" wrapText="1"/>
      <protection locked="0"/>
    </xf>
    <xf numFmtId="0" fontId="19" fillId="14"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19" fillId="14" borderId="0" xfId="0" applyFont="1" applyFill="1" applyAlignment="1" applyProtection="1">
      <alignment horizontal="center" vertical="center"/>
      <protection locked="0"/>
    </xf>
    <xf numFmtId="0" fontId="61"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2" fillId="2" borderId="118" xfId="0" applyFont="1" applyFill="1" applyBorder="1" applyAlignment="1">
      <alignment horizontal="center" vertical="center" wrapText="1" readingOrder="1"/>
    </xf>
    <xf numFmtId="0" fontId="72" fillId="2" borderId="120" xfId="0" applyFont="1" applyFill="1" applyBorder="1" applyAlignment="1">
      <alignment horizontal="center" vertical="center" wrapText="1" readingOrder="1"/>
    </xf>
    <xf numFmtId="0" fontId="72" fillId="2" borderId="124" xfId="0" applyFont="1" applyFill="1" applyBorder="1" applyAlignment="1">
      <alignment horizontal="center" vertical="center" wrapText="1" readingOrder="1"/>
    </xf>
    <xf numFmtId="0" fontId="72" fillId="2" borderId="126" xfId="0" applyFont="1" applyFill="1" applyBorder="1" applyAlignment="1">
      <alignment horizontal="center" vertical="center" wrapText="1" readingOrder="1"/>
    </xf>
    <xf numFmtId="0" fontId="72" fillId="2" borderId="127" xfId="0" applyFont="1" applyFill="1" applyBorder="1" applyAlignment="1">
      <alignment horizontal="center" vertical="center" wrapText="1" readingOrder="1"/>
    </xf>
    <xf numFmtId="0" fontId="72" fillId="2" borderId="128" xfId="0" applyFont="1" applyFill="1" applyBorder="1" applyAlignment="1">
      <alignment horizontal="center" vertical="center" wrapText="1" readingOrder="1"/>
    </xf>
    <xf numFmtId="0" fontId="72" fillId="2" borderId="125" xfId="0" applyFont="1" applyFill="1" applyBorder="1" applyAlignment="1">
      <alignment horizontal="center" vertical="center" wrapText="1" readingOrder="1"/>
    </xf>
    <xf numFmtId="0" fontId="84" fillId="18" borderId="119" xfId="0" applyFont="1" applyFill="1" applyBorder="1" applyAlignment="1">
      <alignment horizontal="center" vertical="center" wrapText="1" readingOrder="1"/>
    </xf>
    <xf numFmtId="0" fontId="73" fillId="18" borderId="115" xfId="0" applyFont="1" applyFill="1" applyBorder="1" applyAlignment="1">
      <alignment horizontal="center" vertical="center" wrapText="1" readingOrder="1"/>
    </xf>
    <xf numFmtId="0" fontId="73" fillId="18" borderId="116" xfId="0" applyFont="1" applyFill="1" applyBorder="1" applyAlignment="1">
      <alignment horizontal="center" vertical="center" wrapText="1" readingOrder="1"/>
    </xf>
    <xf numFmtId="0" fontId="73" fillId="18" borderId="117" xfId="0" applyFont="1" applyFill="1" applyBorder="1" applyAlignment="1">
      <alignment horizontal="center" vertical="center" wrapText="1" readingOrder="1"/>
    </xf>
    <xf numFmtId="0" fontId="72" fillId="2" borderId="121" xfId="0" applyFont="1" applyFill="1" applyBorder="1" applyAlignment="1">
      <alignment horizontal="center" vertical="center" wrapText="1" readingOrder="1"/>
    </xf>
    <xf numFmtId="0" fontId="72" fillId="2" borderId="122" xfId="0" applyFont="1" applyFill="1" applyBorder="1" applyAlignment="1">
      <alignment horizontal="center" vertical="center" wrapText="1" readingOrder="1"/>
    </xf>
    <xf numFmtId="0" fontId="72" fillId="2" borderId="123" xfId="0" applyFont="1" applyFill="1" applyBorder="1" applyAlignment="1">
      <alignment horizontal="center" vertical="center" wrapText="1" readingOrder="1"/>
    </xf>
    <xf numFmtId="0" fontId="73" fillId="0" borderId="0" xfId="0" applyFont="1" applyAlignment="1" applyProtection="1">
      <alignment horizontal="center" vertical="center" wrapText="1"/>
      <protection locked="0"/>
    </xf>
    <xf numFmtId="0" fontId="79" fillId="4" borderId="109" xfId="0" applyFont="1" applyFill="1" applyBorder="1" applyAlignment="1" applyProtection="1">
      <alignment horizontal="center" vertical="center" wrapText="1"/>
      <protection locked="0"/>
    </xf>
    <xf numFmtId="0" fontId="79" fillId="4" borderId="110" xfId="0" applyFont="1" applyFill="1" applyBorder="1" applyAlignment="1" applyProtection="1">
      <alignment horizontal="center" vertical="center" wrapText="1"/>
      <protection locked="0"/>
    </xf>
    <xf numFmtId="0" fontId="79" fillId="4" borderId="108" xfId="0" applyFont="1" applyFill="1" applyBorder="1" applyAlignment="1" applyProtection="1">
      <alignment horizontal="center" vertical="center"/>
      <protection locked="0"/>
    </xf>
    <xf numFmtId="0" fontId="73" fillId="0" borderId="108" xfId="0" applyFont="1" applyBorder="1" applyAlignment="1" applyProtection="1">
      <alignment horizontal="center" vertical="center"/>
      <protection locked="0"/>
    </xf>
    <xf numFmtId="0" fontId="73" fillId="19" borderId="108" xfId="0" applyFont="1" applyFill="1" applyBorder="1" applyAlignment="1" applyProtection="1">
      <alignment horizontal="center" vertical="center"/>
      <protection locked="0"/>
    </xf>
    <xf numFmtId="0" fontId="79" fillId="19" borderId="108" xfId="0" applyFont="1" applyFill="1" applyBorder="1" applyAlignment="1" applyProtection="1">
      <alignment horizontal="center" vertical="center"/>
      <protection locked="0"/>
    </xf>
    <xf numFmtId="0" fontId="80" fillId="4" borderId="108" xfId="0" applyFont="1" applyFill="1" applyBorder="1" applyAlignment="1" applyProtection="1">
      <alignment horizontal="justify" vertical="center" wrapText="1"/>
      <protection locked="0"/>
    </xf>
    <xf numFmtId="0" fontId="80" fillId="4" borderId="108" xfId="0" applyFont="1" applyFill="1" applyBorder="1" applyAlignment="1" applyProtection="1">
      <alignment horizontal="justify" vertical="center"/>
      <protection locked="0"/>
    </xf>
    <xf numFmtId="0" fontId="79" fillId="4" borderId="108" xfId="0" applyFont="1" applyFill="1" applyBorder="1" applyAlignment="1" applyProtection="1">
      <alignment horizontal="left" vertical="center" wrapText="1"/>
      <protection locked="0"/>
    </xf>
    <xf numFmtId="0" fontId="85" fillId="18" borderId="129" xfId="0" applyFont="1" applyFill="1" applyBorder="1" applyAlignment="1">
      <alignment horizontal="center" vertical="center"/>
    </xf>
    <xf numFmtId="0" fontId="85" fillId="18" borderId="108" xfId="0" applyFont="1" applyFill="1" applyBorder="1" applyAlignment="1">
      <alignment horizontal="center" vertical="center"/>
    </xf>
    <xf numFmtId="0" fontId="70" fillId="0" borderId="0" xfId="0" applyFont="1" applyAlignment="1">
      <alignment horizontal="center" vertical="center" wrapText="1"/>
    </xf>
    <xf numFmtId="0" fontId="86" fillId="19" borderId="112" xfId="0" applyFont="1" applyFill="1" applyBorder="1" applyAlignment="1">
      <alignment horizontal="center" vertical="center" wrapText="1"/>
    </xf>
    <xf numFmtId="0" fontId="87" fillId="19" borderId="112" xfId="0" applyFont="1" applyFill="1" applyBorder="1" applyAlignment="1">
      <alignment horizontal="center" vertical="center"/>
    </xf>
    <xf numFmtId="0" fontId="87" fillId="19" borderId="130" xfId="0" applyFont="1" applyFill="1" applyBorder="1" applyAlignment="1">
      <alignment horizontal="center" vertical="center"/>
    </xf>
    <xf numFmtId="0" fontId="87" fillId="19" borderId="131" xfId="0" applyFont="1" applyFill="1" applyBorder="1" applyAlignment="1">
      <alignment horizontal="center" vertical="center"/>
    </xf>
    <xf numFmtId="0" fontId="58" fillId="2" borderId="26" xfId="0" applyFont="1" applyFill="1" applyBorder="1" applyAlignment="1">
      <alignment horizontal="left" vertical="center" wrapText="1"/>
    </xf>
    <xf numFmtId="0" fontId="58" fillId="2" borderId="28" xfId="0" applyFont="1" applyFill="1" applyBorder="1" applyAlignment="1">
      <alignment horizontal="left" vertical="center" wrapText="1"/>
    </xf>
    <xf numFmtId="0" fontId="52" fillId="2" borderId="26" xfId="1" applyFont="1" applyFill="1" applyBorder="1" applyAlignment="1">
      <alignment horizontal="justify" vertical="center" wrapText="1"/>
    </xf>
    <xf numFmtId="0" fontId="52" fillId="2" borderId="101" xfId="1" applyFont="1" applyFill="1" applyBorder="1" applyAlignment="1">
      <alignment horizontal="justify" vertical="center" wrapText="1"/>
    </xf>
    <xf numFmtId="0" fontId="58" fillId="2" borderId="6" xfId="0" applyFont="1" applyFill="1" applyBorder="1" applyAlignment="1">
      <alignment horizontal="left" vertical="center" wrapText="1"/>
    </xf>
    <xf numFmtId="0" fontId="52" fillId="2" borderId="6" xfId="1" applyFont="1" applyFill="1" applyBorder="1" applyAlignment="1">
      <alignment horizontal="justify" vertical="center" wrapText="1"/>
    </xf>
    <xf numFmtId="0" fontId="52" fillId="2" borderId="72" xfId="1" applyFont="1" applyFill="1" applyBorder="1" applyAlignment="1">
      <alignment horizontal="justify" vertical="center" wrapText="1"/>
    </xf>
    <xf numFmtId="0" fontId="8" fillId="2" borderId="11" xfId="1" applyFill="1" applyBorder="1" applyAlignment="1">
      <alignment horizontal="left" vertical="top" wrapText="1"/>
    </xf>
    <xf numFmtId="0" fontId="8" fillId="2" borderId="0" xfId="1" applyFill="1" applyAlignment="1">
      <alignment horizontal="left" vertical="top" wrapText="1"/>
    </xf>
    <xf numFmtId="0" fontId="8" fillId="2" borderId="12" xfId="1" applyFill="1" applyBorder="1" applyAlignment="1">
      <alignment horizontal="left" vertical="top" wrapText="1"/>
    </xf>
    <xf numFmtId="0" fontId="8" fillId="2" borderId="18" xfId="1" applyFill="1" applyBorder="1" applyAlignment="1">
      <alignment horizontal="left" vertical="top" wrapText="1"/>
    </xf>
    <xf numFmtId="0" fontId="8" fillId="2" borderId="19" xfId="1" applyFill="1" applyBorder="1" applyAlignment="1">
      <alignment horizontal="left" vertical="top" wrapText="1"/>
    </xf>
    <xf numFmtId="0" fontId="8" fillId="2" borderId="20" xfId="1" applyFill="1" applyBorder="1" applyAlignment="1">
      <alignment horizontal="left" vertical="top" wrapText="1"/>
    </xf>
    <xf numFmtId="0" fontId="66" fillId="2" borderId="6" xfId="1" applyFont="1" applyFill="1" applyBorder="1" applyAlignment="1">
      <alignment horizontal="justify" vertical="center" wrapText="1"/>
    </xf>
    <xf numFmtId="0" fontId="66" fillId="2" borderId="72" xfId="1" applyFont="1" applyFill="1" applyBorder="1" applyAlignment="1">
      <alignment horizontal="justify" vertical="center" wrapText="1"/>
    </xf>
    <xf numFmtId="0" fontId="58" fillId="6" borderId="26" xfId="0" applyFont="1" applyFill="1" applyBorder="1" applyAlignment="1">
      <alignment horizontal="left" vertical="center" wrapText="1"/>
    </xf>
    <xf numFmtId="0" fontId="58" fillId="6" borderId="28" xfId="0" applyFont="1" applyFill="1" applyBorder="1" applyAlignment="1">
      <alignment horizontal="left" vertical="center" wrapText="1"/>
    </xf>
    <xf numFmtId="0" fontId="52" fillId="2" borderId="67" xfId="1" applyFont="1" applyFill="1" applyBorder="1" applyAlignment="1">
      <alignment horizontal="justify" vertical="center" wrapText="1"/>
    </xf>
    <xf numFmtId="0" fontId="52" fillId="2" borderId="98" xfId="1" applyFont="1" applyFill="1" applyBorder="1" applyAlignment="1">
      <alignment horizontal="justify" vertical="center" wrapText="1"/>
    </xf>
    <xf numFmtId="0" fontId="52" fillId="2"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2" borderId="11" xfId="1" applyFont="1" applyFill="1" applyBorder="1" applyAlignment="1">
      <alignment horizontal="left" vertical="top" wrapText="1"/>
    </xf>
    <xf numFmtId="0" fontId="52" fillId="2" borderId="0" xfId="1" applyFont="1" applyFill="1" applyAlignment="1">
      <alignment horizontal="left" vertical="top" wrapText="1"/>
    </xf>
    <xf numFmtId="0" fontId="52" fillId="2" borderId="12" xfId="1" applyFont="1" applyFill="1" applyBorder="1" applyAlignment="1">
      <alignment horizontal="left" vertical="top" wrapText="1"/>
    </xf>
    <xf numFmtId="0" fontId="59" fillId="3" borderId="83" xfId="2" applyFont="1" applyFill="1" applyBorder="1" applyAlignment="1">
      <alignment horizontal="center" vertical="center" wrapText="1"/>
    </xf>
    <xf numFmtId="0" fontId="59" fillId="3" borderId="83" xfId="1" applyFont="1" applyFill="1" applyBorder="1" applyAlignment="1">
      <alignment horizontal="center" vertical="center"/>
    </xf>
    <xf numFmtId="0" fontId="59" fillId="3" borderId="100" xfId="1" applyFont="1" applyFill="1" applyBorder="1" applyAlignment="1">
      <alignment horizontal="center" vertical="center"/>
    </xf>
    <xf numFmtId="0" fontId="52" fillId="2" borderId="16" xfId="1" applyFont="1" applyFill="1" applyBorder="1" applyAlignment="1">
      <alignment horizontal="justify" vertical="center" wrapText="1"/>
    </xf>
    <xf numFmtId="0" fontId="58" fillId="2" borderId="68" xfId="0" applyFont="1" applyFill="1" applyBorder="1" applyAlignment="1">
      <alignment vertical="center" wrapText="1"/>
    </xf>
    <xf numFmtId="0" fontId="58" fillId="2" borderId="17" xfId="0" applyFont="1" applyFill="1" applyBorder="1" applyAlignment="1">
      <alignment vertical="center" wrapText="1"/>
    </xf>
    <xf numFmtId="0" fontId="58" fillId="2" borderId="81" xfId="0" applyFont="1" applyFill="1" applyBorder="1" applyAlignment="1">
      <alignment vertical="center" wrapText="1"/>
    </xf>
    <xf numFmtId="0" fontId="58" fillId="2" borderId="82" xfId="0" applyFont="1" applyFill="1" applyBorder="1" applyAlignment="1">
      <alignment vertical="center" wrapText="1"/>
    </xf>
    <xf numFmtId="0" fontId="58" fillId="6" borderId="6" xfId="0" applyFont="1" applyFill="1" applyBorder="1" applyAlignment="1">
      <alignment horizontal="left" vertical="center" wrapText="1"/>
    </xf>
    <xf numFmtId="0" fontId="58" fillId="2" borderId="17" xfId="0" applyFont="1" applyFill="1" applyBorder="1" applyAlignment="1">
      <alignment horizontal="left" vertical="center" wrapText="1"/>
    </xf>
    <xf numFmtId="0" fontId="58" fillId="2" borderId="15" xfId="0" applyFont="1" applyFill="1" applyBorder="1" applyAlignment="1">
      <alignment horizontal="left" vertical="center" wrapText="1"/>
    </xf>
    <xf numFmtId="0" fontId="58" fillId="2" borderId="15" xfId="0" applyFont="1" applyFill="1" applyBorder="1" applyAlignment="1">
      <alignment vertical="center" wrapText="1"/>
    </xf>
    <xf numFmtId="0" fontId="66" fillId="2" borderId="0" xfId="1" applyFont="1" applyFill="1" applyAlignment="1">
      <alignment horizontal="left" vertical="center" wrapText="1"/>
    </xf>
    <xf numFmtId="0" fontId="55" fillId="3" borderId="7" xfId="1" applyFont="1" applyFill="1" applyBorder="1" applyAlignment="1">
      <alignment horizontal="center" vertical="center" wrapText="1"/>
    </xf>
    <xf numFmtId="0" fontId="55" fillId="3" borderId="8" xfId="1" applyFont="1" applyFill="1" applyBorder="1" applyAlignment="1">
      <alignment horizontal="center" vertical="center" wrapText="1"/>
    </xf>
    <xf numFmtId="0" fontId="55" fillId="3" borderId="93" xfId="1" applyFont="1" applyFill="1" applyBorder="1" applyAlignment="1">
      <alignment horizontal="center" vertical="center" wrapText="1"/>
    </xf>
    <xf numFmtId="0" fontId="56" fillId="2" borderId="9" xfId="1" quotePrefix="1" applyFont="1" applyFill="1" applyBorder="1" applyAlignment="1">
      <alignment horizontal="left" vertical="top" wrapText="1"/>
    </xf>
    <xf numFmtId="0" fontId="56" fillId="2" borderId="10" xfId="1" quotePrefix="1" applyFont="1" applyFill="1" applyBorder="1" applyAlignment="1">
      <alignment horizontal="left" vertical="top" wrapText="1"/>
    </xf>
    <xf numFmtId="0" fontId="57" fillId="2" borderId="10" xfId="1" quotePrefix="1" applyFont="1" applyFill="1" applyBorder="1" applyAlignment="1">
      <alignment horizontal="left" vertical="top" wrapText="1"/>
    </xf>
    <xf numFmtId="0" fontId="57" fillId="2" borderId="94" xfId="1" quotePrefix="1" applyFont="1" applyFill="1" applyBorder="1" applyAlignment="1">
      <alignment horizontal="left" vertical="top" wrapText="1"/>
    </xf>
    <xf numFmtId="0" fontId="51" fillId="2" borderId="13" xfId="1" quotePrefix="1" applyFont="1" applyFill="1" applyBorder="1" applyAlignment="1">
      <alignment horizontal="justify" vertical="center" wrapText="1"/>
    </xf>
    <xf numFmtId="0" fontId="51" fillId="2" borderId="14" xfId="1" quotePrefix="1" applyFont="1" applyFill="1" applyBorder="1" applyAlignment="1">
      <alignment horizontal="justify" vertical="center" wrapText="1"/>
    </xf>
    <xf numFmtId="0" fontId="51" fillId="2" borderId="95"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3" borderId="76" xfId="2" applyFont="1" applyFill="1" applyBorder="1" applyAlignment="1">
      <alignment horizontal="center" vertical="center" wrapText="1"/>
    </xf>
    <xf numFmtId="0" fontId="59" fillId="3" borderId="96" xfId="2" applyFont="1" applyFill="1" applyBorder="1" applyAlignment="1">
      <alignment horizontal="center" vertical="center" wrapText="1"/>
    </xf>
    <xf numFmtId="0" fontId="59" fillId="3" borderId="97" xfId="1" applyFont="1" applyFill="1" applyBorder="1" applyAlignment="1">
      <alignment horizontal="center" vertical="center"/>
    </xf>
    <xf numFmtId="0" fontId="59" fillId="3" borderId="93" xfId="1" applyFont="1" applyFill="1" applyBorder="1" applyAlignment="1">
      <alignment horizontal="center" vertical="center"/>
    </xf>
    <xf numFmtId="0" fontId="66" fillId="2" borderId="0" xfId="1" applyFont="1" applyFill="1" applyAlignment="1">
      <alignment horizontal="center" vertical="center" wrapText="1"/>
    </xf>
    <xf numFmtId="0" fontId="66" fillId="2" borderId="0" xfId="1" applyFont="1" applyFill="1" applyAlignment="1">
      <alignment horizontal="justify" vertical="center" wrapText="1"/>
    </xf>
    <xf numFmtId="0" fontId="13" fillId="0" borderId="3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8" xfId="0" applyFont="1" applyBorder="1" applyAlignment="1">
      <alignment horizontal="center" vertical="center" wrapText="1"/>
    </xf>
    <xf numFmtId="9" fontId="13" fillId="0" borderId="23" xfId="4" applyFont="1" applyBorder="1" applyAlignment="1">
      <alignment horizontal="center" vertical="center" wrapText="1"/>
    </xf>
    <xf numFmtId="9" fontId="13" fillId="0" borderId="6" xfId="4" applyFont="1" applyBorder="1" applyAlignment="1">
      <alignment horizontal="center" vertical="center" wrapText="1"/>
    </xf>
    <xf numFmtId="9" fontId="13" fillId="0" borderId="29" xfId="4" applyFont="1" applyBorder="1" applyAlignment="1">
      <alignment horizontal="center" vertical="center" wrapText="1"/>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9" fontId="89" fillId="0" borderId="32" xfId="4" applyFont="1" applyBorder="1" applyAlignment="1">
      <alignment horizontal="center" vertical="center" wrapText="1"/>
    </xf>
    <xf numFmtId="9" fontId="89" fillId="0" borderId="6" xfId="4" applyFont="1" applyBorder="1" applyAlignment="1">
      <alignment horizontal="center" vertical="center" wrapText="1"/>
    </xf>
    <xf numFmtId="9" fontId="89" fillId="0" borderId="24" xfId="4" applyFont="1" applyBorder="1" applyAlignment="1">
      <alignment horizontal="center" vertical="center" wrapText="1"/>
    </xf>
    <xf numFmtId="0" fontId="13" fillId="0" borderId="8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9" xfId="0" applyFont="1" applyBorder="1" applyAlignment="1">
      <alignment horizontal="center" vertical="center" wrapText="1"/>
    </xf>
    <xf numFmtId="9" fontId="13" fillId="0" borderId="32" xfId="4" applyFont="1" applyBorder="1" applyAlignment="1">
      <alignment horizontal="center" vertical="center" wrapText="1"/>
    </xf>
    <xf numFmtId="9" fontId="13" fillId="0" borderId="24" xfId="4" applyFont="1" applyBorder="1" applyAlignment="1">
      <alignment horizontal="center" vertical="center" wrapText="1"/>
    </xf>
    <xf numFmtId="0" fontId="13" fillId="0" borderId="3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88" xfId="0" applyFont="1" applyBorder="1" applyAlignment="1">
      <alignment horizontal="center" vertical="center" wrapText="1"/>
    </xf>
    <xf numFmtId="0" fontId="13" fillId="2" borderId="89"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23" fillId="0" borderId="3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13" fillId="2" borderId="88"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6" fillId="2" borderId="30" xfId="0" applyFont="1" applyFill="1" applyBorder="1" applyAlignment="1">
      <alignment horizontal="center" vertical="center"/>
    </xf>
    <xf numFmtId="0" fontId="5" fillId="3" borderId="6" xfId="0" applyFont="1" applyFill="1" applyBorder="1" applyAlignment="1">
      <alignment horizontal="left" vertical="center"/>
    </xf>
    <xf numFmtId="0" fontId="4" fillId="3" borderId="36" xfId="0" applyFont="1" applyFill="1" applyBorder="1" applyAlignment="1">
      <alignment horizontal="center" vertical="center" textRotation="1"/>
    </xf>
    <xf numFmtId="0" fontId="4" fillId="3" borderId="51"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2" fillId="2" borderId="26" xfId="0" applyFont="1" applyFill="1" applyBorder="1" applyAlignment="1" applyProtection="1">
      <alignment horizontal="justify" vertical="center"/>
      <protection locked="0"/>
    </xf>
    <xf numFmtId="0" fontId="13" fillId="0" borderId="104" xfId="0" applyFont="1" applyBorder="1" applyAlignment="1">
      <alignment horizontal="center" vertical="center" wrapText="1"/>
    </xf>
    <xf numFmtId="9" fontId="89" fillId="0" borderId="29" xfId="4" applyFont="1" applyBorder="1" applyAlignment="1">
      <alignment horizontal="center" vertical="center" wrapText="1"/>
    </xf>
    <xf numFmtId="0" fontId="4" fillId="3" borderId="111" xfId="0" applyFont="1" applyFill="1" applyBorder="1" applyAlignment="1">
      <alignment horizontal="center" vertical="center"/>
    </xf>
    <xf numFmtId="0" fontId="88" fillId="0" borderId="32"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29" xfId="0" applyFont="1" applyBorder="1" applyAlignment="1">
      <alignment horizontal="center" vertical="center" wrapText="1"/>
    </xf>
    <xf numFmtId="0" fontId="4" fillId="15" borderId="47" xfId="0" applyFont="1" applyFill="1" applyBorder="1" applyAlignment="1" applyProtection="1">
      <alignment horizontal="center" vertical="center"/>
      <protection locked="0"/>
    </xf>
    <xf numFmtId="0" fontId="4" fillId="3" borderId="36" xfId="0" applyFont="1" applyFill="1" applyBorder="1" applyAlignment="1">
      <alignment horizontal="center" vertical="center" wrapText="1"/>
    </xf>
    <xf numFmtId="0" fontId="4" fillId="3" borderId="86" xfId="0" applyFont="1" applyFill="1" applyBorder="1" applyAlignment="1">
      <alignment horizontal="center" vertical="center"/>
    </xf>
    <xf numFmtId="0" fontId="2" fillId="2" borderId="6" xfId="0" applyFont="1" applyFill="1" applyBorder="1" applyAlignment="1" applyProtection="1">
      <alignment horizontal="left" vertical="center" wrapText="1"/>
      <protection locked="0"/>
    </xf>
    <xf numFmtId="0" fontId="4" fillId="3" borderId="102" xfId="0" applyFont="1" applyFill="1" applyBorder="1" applyAlignment="1">
      <alignment horizontal="center" vertical="center"/>
    </xf>
    <xf numFmtId="0" fontId="4" fillId="3" borderId="0" xfId="0" applyFont="1" applyFill="1" applyAlignment="1">
      <alignment horizontal="center" vertical="center"/>
    </xf>
    <xf numFmtId="0" fontId="89" fillId="0" borderId="32"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29"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0" xfId="0" applyFont="1" applyAlignment="1">
      <alignment horizontal="center" vertical="center" wrapText="1"/>
    </xf>
    <xf numFmtId="0" fontId="4" fillId="15" borderId="36" xfId="0" applyFont="1" applyFill="1" applyBorder="1" applyAlignment="1" applyProtection="1">
      <alignment horizontal="center" vertical="center" wrapText="1"/>
      <protection locked="0"/>
    </xf>
    <xf numFmtId="0" fontId="13" fillId="10" borderId="88" xfId="0" applyFont="1" applyFill="1" applyBorder="1" applyAlignment="1">
      <alignment horizontal="center" vertical="center" wrapText="1"/>
    </xf>
    <xf numFmtId="0" fontId="13" fillId="10" borderId="90" xfId="0" applyFont="1" applyFill="1" applyBorder="1" applyAlignment="1">
      <alignment horizontal="center" vertical="center" wrapText="1"/>
    </xf>
    <xf numFmtId="0" fontId="13" fillId="10" borderId="91" xfId="0" applyFont="1" applyFill="1" applyBorder="1" applyAlignment="1">
      <alignment horizontal="center" vertical="center" wrapText="1"/>
    </xf>
    <xf numFmtId="0" fontId="13" fillId="10" borderId="89" xfId="0" applyFont="1" applyFill="1" applyBorder="1" applyAlignment="1">
      <alignment horizontal="center" vertical="center" wrapText="1"/>
    </xf>
    <xf numFmtId="0" fontId="13" fillId="10" borderId="87"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9"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2" fontId="13" fillId="0" borderId="23" xfId="3" applyNumberFormat="1" applyFont="1" applyFill="1" applyBorder="1" applyAlignment="1">
      <alignment horizontal="center" vertical="center" wrapText="1"/>
    </xf>
    <xf numFmtId="2" fontId="13" fillId="0" borderId="6" xfId="3" applyNumberFormat="1" applyFont="1" applyFill="1" applyBorder="1" applyAlignment="1">
      <alignment horizontal="center" vertical="center" wrapText="1"/>
    </xf>
    <xf numFmtId="2" fontId="13" fillId="0" borderId="24" xfId="3" applyNumberFormat="1" applyFont="1" applyFill="1" applyBorder="1" applyAlignment="1">
      <alignment horizontal="center" vertical="center" wrapText="1"/>
    </xf>
    <xf numFmtId="2" fontId="13" fillId="0" borderId="23" xfId="3" applyNumberFormat="1" applyFont="1" applyBorder="1" applyAlignment="1">
      <alignment horizontal="center" vertical="center" wrapText="1"/>
    </xf>
    <xf numFmtId="2" fontId="13" fillId="0" borderId="6" xfId="3" applyNumberFormat="1" applyFont="1" applyBorder="1" applyAlignment="1">
      <alignment horizontal="center" vertical="center" wrapText="1"/>
    </xf>
    <xf numFmtId="2" fontId="13" fillId="0" borderId="24" xfId="3" applyNumberFormat="1" applyFont="1" applyBorder="1" applyAlignment="1">
      <alignment horizontal="center" vertical="center" wrapText="1"/>
    </xf>
    <xf numFmtId="2" fontId="13" fillId="0" borderId="29" xfId="3" applyNumberFormat="1" applyFont="1" applyBorder="1" applyAlignment="1">
      <alignment horizontal="center" vertical="center" wrapText="1"/>
    </xf>
    <xf numFmtId="2" fontId="13" fillId="0" borderId="32" xfId="3" applyNumberFormat="1" applyFont="1" applyFill="1" applyBorder="1" applyAlignment="1">
      <alignment horizontal="center" vertical="center" wrapText="1"/>
    </xf>
    <xf numFmtId="2" fontId="13" fillId="0" borderId="32" xfId="3" applyNumberFormat="1" applyFont="1" applyBorder="1" applyAlignment="1">
      <alignment horizontal="center" vertical="center" wrapText="1"/>
    </xf>
    <xf numFmtId="0" fontId="26" fillId="0" borderId="32" xfId="0" applyFont="1" applyBorder="1" applyAlignment="1">
      <alignment horizontal="center" vertical="center" wrapText="1"/>
    </xf>
    <xf numFmtId="0" fontId="26" fillId="0" borderId="29" xfId="0" applyFont="1" applyBorder="1" applyAlignment="1">
      <alignment horizontal="center" vertical="center" wrapText="1"/>
    </xf>
    <xf numFmtId="0" fontId="27" fillId="3" borderId="56"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0" xfId="0" applyFont="1" applyFill="1" applyAlignment="1">
      <alignment horizontal="center" vertical="center"/>
    </xf>
    <xf numFmtId="0" fontId="4" fillId="3" borderId="39" xfId="0" applyFont="1" applyFill="1" applyBorder="1" applyAlignment="1">
      <alignment horizontal="center" vertical="center"/>
    </xf>
    <xf numFmtId="0" fontId="4" fillId="3" borderId="13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35" xfId="0" applyFont="1" applyFill="1" applyBorder="1" applyAlignment="1">
      <alignment horizontal="center" vertical="center" textRotation="1"/>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3" fontId="4" fillId="3" borderId="35"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0" fontId="4" fillId="3" borderId="35" xfId="0" applyFont="1" applyFill="1" applyBorder="1" applyAlignment="1">
      <alignment horizontal="center" vertical="center" textRotation="90" wrapText="1"/>
    </xf>
    <xf numFmtId="0" fontId="4" fillId="3" borderId="36" xfId="0" applyFont="1" applyFill="1" applyBorder="1" applyAlignment="1">
      <alignment horizontal="center" vertical="center" textRotation="90" wrapText="1"/>
    </xf>
    <xf numFmtId="0" fontId="4" fillId="3" borderId="35"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2" fillId="2" borderId="6" xfId="0" applyFont="1" applyFill="1" applyBorder="1" applyAlignment="1" applyProtection="1">
      <alignment horizontal="justify" vertical="center"/>
      <protection locked="0"/>
    </xf>
    <xf numFmtId="0" fontId="2" fillId="2" borderId="6" xfId="0" applyFont="1" applyFill="1" applyBorder="1" applyAlignment="1" applyProtection="1">
      <alignment horizontal="justify" vertical="center" wrapText="1"/>
      <protection locked="0"/>
    </xf>
    <xf numFmtId="2" fontId="0" fillId="0" borderId="32"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24" xfId="0" applyNumberForma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10" borderId="89" xfId="0" applyFill="1" applyBorder="1" applyAlignment="1">
      <alignment horizontal="center" vertical="center" wrapText="1"/>
    </xf>
    <xf numFmtId="0" fontId="0" fillId="10" borderId="90" xfId="0" applyFill="1" applyBorder="1" applyAlignment="1">
      <alignment horizontal="center" vertical="center" wrapText="1"/>
    </xf>
    <xf numFmtId="0" fontId="0" fillId="10" borderId="91" xfId="0" applyFill="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9" fontId="0" fillId="0" borderId="32"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24" xfId="0" applyNumberFormat="1" applyBorder="1" applyAlignment="1">
      <alignment horizontal="center" vertical="center" wrapText="1"/>
    </xf>
    <xf numFmtId="0" fontId="0" fillId="10" borderId="88" xfId="0" applyFill="1" applyBorder="1" applyAlignment="1">
      <alignment horizontal="center" vertical="center" wrapText="1"/>
    </xf>
    <xf numFmtId="0" fontId="0" fillId="0" borderId="23" xfId="0" applyBorder="1" applyAlignment="1">
      <alignment horizontal="center" vertical="center" wrapText="1"/>
    </xf>
    <xf numFmtId="9" fontId="0" fillId="0" borderId="23"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2" fontId="0" fillId="0" borderId="29" xfId="0" applyNumberFormat="1" applyBorder="1" applyAlignment="1">
      <alignment horizontal="center" vertical="center" wrapText="1"/>
    </xf>
    <xf numFmtId="0" fontId="0" fillId="0" borderId="29" xfId="0" applyBorder="1" applyAlignment="1">
      <alignment horizontal="center" vertical="center" wrapText="1"/>
    </xf>
    <xf numFmtId="0" fontId="0" fillId="0" borderId="29" xfId="0" applyBorder="1" applyAlignment="1">
      <alignment horizontal="center" vertical="center"/>
    </xf>
    <xf numFmtId="9" fontId="0" fillId="0" borderId="29" xfId="0" applyNumberForma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0" fontId="0" fillId="0" borderId="88" xfId="0" applyBorder="1" applyAlignment="1">
      <alignment horizontal="center" vertical="center" wrapText="1"/>
    </xf>
    <xf numFmtId="0" fontId="0" fillId="0" borderId="87" xfId="0" applyBorder="1" applyAlignment="1">
      <alignment horizontal="center" vertical="center" wrapText="1"/>
    </xf>
    <xf numFmtId="0" fontId="4" fillId="2" borderId="103"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60" xfId="0" applyFont="1" applyFill="1" applyBorder="1" applyAlignment="1">
      <alignment horizontal="center" vertical="center"/>
    </xf>
    <xf numFmtId="0" fontId="27" fillId="3" borderId="6" xfId="0" applyFont="1" applyFill="1" applyBorder="1" applyAlignment="1">
      <alignment horizontal="center" vertical="center"/>
    </xf>
    <xf numFmtId="0" fontId="4" fillId="3" borderId="13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2" borderId="6" xfId="0" applyFont="1" applyFill="1" applyBorder="1" applyAlignment="1">
      <alignment horizontal="center" vertical="center"/>
    </xf>
    <xf numFmtId="0" fontId="48" fillId="0" borderId="31" xfId="0" applyFont="1" applyBorder="1" applyAlignment="1">
      <alignment horizontal="left" vertical="top" wrapText="1"/>
    </xf>
    <xf numFmtId="0" fontId="48" fillId="0" borderId="0" xfId="0" applyFont="1" applyAlignment="1">
      <alignment horizontal="left" vertical="top" wrapText="1"/>
    </xf>
    <xf numFmtId="0" fontId="48" fillId="0" borderId="69" xfId="0" applyFont="1" applyBorder="1" applyAlignment="1">
      <alignment horizontal="left" vertical="top" wrapText="1"/>
    </xf>
    <xf numFmtId="0" fontId="48" fillId="0" borderId="31" xfId="0" applyFont="1" applyBorder="1" applyAlignment="1">
      <alignment horizontal="left" vertical="center" wrapText="1"/>
    </xf>
    <xf numFmtId="0" fontId="48" fillId="0" borderId="0" xfId="0" applyFont="1" applyAlignment="1">
      <alignment horizontal="left" vertical="center" wrapText="1"/>
    </xf>
    <xf numFmtId="0" fontId="48" fillId="0" borderId="69" xfId="0" applyFont="1" applyBorder="1" applyAlignment="1">
      <alignment horizontal="left" vertical="center" wrapText="1"/>
    </xf>
    <xf numFmtId="0" fontId="48" fillId="0" borderId="6" xfId="0" applyFont="1" applyBorder="1" applyAlignment="1">
      <alignment horizontal="left" vertical="center" wrapText="1"/>
    </xf>
    <xf numFmtId="0" fontId="44" fillId="5" borderId="0" xfId="0" applyFont="1" applyFill="1" applyAlignment="1">
      <alignment horizontal="center" vertical="center" wrapText="1" readingOrder="1"/>
    </xf>
    <xf numFmtId="0" fontId="44" fillId="5" borderId="6" xfId="0" applyFont="1" applyFill="1" applyBorder="1" applyAlignment="1">
      <alignment horizontal="center" vertical="center" wrapText="1" readingOrder="1"/>
    </xf>
    <xf numFmtId="0" fontId="42" fillId="0" borderId="66" xfId="0" applyFont="1" applyBorder="1" applyAlignment="1">
      <alignment horizontal="center" vertical="center"/>
    </xf>
    <xf numFmtId="0" fontId="42" fillId="0" borderId="10" xfId="0" applyFont="1" applyBorder="1" applyAlignment="1">
      <alignment horizontal="center" vertical="center"/>
    </xf>
    <xf numFmtId="0" fontId="15" fillId="2" borderId="19" xfId="0" applyFont="1" applyFill="1" applyBorder="1" applyAlignment="1">
      <alignment horizontal="center"/>
    </xf>
    <xf numFmtId="0" fontId="15" fillId="2" borderId="20" xfId="0" applyFont="1" applyFill="1" applyBorder="1" applyAlignment="1">
      <alignment horizontal="center"/>
    </xf>
    <xf numFmtId="0" fontId="54" fillId="0" borderId="74" xfId="0" applyFont="1" applyBorder="1" applyAlignment="1">
      <alignment horizontal="center" vertical="center" wrapText="1"/>
    </xf>
    <xf numFmtId="0" fontId="54" fillId="0" borderId="76"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1" fillId="11" borderId="76" xfId="0" applyFont="1" applyFill="1" applyBorder="1" applyAlignment="1">
      <alignment horizontal="center" vertical="center" wrapText="1" readingOrder="1"/>
    </xf>
    <xf numFmtId="0" fontId="31" fillId="11" borderId="77" xfId="0" applyFont="1" applyFill="1" applyBorder="1" applyAlignment="1">
      <alignment horizontal="center" vertical="center" wrapText="1" readingOrder="1"/>
    </xf>
    <xf numFmtId="0" fontId="31" fillId="11" borderId="0" xfId="0" applyFont="1" applyFill="1" applyAlignment="1">
      <alignment horizontal="center" vertical="center" wrapText="1" readingOrder="1"/>
    </xf>
    <xf numFmtId="0" fontId="31" fillId="11" borderId="12" xfId="0" applyFont="1" applyFill="1" applyBorder="1" applyAlignment="1">
      <alignment horizontal="center" vertical="center" wrapText="1" readingOrder="1"/>
    </xf>
    <xf numFmtId="0" fontId="31" fillId="11" borderId="11" xfId="0" applyFont="1" applyFill="1" applyBorder="1" applyAlignment="1">
      <alignment horizontal="center" vertical="center" textRotation="90" wrapText="1" readingOrder="1"/>
    </xf>
    <xf numFmtId="0" fontId="31" fillId="11" borderId="0" xfId="0" applyFont="1" applyFill="1" applyAlignment="1">
      <alignment horizontal="center" vertical="center" textRotation="90" wrapText="1" readingOrder="1"/>
    </xf>
    <xf numFmtId="0" fontId="32" fillId="13" borderId="6" xfId="0" applyFont="1" applyFill="1" applyBorder="1" applyAlignment="1">
      <alignment horizontal="center" vertical="center" wrapText="1" readingOrder="1"/>
    </xf>
    <xf numFmtId="0" fontId="32" fillId="6" borderId="6" xfId="0" applyFont="1" applyFill="1" applyBorder="1" applyAlignment="1">
      <alignment horizontal="center" vertical="center" wrapText="1" readingOrder="1"/>
    </xf>
    <xf numFmtId="0" fontId="14" fillId="2" borderId="28" xfId="0" applyFont="1" applyFill="1" applyBorder="1" applyAlignment="1">
      <alignment horizontal="center" vertical="center" wrapText="1"/>
    </xf>
    <xf numFmtId="0" fontId="14" fillId="0" borderId="6" xfId="0" applyFont="1" applyBorder="1" applyAlignment="1">
      <alignment horizontal="center" vertical="center" wrapText="1"/>
    </xf>
    <xf numFmtId="0" fontId="15" fillId="4"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32" fillId="12" borderId="6" xfId="0" applyFont="1" applyFill="1" applyBorder="1" applyAlignment="1">
      <alignment horizontal="center" vertical="center" wrapText="1" readingOrder="1"/>
    </xf>
    <xf numFmtId="0" fontId="14" fillId="2" borderId="10"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32" fillId="17" borderId="6" xfId="0" applyFont="1" applyFill="1" applyBorder="1" applyAlignment="1">
      <alignment horizontal="center" vertical="center" wrapText="1" readingOrder="1"/>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1" fontId="34" fillId="10" borderId="90" xfId="0" applyNumberFormat="1" applyFont="1" applyFill="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1" fontId="34" fillId="0" borderId="90" xfId="0" applyNumberFormat="1" applyFont="1" applyBorder="1" applyAlignment="1" applyProtection="1">
      <alignment horizontal="center" vertical="center" wrapText="1"/>
      <protection locked="0"/>
    </xf>
    <xf numFmtId="1" fontId="23" fillId="0" borderId="32" xfId="0" applyNumberFormat="1" applyFont="1" applyBorder="1" applyAlignment="1">
      <alignment horizontal="center" vertical="center"/>
    </xf>
    <xf numFmtId="1" fontId="34" fillId="0" borderId="32" xfId="0" applyNumberFormat="1" applyFont="1" applyBorder="1" applyAlignment="1">
      <alignment horizontal="center" vertical="center"/>
    </xf>
    <xf numFmtId="1" fontId="34" fillId="0" borderId="32" xfId="0" applyNumberFormat="1" applyFont="1" applyBorder="1" applyAlignment="1" applyProtection="1">
      <alignment horizontal="center" vertical="center" wrapText="1"/>
      <protection locked="0"/>
    </xf>
    <xf numFmtId="0" fontId="29" fillId="16" borderId="43" xfId="0" applyFont="1" applyFill="1" applyBorder="1" applyAlignment="1">
      <alignment horizontal="center"/>
    </xf>
    <xf numFmtId="0" fontId="29" fillId="16" borderId="44" xfId="0" applyFont="1" applyFill="1" applyBorder="1" applyAlignment="1">
      <alignment horizontal="center"/>
    </xf>
    <xf numFmtId="1" fontId="34" fillId="0" borderId="89"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7" fillId="2" borderId="6" xfId="0" applyFont="1" applyFill="1" applyBorder="1" applyAlignment="1">
      <alignment horizontal="center" vertical="center"/>
    </xf>
    <xf numFmtId="0" fontId="6" fillId="2" borderId="0" xfId="0" applyFont="1" applyFill="1" applyAlignment="1">
      <alignment horizontal="center" vertical="center"/>
    </xf>
    <xf numFmtId="0" fontId="37" fillId="3" borderId="2" xfId="0" applyFont="1" applyFill="1" applyBorder="1" applyAlignment="1">
      <alignment horizontal="center" vertical="center" wrapText="1"/>
    </xf>
    <xf numFmtId="0" fontId="37" fillId="3" borderId="46"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3" xfId="0" applyFont="1" applyFill="1" applyBorder="1" applyAlignment="1">
      <alignment horizontal="center" vertical="center" wrapText="1"/>
    </xf>
    <xf numFmtId="0" fontId="100" fillId="2" borderId="6" xfId="0" applyFont="1" applyFill="1" applyBorder="1" applyAlignment="1" applyProtection="1">
      <alignment horizontal="justify" vertical="center"/>
      <protection locked="0"/>
    </xf>
    <xf numFmtId="0" fontId="100" fillId="2" borderId="6" xfId="0" applyFont="1" applyFill="1" applyBorder="1" applyAlignment="1" applyProtection="1">
      <alignment horizontal="justify" vertical="center" wrapText="1"/>
      <protection locked="0"/>
    </xf>
    <xf numFmtId="0" fontId="36" fillId="3" borderId="36"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5" fillId="3" borderId="37" xfId="0" applyFont="1" applyFill="1" applyBorder="1" applyAlignment="1" applyProtection="1">
      <alignment horizontal="center" vertical="center" wrapText="1"/>
      <protection locked="0"/>
    </xf>
    <xf numFmtId="0" fontId="35" fillId="3" borderId="37" xfId="0" applyFont="1" applyFill="1" applyBorder="1" applyAlignment="1">
      <alignment horizontal="center" vertical="center"/>
    </xf>
    <xf numFmtId="0" fontId="35" fillId="3" borderId="45" xfId="0" applyFont="1" applyFill="1" applyBorder="1" applyAlignment="1">
      <alignment horizontal="center" vertical="center"/>
    </xf>
    <xf numFmtId="0" fontId="35" fillId="3" borderId="38" xfId="0" applyFont="1" applyFill="1" applyBorder="1" applyAlignment="1">
      <alignment horizontal="center" vertical="center"/>
    </xf>
    <xf numFmtId="0" fontId="35" fillId="15" borderId="35" xfId="0" applyFont="1" applyFill="1" applyBorder="1" applyAlignment="1" applyProtection="1">
      <alignment horizontal="center" vertical="center" wrapText="1"/>
      <protection locked="0"/>
    </xf>
    <xf numFmtId="0" fontId="35" fillId="3" borderId="35" xfId="0" applyFont="1" applyFill="1" applyBorder="1" applyAlignment="1" applyProtection="1">
      <alignment horizontal="center" vertical="center" wrapText="1"/>
      <protection locked="0"/>
    </xf>
    <xf numFmtId="0" fontId="100" fillId="2" borderId="26" xfId="0" applyFont="1" applyFill="1" applyBorder="1" applyAlignment="1" applyProtection="1">
      <alignment horizontal="justify" vertical="center" wrapText="1"/>
      <protection locked="0"/>
    </xf>
    <xf numFmtId="0" fontId="100" fillId="2" borderId="27" xfId="0" applyFont="1" applyFill="1" applyBorder="1" applyAlignment="1" applyProtection="1">
      <alignment horizontal="justify" vertical="center" wrapText="1"/>
      <protection locked="0"/>
    </xf>
    <xf numFmtId="0" fontId="100" fillId="2" borderId="28" xfId="0" applyFont="1" applyFill="1" applyBorder="1" applyAlignment="1" applyProtection="1">
      <alignment horizontal="justify" vertical="center" wrapText="1"/>
      <protection locked="0"/>
    </xf>
    <xf numFmtId="1" fontId="34" fillId="10" borderId="89" xfId="0" applyNumberFormat="1" applyFont="1" applyFill="1" applyBorder="1" applyAlignment="1" applyProtection="1">
      <alignment horizontal="center" vertical="center" wrapText="1"/>
      <protection locked="0"/>
    </xf>
    <xf numFmtId="1" fontId="34" fillId="10" borderId="91" xfId="0" applyNumberFormat="1" applyFont="1" applyFill="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0" fontId="23" fillId="0" borderId="24" xfId="0" applyFont="1" applyBorder="1" applyAlignment="1">
      <alignment horizontal="center" vertical="center"/>
    </xf>
    <xf numFmtId="0" fontId="34" fillId="0" borderId="24"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24" xfId="0" applyFont="1" applyBorder="1" applyAlignment="1">
      <alignment horizontal="center" vertical="center"/>
    </xf>
    <xf numFmtId="14" fontId="13" fillId="0" borderId="32" xfId="0" applyNumberFormat="1" applyFont="1" applyBorder="1" applyAlignment="1">
      <alignment horizontal="center" vertical="center"/>
    </xf>
    <xf numFmtId="0" fontId="13" fillId="2" borderId="6" xfId="0" applyFont="1" applyFill="1" applyBorder="1" applyAlignment="1">
      <alignment horizontal="center" vertical="center"/>
    </xf>
    <xf numFmtId="14" fontId="13" fillId="2" borderId="6" xfId="0" applyNumberFormat="1" applyFont="1" applyFill="1" applyBorder="1" applyAlignment="1">
      <alignment horizontal="center" vertical="center"/>
    </xf>
    <xf numFmtId="0" fontId="13" fillId="2" borderId="72" xfId="0" applyFont="1" applyFill="1" applyBorder="1" applyAlignment="1">
      <alignment horizontal="left" vertical="center" wrapText="1"/>
    </xf>
    <xf numFmtId="0" fontId="96" fillId="0" borderId="6" xfId="0" applyFont="1" applyBorder="1" applyAlignment="1">
      <alignment horizontal="left" vertical="center" wrapText="1"/>
    </xf>
    <xf numFmtId="0" fontId="13" fillId="0" borderId="6" xfId="0" applyFont="1" applyBorder="1" applyAlignment="1">
      <alignment horizontal="left" vertical="center"/>
    </xf>
    <xf numFmtId="0" fontId="0" fillId="0" borderId="72" xfId="0" applyBorder="1" applyAlignment="1">
      <alignment vertical="center" wrapText="1"/>
    </xf>
    <xf numFmtId="0" fontId="13" fillId="0" borderId="72" xfId="0" applyFont="1" applyBorder="1" applyAlignment="1">
      <alignment horizontal="left" vertical="center" wrapText="1"/>
    </xf>
    <xf numFmtId="0" fontId="76" fillId="2" borderId="72" xfId="0" applyFont="1" applyFill="1" applyBorder="1" applyAlignment="1">
      <alignment horizontal="left" vertical="center" wrapText="1"/>
    </xf>
    <xf numFmtId="0" fontId="13" fillId="2" borderId="72" xfId="0" applyFont="1" applyFill="1" applyBorder="1" applyAlignment="1">
      <alignment horizontal="left" vertical="center"/>
    </xf>
    <xf numFmtId="0" fontId="76" fillId="2" borderId="6" xfId="0" applyFont="1" applyFill="1" applyBorder="1" applyAlignment="1">
      <alignment horizontal="left" vertical="center" wrapText="1"/>
    </xf>
    <xf numFmtId="0" fontId="13" fillId="2" borderId="6" xfId="0" applyFont="1" applyFill="1" applyBorder="1" applyAlignment="1">
      <alignment horizontal="left" vertical="center"/>
    </xf>
    <xf numFmtId="1" fontId="34" fillId="0" borderId="6" xfId="0" applyNumberFormat="1" applyFont="1" applyBorder="1" applyAlignment="1" applyProtection="1">
      <alignment horizontal="left" vertical="center" wrapText="1"/>
      <protection locked="0"/>
    </xf>
    <xf numFmtId="0" fontId="13" fillId="0" borderId="6" xfId="0" applyFont="1" applyBorder="1" applyAlignment="1">
      <alignment horizontal="left" vertical="center" wrapText="1"/>
    </xf>
    <xf numFmtId="0" fontId="13" fillId="0" borderId="72" xfId="0" applyFont="1" applyBorder="1" applyAlignment="1">
      <alignment horizontal="center" vertical="center"/>
    </xf>
    <xf numFmtId="0" fontId="88" fillId="0" borderId="6" xfId="0" applyFont="1" applyBorder="1" applyAlignment="1">
      <alignment horizontal="left" vertical="center" wrapText="1"/>
    </xf>
    <xf numFmtId="0" fontId="29" fillId="16" borderId="136" xfId="0" applyFont="1" applyFill="1" applyBorder="1" applyAlignment="1">
      <alignment horizontal="center"/>
    </xf>
    <xf numFmtId="0" fontId="29" fillId="16" borderId="51" xfId="0" applyFont="1" applyFill="1" applyBorder="1" applyAlignment="1">
      <alignment horizontal="center"/>
    </xf>
    <xf numFmtId="0" fontId="13" fillId="2" borderId="6" xfId="0" applyFont="1" applyFill="1" applyBorder="1" applyAlignment="1">
      <alignment horizontal="left" vertical="center" wrapText="1"/>
    </xf>
    <xf numFmtId="0" fontId="13" fillId="0" borderId="72" xfId="0" applyFont="1" applyBorder="1" applyAlignment="1">
      <alignment horizontal="left" vertical="top" wrapText="1"/>
    </xf>
    <xf numFmtId="0" fontId="76" fillId="0" borderId="6"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3" fillId="0" borderId="32" xfId="0" applyFont="1" applyBorder="1" applyAlignment="1">
      <alignment horizontal="left" vertical="top" wrapText="1"/>
    </xf>
    <xf numFmtId="0" fontId="13" fillId="0" borderId="6" xfId="0" applyFont="1" applyBorder="1" applyAlignment="1">
      <alignment horizontal="left" vertical="top" wrapText="1"/>
    </xf>
    <xf numFmtId="0" fontId="13" fillId="0" borderId="71" xfId="0" applyFont="1" applyBorder="1" applyAlignment="1">
      <alignment horizontal="left" vertical="center" wrapText="1"/>
    </xf>
    <xf numFmtId="0" fontId="13" fillId="0" borderId="137" xfId="0" applyFont="1" applyBorder="1" applyAlignment="1">
      <alignment horizontal="center" vertical="center" wrapText="1"/>
    </xf>
    <xf numFmtId="0" fontId="13" fillId="0" borderId="73" xfId="0" applyFont="1" applyBorder="1" applyAlignment="1">
      <alignment horizontal="left" vertical="center" wrapText="1"/>
    </xf>
    <xf numFmtId="0" fontId="13" fillId="0" borderId="24" xfId="0" applyFont="1" applyBorder="1" applyAlignment="1">
      <alignment horizontal="left" vertical="center" wrapText="1"/>
    </xf>
    <xf numFmtId="0" fontId="98" fillId="0" borderId="72" xfId="0" applyFont="1" applyBorder="1" applyAlignment="1">
      <alignment horizontal="center" vertical="center" wrapText="1"/>
    </xf>
    <xf numFmtId="0" fontId="76" fillId="2" borderId="6" xfId="0" applyFont="1" applyFill="1" applyBorder="1" applyAlignment="1">
      <alignment horizontal="center" vertical="center"/>
    </xf>
    <xf numFmtId="14" fontId="76" fillId="2" borderId="6" xfId="0" applyNumberFormat="1" applyFont="1" applyFill="1" applyBorder="1" applyAlignment="1">
      <alignment horizontal="center" vertical="center"/>
    </xf>
    <xf numFmtId="0" fontId="97" fillId="2" borderId="6" xfId="0" applyFont="1" applyFill="1" applyBorder="1" applyAlignment="1">
      <alignment horizontal="left" vertical="center" wrapText="1"/>
    </xf>
    <xf numFmtId="0" fontId="13" fillId="0" borderId="72" xfId="0" applyFont="1" applyBorder="1" applyAlignment="1">
      <alignment horizontal="left" vertical="center"/>
    </xf>
    <xf numFmtId="0" fontId="97" fillId="2" borderId="6" xfId="0" applyFont="1" applyFill="1" applyBorder="1" applyAlignment="1">
      <alignment horizontal="center" vertical="center" wrapText="1"/>
    </xf>
    <xf numFmtId="0" fontId="76" fillId="2" borderId="6" xfId="0" applyFont="1" applyFill="1" applyBorder="1" applyAlignment="1">
      <alignment horizontal="center" vertical="center" wrapText="1"/>
    </xf>
    <xf numFmtId="0" fontId="96" fillId="0" borderId="32" xfId="0" applyFont="1" applyBorder="1" applyAlignment="1">
      <alignment horizontal="left" vertical="center" wrapText="1"/>
    </xf>
    <xf numFmtId="0" fontId="13" fillId="0" borderId="71" xfId="0" applyFont="1" applyBorder="1" applyAlignment="1">
      <alignment vertical="center" wrapText="1"/>
    </xf>
    <xf numFmtId="0" fontId="13" fillId="0" borderId="72" xfId="0" applyFont="1" applyBorder="1" applyAlignment="1">
      <alignment vertical="center" wrapText="1"/>
    </xf>
    <xf numFmtId="14" fontId="76" fillId="2" borderId="6" xfId="0" applyNumberFormat="1" applyFont="1" applyFill="1" applyBorder="1" applyAlignment="1">
      <alignment horizontal="center" vertical="center" wrapText="1"/>
    </xf>
    <xf numFmtId="0" fontId="97" fillId="2" borderId="6" xfId="0" applyFont="1" applyFill="1" applyBorder="1" applyAlignment="1">
      <alignment vertical="center" wrapText="1"/>
    </xf>
    <xf numFmtId="0" fontId="97" fillId="2" borderId="24" xfId="0" applyFont="1" applyFill="1" applyBorder="1" applyAlignment="1">
      <alignment vertical="center" wrapText="1"/>
    </xf>
    <xf numFmtId="0" fontId="76" fillId="2" borderId="6" xfId="0" applyFont="1" applyFill="1" applyBorder="1" applyAlignment="1">
      <alignment vertical="center" wrapText="1"/>
    </xf>
    <xf numFmtId="0" fontId="76" fillId="2" borderId="24" xfId="0" applyFont="1" applyFill="1" applyBorder="1" applyAlignment="1">
      <alignment vertical="center" wrapText="1"/>
    </xf>
    <xf numFmtId="0" fontId="76" fillId="2" borderId="24" xfId="0" applyFont="1" applyFill="1" applyBorder="1" applyAlignment="1">
      <alignment horizontal="center" vertical="center"/>
    </xf>
    <xf numFmtId="0" fontId="76" fillId="2" borderId="73" xfId="0" applyFont="1" applyFill="1" applyBorder="1" applyAlignment="1">
      <alignment horizontal="left" vertical="center" wrapText="1"/>
    </xf>
    <xf numFmtId="0" fontId="95" fillId="0" borderId="6" xfId="0" applyFont="1" applyBorder="1" applyAlignment="1">
      <alignment horizontal="left" vertical="center" wrapText="1"/>
    </xf>
    <xf numFmtId="0" fontId="95" fillId="0" borderId="72" xfId="0" applyFont="1" applyBorder="1" applyAlignment="1">
      <alignment horizontal="left" vertical="center" wrapText="1"/>
    </xf>
    <xf numFmtId="14" fontId="13" fillId="0" borderId="24" xfId="0" applyNumberFormat="1" applyFont="1" applyBorder="1" applyAlignment="1">
      <alignment horizontal="center" vertical="center"/>
    </xf>
    <xf numFmtId="0" fontId="13" fillId="0" borderId="73" xfId="0" applyFont="1" applyBorder="1" applyAlignment="1">
      <alignment horizontal="center" vertical="center"/>
    </xf>
    <xf numFmtId="0" fontId="13" fillId="0" borderId="71" xfId="0" applyFont="1" applyBorder="1" applyAlignment="1">
      <alignment horizontal="center" vertical="center"/>
    </xf>
    <xf numFmtId="1" fontId="34" fillId="0" borderId="91" xfId="0" applyNumberFormat="1" applyFont="1" applyBorder="1" applyAlignment="1" applyProtection="1">
      <alignment horizontal="center" vertical="center" wrapText="1"/>
      <protection locked="0"/>
    </xf>
    <xf numFmtId="0" fontId="13" fillId="0" borderId="32"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76" fillId="0" borderId="32" xfId="0" applyFont="1" applyFill="1" applyBorder="1" applyAlignment="1">
      <alignment horizontal="justify" vertical="center" wrapText="1"/>
    </xf>
    <xf numFmtId="0" fontId="13" fillId="0" borderId="6" xfId="0" applyFont="1" applyFill="1" applyBorder="1" applyAlignment="1">
      <alignment horizontal="justify" vertical="center"/>
    </xf>
    <xf numFmtId="0" fontId="13" fillId="0" borderId="24" xfId="0" applyFont="1" applyFill="1" applyBorder="1" applyAlignment="1">
      <alignment horizontal="justify" vertical="center"/>
    </xf>
    <xf numFmtId="0" fontId="13" fillId="0" borderId="71" xfId="0" applyFont="1" applyFill="1" applyBorder="1" applyAlignment="1">
      <alignment horizontal="justify" vertical="center" wrapText="1"/>
    </xf>
    <xf numFmtId="0" fontId="13" fillId="0" borderId="72" xfId="0" applyFont="1" applyFill="1" applyBorder="1" applyAlignment="1">
      <alignment horizontal="justify" vertical="center" wrapText="1"/>
    </xf>
    <xf numFmtId="0" fontId="13" fillId="0" borderId="73" xfId="0" applyFont="1" applyFill="1" applyBorder="1" applyAlignment="1">
      <alignment horizontal="justify" vertical="center" wrapText="1"/>
    </xf>
    <xf numFmtId="0" fontId="76" fillId="0" borderId="71" xfId="0" applyFont="1" applyFill="1" applyBorder="1" applyAlignment="1">
      <alignment horizontal="justify" vertical="center" wrapText="1"/>
    </xf>
    <xf numFmtId="0" fontId="13" fillId="0" borderId="72" xfId="0" applyFont="1" applyFill="1" applyBorder="1" applyAlignment="1">
      <alignment horizontal="justify" vertical="center"/>
    </xf>
    <xf numFmtId="0" fontId="13" fillId="0" borderId="73" xfId="0" applyFont="1" applyFill="1" applyBorder="1" applyAlignment="1">
      <alignment horizontal="justify"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37">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theme="7" tint="0.39994506668294322"/>
        </patternFill>
      </fill>
    </dxf>
    <dxf>
      <font>
        <color theme="1"/>
      </font>
      <fill>
        <patternFill>
          <bgColor rgb="FF00B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theme="1"/>
      </font>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theme="1"/>
      </font>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9C0006"/>
      </font>
      <fill>
        <patternFill>
          <bgColor rgb="FFFFC7CE"/>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ill>
        <patternFill>
          <bgColor rgb="FF92D050"/>
        </patternFill>
      </fill>
    </dxf>
    <dxf>
      <font>
        <color theme="1"/>
      </font>
    </dxf>
    <dxf>
      <font>
        <color rgb="FF9C0006"/>
      </font>
      <fill>
        <patternFill>
          <bgColor rgb="FFFFC7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theme="1"/>
      </font>
    </dxf>
    <dxf>
      <font>
        <color rgb="FF006100"/>
      </font>
      <fill>
        <patternFill>
          <bgColor rgb="FFC6EFCE"/>
        </patternFill>
      </fill>
    </dxf>
    <dxf>
      <font>
        <color rgb="FF9C0006"/>
      </font>
      <fill>
        <patternFill>
          <bgColor rgb="FFFFC7CE"/>
        </patternFill>
      </fill>
    </dxf>
    <dxf>
      <font>
        <color theme="1"/>
      </font>
      <fill>
        <patternFill>
          <bgColor rgb="FFFFC000"/>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7" tint="0.39994506668294322"/>
        </patternFill>
      </fill>
    </dxf>
    <dxf>
      <font>
        <color auto="1"/>
      </font>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theme="1"/>
      </font>
    </dxf>
    <dxf>
      <font>
        <color theme="1"/>
      </font>
      <fill>
        <patternFill>
          <bgColor rgb="FFFF0000"/>
        </patternFill>
      </fill>
    </dxf>
    <dxf>
      <fill>
        <patternFill>
          <bgColor theme="9"/>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theme="9"/>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ill>
        <patternFill>
          <bgColor rgb="FF92D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00B050"/>
        </patternFill>
      </fill>
    </dxf>
    <dxf>
      <fill>
        <patternFill>
          <bgColor rgb="FF00B050"/>
        </patternFill>
      </fill>
    </dxf>
    <dxf>
      <fill>
        <patternFill>
          <bgColor rgb="FF92D050"/>
        </patternFill>
      </fill>
    </dxf>
    <dxf>
      <font>
        <color theme="1"/>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ill>
        <patternFill>
          <bgColor theme="7" tint="0.39994506668294322"/>
        </patternFill>
      </fill>
    </dxf>
    <dxf>
      <font>
        <color theme="1"/>
      </font>
      <fill>
        <patternFill>
          <bgColor rgb="FF92D050"/>
        </patternFill>
      </fill>
    </dxf>
    <dxf>
      <font>
        <color rgb="FF9C5700"/>
      </font>
      <fill>
        <patternFill>
          <bgColor rgb="FFFFEB9C"/>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82550</xdr:colOff>
      <xdr:row>0</xdr:row>
      <xdr:rowOff>114300</xdr:rowOff>
    </xdr:from>
    <xdr:ext cx="2324100" cy="793750"/>
    <xdr:pic>
      <xdr:nvPicPr>
        <xdr:cNvPr id="11" name="Imagen 3">
          <a:extLst>
            <a:ext uri="{FF2B5EF4-FFF2-40B4-BE49-F238E27FC236}">
              <a16:creationId xmlns:a16="http://schemas.microsoft.com/office/drawing/2014/main" id="{BF21AC12-A89C-4767-9B78-EBD6B784326D}"/>
            </a:ext>
          </a:extLst>
        </xdr:cNvPr>
        <xdr:cNvPicPr>
          <a:picLocks noChangeAspect="1"/>
        </xdr:cNvPicPr>
      </xdr:nvPicPr>
      <xdr:blipFill>
        <a:blip xmlns:r="http://schemas.openxmlformats.org/officeDocument/2006/relationships" r:embed="rId1"/>
        <a:stretch>
          <a:fillRect/>
        </a:stretch>
      </xdr:blipFill>
      <xdr:spPr>
        <a:xfrm>
          <a:off x="82550" y="114300"/>
          <a:ext cx="2324100" cy="793750"/>
        </a:xfrm>
        <a:prstGeom prst="rect">
          <a:avLst/>
        </a:prstGeom>
      </xdr:spPr>
    </xdr:pic>
    <xdr:clientData/>
  </xdr:oneCellAnchor>
  <xdr:twoCellAnchor editAs="oneCell">
    <xdr:from>
      <xdr:col>7</xdr:col>
      <xdr:colOff>101600</xdr:colOff>
      <xdr:row>0</xdr:row>
      <xdr:rowOff>304800</xdr:rowOff>
    </xdr:from>
    <xdr:to>
      <xdr:col>8</xdr:col>
      <xdr:colOff>592986</xdr:colOff>
      <xdr:row>2</xdr:row>
      <xdr:rowOff>57150</xdr:rowOff>
    </xdr:to>
    <xdr:pic>
      <xdr:nvPicPr>
        <xdr:cNvPr id="16" name="Picture 9">
          <a:extLst>
            <a:ext uri="{FF2B5EF4-FFF2-40B4-BE49-F238E27FC236}">
              <a16:creationId xmlns:a16="http://schemas.microsoft.com/office/drawing/2014/main" id="{B2E17B9A-A5D0-47DE-AC7D-5DD255758D15}"/>
            </a:ext>
          </a:extLst>
        </xdr:cNvPr>
        <xdr:cNvPicPr>
          <a:picLocks noChangeAspect="1"/>
        </xdr:cNvPicPr>
      </xdr:nvPicPr>
      <xdr:blipFill>
        <a:blip xmlns:r="http://schemas.openxmlformats.org/officeDocument/2006/relationships" r:embed="rId2"/>
        <a:stretch>
          <a:fillRect/>
        </a:stretch>
      </xdr:blipFill>
      <xdr:spPr>
        <a:xfrm>
          <a:off x="7454900" y="304800"/>
          <a:ext cx="1323236" cy="476250"/>
        </a:xfrm>
        <a:prstGeom prst="rect">
          <a:avLst/>
        </a:prstGeom>
      </xdr:spPr>
    </xdr:pic>
    <xdr:clientData/>
  </xdr:twoCellAnchor>
  <xdr:oneCellAnchor>
    <xdr:from>
      <xdr:col>0</xdr:col>
      <xdr:colOff>82550</xdr:colOff>
      <xdr:row>0</xdr:row>
      <xdr:rowOff>114300</xdr:rowOff>
    </xdr:from>
    <xdr:ext cx="2324100" cy="793750"/>
    <xdr:pic>
      <xdr:nvPicPr>
        <xdr:cNvPr id="2" name="Imagen 3">
          <a:extLst>
            <a:ext uri="{FF2B5EF4-FFF2-40B4-BE49-F238E27FC236}">
              <a16:creationId xmlns:a16="http://schemas.microsoft.com/office/drawing/2014/main" id="{F2C9DE3B-66D0-4080-A92E-DA1E81E31A8A}"/>
            </a:ext>
          </a:extLst>
        </xdr:cNvPr>
        <xdr:cNvPicPr>
          <a:picLocks noChangeAspect="1"/>
        </xdr:cNvPicPr>
      </xdr:nvPicPr>
      <xdr:blipFill>
        <a:blip xmlns:r="http://schemas.openxmlformats.org/officeDocument/2006/relationships" r:embed="rId1"/>
        <a:stretch>
          <a:fillRect/>
        </a:stretch>
      </xdr:blipFill>
      <xdr:spPr>
        <a:xfrm>
          <a:off x="82550" y="114300"/>
          <a:ext cx="2324100" cy="793750"/>
        </a:xfrm>
        <a:prstGeom prst="rect">
          <a:avLst/>
        </a:prstGeom>
      </xdr:spPr>
    </xdr:pic>
    <xdr:clientData/>
  </xdr:oneCellAnchor>
  <xdr:twoCellAnchor editAs="oneCell">
    <xdr:from>
      <xdr:col>7</xdr:col>
      <xdr:colOff>101600</xdr:colOff>
      <xdr:row>0</xdr:row>
      <xdr:rowOff>304800</xdr:rowOff>
    </xdr:from>
    <xdr:to>
      <xdr:col>8</xdr:col>
      <xdr:colOff>631086</xdr:colOff>
      <xdr:row>4</xdr:row>
      <xdr:rowOff>0</xdr:rowOff>
    </xdr:to>
    <xdr:pic>
      <xdr:nvPicPr>
        <xdr:cNvPr id="3" name="Picture 9">
          <a:extLst>
            <a:ext uri="{FF2B5EF4-FFF2-40B4-BE49-F238E27FC236}">
              <a16:creationId xmlns:a16="http://schemas.microsoft.com/office/drawing/2014/main" id="{B0425DB1-07B3-4726-BFA8-6D648C9654D3}"/>
            </a:ext>
          </a:extLst>
        </xdr:cNvPr>
        <xdr:cNvPicPr>
          <a:picLocks noChangeAspect="1"/>
        </xdr:cNvPicPr>
      </xdr:nvPicPr>
      <xdr:blipFill>
        <a:blip xmlns:r="http://schemas.openxmlformats.org/officeDocument/2006/relationships" r:embed="rId2"/>
        <a:stretch>
          <a:fillRect/>
        </a:stretch>
      </xdr:blipFill>
      <xdr:spPr>
        <a:xfrm>
          <a:off x="9518650" y="266700"/>
          <a:ext cx="1399436"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557893</xdr:colOff>
      <xdr:row>6</xdr:row>
      <xdr:rowOff>379910</xdr:rowOff>
    </xdr:from>
    <xdr:ext cx="2503079" cy="1502411"/>
    <xdr:sp macro="" textlink="">
      <xdr:nvSpPr>
        <xdr:cNvPr id="8" name="CuadroTexto 7">
          <a:extLst>
            <a:ext uri="{FF2B5EF4-FFF2-40B4-BE49-F238E27FC236}">
              <a16:creationId xmlns:a16="http://schemas.microsoft.com/office/drawing/2014/main" id="{33A4F18F-A3C6-4C5F-8004-D11A8E823345}"/>
            </a:ext>
          </a:extLst>
        </xdr:cNvPr>
        <xdr:cNvSpPr txBox="1"/>
      </xdr:nvSpPr>
      <xdr:spPr>
        <a:xfrm>
          <a:off x="16007443" y="3580310"/>
          <a:ext cx="2503079" cy="1502411"/>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oneCellAnchor>
    <xdr:from>
      <xdr:col>0</xdr:col>
      <xdr:colOff>92604</xdr:colOff>
      <xdr:row>0</xdr:row>
      <xdr:rowOff>79375</xdr:rowOff>
    </xdr:from>
    <xdr:ext cx="2929580" cy="822960"/>
    <xdr:pic>
      <xdr:nvPicPr>
        <xdr:cNvPr id="9" name="Picture 8">
          <a:extLst>
            <a:ext uri="{FF2B5EF4-FFF2-40B4-BE49-F238E27FC236}">
              <a16:creationId xmlns:a16="http://schemas.microsoft.com/office/drawing/2014/main" id="{B9B28750-F298-4586-9A50-945144538421}"/>
            </a:ext>
          </a:extLst>
        </xdr:cNvPr>
        <xdr:cNvPicPr>
          <a:picLocks noChangeAspect="1"/>
        </xdr:cNvPicPr>
      </xdr:nvPicPr>
      <xdr:blipFill>
        <a:blip xmlns:r="http://schemas.openxmlformats.org/officeDocument/2006/relationships" r:embed="rId1"/>
        <a:stretch>
          <a:fillRect/>
        </a:stretch>
      </xdr:blipFill>
      <xdr:spPr>
        <a:xfrm>
          <a:off x="92604" y="79375"/>
          <a:ext cx="2929580" cy="822960"/>
        </a:xfrm>
        <a:prstGeom prst="rect">
          <a:avLst/>
        </a:prstGeom>
      </xdr:spPr>
    </xdr:pic>
    <xdr:clientData/>
  </xdr:oneCellAnchor>
  <xdr:oneCellAnchor>
    <xdr:from>
      <xdr:col>4</xdr:col>
      <xdr:colOff>2196043</xdr:colOff>
      <xdr:row>0</xdr:row>
      <xdr:rowOff>224895</xdr:rowOff>
    </xdr:from>
    <xdr:ext cx="1524641" cy="548640"/>
    <xdr:pic>
      <xdr:nvPicPr>
        <xdr:cNvPr id="10" name="Picture 9">
          <a:extLst>
            <a:ext uri="{FF2B5EF4-FFF2-40B4-BE49-F238E27FC236}">
              <a16:creationId xmlns:a16="http://schemas.microsoft.com/office/drawing/2014/main" id="{A727516D-105B-4C6C-B352-4479249DC5EE}"/>
            </a:ext>
          </a:extLst>
        </xdr:cNvPr>
        <xdr:cNvPicPr>
          <a:picLocks noChangeAspect="1"/>
        </xdr:cNvPicPr>
      </xdr:nvPicPr>
      <xdr:blipFill>
        <a:blip xmlns:r="http://schemas.openxmlformats.org/officeDocument/2006/relationships" r:embed="rId2"/>
        <a:stretch>
          <a:fillRect/>
        </a:stretch>
      </xdr:blipFill>
      <xdr:spPr>
        <a:xfrm>
          <a:off x="11730568" y="224895"/>
          <a:ext cx="1524641"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188412</xdr:colOff>
      <xdr:row>0</xdr:row>
      <xdr:rowOff>122737</xdr:rowOff>
    </xdr:from>
    <xdr:ext cx="2624385" cy="5844540"/>
    <xdr:sp macro="" textlink="">
      <xdr:nvSpPr>
        <xdr:cNvPr id="19" name="CuadroTexto 18">
          <a:extLst>
            <a:ext uri="{FF2B5EF4-FFF2-40B4-BE49-F238E27FC236}">
              <a16:creationId xmlns:a16="http://schemas.microsoft.com/office/drawing/2014/main" id="{EF2AA501-8505-471E-9290-5EF98AD1C0CF}"/>
            </a:ext>
          </a:extLst>
        </xdr:cNvPr>
        <xdr:cNvSpPr txBox="1"/>
      </xdr:nvSpPr>
      <xdr:spPr>
        <a:xfrm>
          <a:off x="13396412" y="12273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20" name="Picture 9">
          <a:extLst>
            <a:ext uri="{FF2B5EF4-FFF2-40B4-BE49-F238E27FC236}">
              <a16:creationId xmlns:a16="http://schemas.microsoft.com/office/drawing/2014/main" id="{4142B487-6157-4756-A4E8-5F0F7BBC5DB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6</xdr:col>
      <xdr:colOff>35855</xdr:colOff>
      <xdr:row>0</xdr:row>
      <xdr:rowOff>807048</xdr:rowOff>
    </xdr:to>
    <xdr:pic>
      <xdr:nvPicPr>
        <xdr:cNvPr id="21" name="Picture 10">
          <a:extLst>
            <a:ext uri="{FF2B5EF4-FFF2-40B4-BE49-F238E27FC236}">
              <a16:creationId xmlns:a16="http://schemas.microsoft.com/office/drawing/2014/main" id="{60554C3C-260B-4FA8-8550-DD13A4E703B9}"/>
            </a:ext>
          </a:extLst>
        </xdr:cNvPr>
        <xdr:cNvPicPr>
          <a:picLocks noChangeAspect="1"/>
        </xdr:cNvPicPr>
      </xdr:nvPicPr>
      <xdr:blipFill>
        <a:blip xmlns:r="http://schemas.openxmlformats.org/officeDocument/2006/relationships" r:embed="rId2"/>
        <a:stretch>
          <a:fillRect/>
        </a:stretch>
      </xdr:blipFill>
      <xdr:spPr>
        <a:xfrm>
          <a:off x="10726917"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145677</xdr:colOff>
      <xdr:row>0</xdr:row>
      <xdr:rowOff>0</xdr:rowOff>
    </xdr:from>
    <xdr:ext cx="2767852" cy="945303"/>
    <xdr:pic>
      <xdr:nvPicPr>
        <xdr:cNvPr id="3" name="Imagen 3">
          <a:extLst>
            <a:ext uri="{FF2B5EF4-FFF2-40B4-BE49-F238E27FC236}">
              <a16:creationId xmlns:a16="http://schemas.microsoft.com/office/drawing/2014/main" id="{7447F0A3-3A34-472F-8054-338B6E1E15E7}"/>
            </a:ext>
          </a:extLst>
        </xdr:cNvPr>
        <xdr:cNvPicPr>
          <a:picLocks noChangeAspect="1"/>
        </xdr:cNvPicPr>
      </xdr:nvPicPr>
      <xdr:blipFill>
        <a:blip xmlns:r="http://schemas.openxmlformats.org/officeDocument/2006/relationships" r:embed="rId1"/>
        <a:stretch>
          <a:fillRect/>
        </a:stretch>
      </xdr:blipFill>
      <xdr:spPr>
        <a:xfrm>
          <a:off x="145677" y="0"/>
          <a:ext cx="2767852" cy="94530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67235</xdr:colOff>
      <xdr:row>0</xdr:row>
      <xdr:rowOff>0</xdr:rowOff>
    </xdr:from>
    <xdr:ext cx="2846294" cy="972094"/>
    <xdr:pic>
      <xdr:nvPicPr>
        <xdr:cNvPr id="4" name="Imagen 3">
          <a:extLst>
            <a:ext uri="{FF2B5EF4-FFF2-40B4-BE49-F238E27FC236}">
              <a16:creationId xmlns:a16="http://schemas.microsoft.com/office/drawing/2014/main" id="{C2E1795C-7AE3-4CED-9A95-869FE9899245}"/>
            </a:ext>
          </a:extLst>
        </xdr:cNvPr>
        <xdr:cNvPicPr>
          <a:picLocks noChangeAspect="1"/>
        </xdr:cNvPicPr>
      </xdr:nvPicPr>
      <xdr:blipFill>
        <a:blip xmlns:r="http://schemas.openxmlformats.org/officeDocument/2006/relationships" r:embed="rId1"/>
        <a:stretch>
          <a:fillRect/>
        </a:stretch>
      </xdr:blipFill>
      <xdr:spPr>
        <a:xfrm>
          <a:off x="67235" y="0"/>
          <a:ext cx="2846294" cy="97209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229960</xdr:colOff>
      <xdr:row>0</xdr:row>
      <xdr:rowOff>59870</xdr:rowOff>
    </xdr:from>
    <xdr:ext cx="3103011" cy="851807"/>
    <xdr:pic>
      <xdr:nvPicPr>
        <xdr:cNvPr id="3" name="Imagen 3">
          <a:extLst>
            <a:ext uri="{FF2B5EF4-FFF2-40B4-BE49-F238E27FC236}">
              <a16:creationId xmlns:a16="http://schemas.microsoft.com/office/drawing/2014/main" id="{2A87B800-57A3-4BC8-B98E-566A67FB27B7}"/>
            </a:ext>
          </a:extLst>
        </xdr:cNvPr>
        <xdr:cNvPicPr>
          <a:picLocks noChangeAspect="1"/>
        </xdr:cNvPicPr>
      </xdr:nvPicPr>
      <xdr:blipFill>
        <a:blip xmlns:r="http://schemas.openxmlformats.org/officeDocument/2006/relationships" r:embed="rId1"/>
        <a:stretch>
          <a:fillRect/>
        </a:stretch>
      </xdr:blipFill>
      <xdr:spPr>
        <a:xfrm>
          <a:off x="229960" y="59870"/>
          <a:ext cx="3103011" cy="85180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2169583</xdr:colOff>
      <xdr:row>1</xdr:row>
      <xdr:rowOff>640292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0108" cy="84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1111250</xdr:colOff>
      <xdr:row>0</xdr:row>
      <xdr:rowOff>127002</xdr:rowOff>
    </xdr:from>
    <xdr:to>
      <xdr:col>12</xdr:col>
      <xdr:colOff>1730376</xdr:colOff>
      <xdr:row>1</xdr:row>
      <xdr:rowOff>486835</xdr:rowOff>
    </xdr:to>
    <xdr:pic>
      <xdr:nvPicPr>
        <xdr:cNvPr id="3" name="Picture 9">
          <a:extLst>
            <a:ext uri="{FF2B5EF4-FFF2-40B4-BE49-F238E27FC236}">
              <a16:creationId xmlns:a16="http://schemas.microsoft.com/office/drawing/2014/main" id="{396D031F-4282-488F-B9F0-E2D97CC204C9}"/>
            </a:ext>
          </a:extLst>
        </xdr:cNvPr>
        <xdr:cNvPicPr>
          <a:picLocks noChangeAspect="1"/>
        </xdr:cNvPicPr>
      </xdr:nvPicPr>
      <xdr:blipFill>
        <a:blip xmlns:r="http://schemas.openxmlformats.org/officeDocument/2006/relationships" r:embed="rId2"/>
        <a:stretch>
          <a:fillRect/>
        </a:stretch>
      </xdr:blipFill>
      <xdr:spPr>
        <a:xfrm>
          <a:off x="17885833" y="127002"/>
          <a:ext cx="1746251" cy="57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2178843</xdr:colOff>
      <xdr:row>1</xdr:row>
      <xdr:rowOff>440530</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2452687"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791224</xdr:colOff>
      <xdr:row>0</xdr:row>
      <xdr:rowOff>154781</xdr:rowOff>
    </xdr:from>
    <xdr:to>
      <xdr:col>12</xdr:col>
      <xdr:colOff>1830388</xdr:colOff>
      <xdr:row>1</xdr:row>
      <xdr:rowOff>440530</xdr:rowOff>
    </xdr:to>
    <xdr:pic>
      <xdr:nvPicPr>
        <xdr:cNvPr id="4" name="Picture 9">
          <a:extLst>
            <a:ext uri="{FF2B5EF4-FFF2-40B4-BE49-F238E27FC236}">
              <a16:creationId xmlns:a16="http://schemas.microsoft.com/office/drawing/2014/main" id="{3CB6442A-81F3-492B-BACC-49B23434D953}"/>
            </a:ext>
          </a:extLst>
        </xdr:cNvPr>
        <xdr:cNvPicPr>
          <a:picLocks noChangeAspect="1"/>
        </xdr:cNvPicPr>
      </xdr:nvPicPr>
      <xdr:blipFill rotWithShape="1">
        <a:blip xmlns:r="http://schemas.openxmlformats.org/officeDocument/2006/relationships" r:embed="rId2"/>
        <a:srcRect b="-25232"/>
        <a:stretch/>
      </xdr:blipFill>
      <xdr:spPr>
        <a:xfrm>
          <a:off x="16471755" y="154781"/>
          <a:ext cx="1780526" cy="7500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31750</xdr:rowOff>
    </xdr:from>
    <xdr:to>
      <xdr:col>1</xdr:col>
      <xdr:colOff>1898073</xdr:colOff>
      <xdr:row>1</xdr:row>
      <xdr:rowOff>555624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1750"/>
          <a:ext cx="208857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710045</xdr:colOff>
      <xdr:row>0</xdr:row>
      <xdr:rowOff>138546</xdr:rowOff>
    </xdr:from>
    <xdr:to>
      <xdr:col>12</xdr:col>
      <xdr:colOff>1646310</xdr:colOff>
      <xdr:row>1</xdr:row>
      <xdr:rowOff>450273</xdr:rowOff>
    </xdr:to>
    <xdr:pic>
      <xdr:nvPicPr>
        <xdr:cNvPr id="5" name="Picture 9">
          <a:extLst>
            <a:ext uri="{FF2B5EF4-FFF2-40B4-BE49-F238E27FC236}">
              <a16:creationId xmlns:a16="http://schemas.microsoft.com/office/drawing/2014/main" id="{82385188-A33B-43EC-8E78-C71C45BDF208}"/>
            </a:ext>
          </a:extLst>
        </xdr:cNvPr>
        <xdr:cNvPicPr>
          <a:picLocks noChangeAspect="1"/>
        </xdr:cNvPicPr>
      </xdr:nvPicPr>
      <xdr:blipFill>
        <a:blip xmlns:r="http://schemas.openxmlformats.org/officeDocument/2006/relationships" r:embed="rId2"/>
        <a:stretch>
          <a:fillRect/>
        </a:stretch>
      </xdr:blipFill>
      <xdr:spPr>
        <a:xfrm>
          <a:off x="16400318" y="138546"/>
          <a:ext cx="1780526" cy="519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42332</xdr:colOff>
      <xdr:row>0</xdr:row>
      <xdr:rowOff>95252</xdr:rowOff>
    </xdr:from>
    <xdr:to>
      <xdr:col>1</xdr:col>
      <xdr:colOff>2010833</xdr:colOff>
      <xdr:row>1</xdr:row>
      <xdr:rowOff>613353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5252"/>
          <a:ext cx="2360084" cy="72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640772</xdr:colOff>
      <xdr:row>1</xdr:row>
      <xdr:rowOff>34637</xdr:rowOff>
    </xdr:from>
    <xdr:to>
      <xdr:col>12</xdr:col>
      <xdr:colOff>1243662</xdr:colOff>
      <xdr:row>1</xdr:row>
      <xdr:rowOff>633604</xdr:rowOff>
    </xdr:to>
    <xdr:pic>
      <xdr:nvPicPr>
        <xdr:cNvPr id="5" name="Picture 9">
          <a:extLst>
            <a:ext uri="{FF2B5EF4-FFF2-40B4-BE49-F238E27FC236}">
              <a16:creationId xmlns:a16="http://schemas.microsoft.com/office/drawing/2014/main" id="{48D8CA90-C38E-43A4-B4E4-77BB9C5DC3BC}"/>
            </a:ext>
          </a:extLst>
        </xdr:cNvPr>
        <xdr:cNvPicPr>
          <a:picLocks noChangeAspect="1"/>
        </xdr:cNvPicPr>
      </xdr:nvPicPr>
      <xdr:blipFill>
        <a:blip xmlns:r="http://schemas.openxmlformats.org/officeDocument/2006/relationships" r:embed="rId2"/>
        <a:stretch>
          <a:fillRect/>
        </a:stretch>
      </xdr:blipFill>
      <xdr:spPr>
        <a:xfrm>
          <a:off x="16331045" y="242455"/>
          <a:ext cx="1780526" cy="5989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85" zoomScaleNormal="85" workbookViewId="0">
      <selection activeCell="E24" sqref="E24"/>
    </sheetView>
  </sheetViews>
  <sheetFormatPr baseColWidth="10" defaultColWidth="11.42578125" defaultRowHeight="15"/>
  <cols>
    <col min="1" max="1" width="28.140625" customWidth="1"/>
    <col min="2" max="2" width="18" customWidth="1"/>
    <col min="3" max="3" width="14.140625" style="6" customWidth="1"/>
    <col min="4" max="4" width="21.42578125" customWidth="1"/>
    <col min="5" max="5" width="27.85546875" customWidth="1"/>
    <col min="6" max="8" width="12.42578125" customWidth="1"/>
  </cols>
  <sheetData>
    <row r="1" spans="1:9" ht="21">
      <c r="A1" s="377"/>
      <c r="B1" s="377"/>
      <c r="C1" s="377"/>
      <c r="D1" s="377"/>
      <c r="E1" s="377"/>
      <c r="F1" s="377"/>
    </row>
    <row r="4" spans="1:9" ht="7.5" customHeight="1"/>
    <row r="5" spans="1:9" ht="7.5" customHeight="1">
      <c r="D5" s="14"/>
      <c r="E5" s="14"/>
      <c r="F5" s="14"/>
      <c r="G5" s="14"/>
      <c r="H5" s="14"/>
    </row>
    <row r="6" spans="1:9" ht="7.5" customHeight="1">
      <c r="D6" s="14"/>
      <c r="E6" s="14"/>
      <c r="F6" s="14"/>
      <c r="G6" s="14"/>
      <c r="H6" s="14"/>
    </row>
    <row r="7" spans="1:9" ht="33.75">
      <c r="A7" s="378" t="s">
        <v>0</v>
      </c>
      <c r="B7" s="378"/>
      <c r="C7" s="378"/>
      <c r="D7" s="378"/>
      <c r="E7" s="378"/>
      <c r="F7" s="378"/>
      <c r="G7" s="378"/>
      <c r="H7" s="378"/>
      <c r="I7" s="378"/>
    </row>
    <row r="9" spans="1:9" s="7" customFormat="1" ht="63.75">
      <c r="A9" s="8" t="s">
        <v>1</v>
      </c>
      <c r="B9" s="379" t="s">
        <v>2</v>
      </c>
      <c r="C9" s="379"/>
      <c r="D9" s="379"/>
      <c r="E9" s="379"/>
      <c r="F9" s="379"/>
      <c r="G9" s="379"/>
      <c r="H9" s="379"/>
      <c r="I9" s="379"/>
    </row>
    <row r="10" spans="1:9" s="7" customFormat="1" ht="14.25">
      <c r="A10" s="12"/>
      <c r="B10" s="13"/>
      <c r="C10" s="13"/>
      <c r="D10" s="12"/>
      <c r="E10" s="11"/>
    </row>
    <row r="11" spans="1:9" s="7" customFormat="1" ht="63.75">
      <c r="A11" s="8" t="s">
        <v>3</v>
      </c>
      <c r="B11" s="139" t="s">
        <v>4</v>
      </c>
      <c r="C11" s="376" t="s">
        <v>5</v>
      </c>
      <c r="D11" s="376"/>
      <c r="E11" s="376"/>
      <c r="F11" s="376"/>
      <c r="G11" s="376"/>
      <c r="H11" s="376"/>
      <c r="I11" s="376"/>
    </row>
    <row r="12" spans="1:9" ht="32.25" customHeight="1">
      <c r="A12" s="10"/>
    </row>
    <row r="13" spans="1:9" ht="25.5">
      <c r="A13" s="9" t="s">
        <v>6</v>
      </c>
      <c r="B13" s="374"/>
      <c r="C13" s="374"/>
      <c r="D13" s="374"/>
      <c r="E13" s="374"/>
      <c r="F13" s="374"/>
      <c r="G13" s="374"/>
      <c r="H13" s="374"/>
      <c r="I13" s="374"/>
    </row>
    <row r="14" spans="1:9" s="7" customFormat="1" ht="25.5">
      <c r="A14" s="9" t="s">
        <v>7</v>
      </c>
      <c r="B14" s="376"/>
      <c r="C14" s="376"/>
      <c r="D14" s="376"/>
      <c r="E14" s="376"/>
      <c r="F14" s="376"/>
      <c r="G14" s="376"/>
      <c r="H14" s="376"/>
      <c r="I14" s="376"/>
    </row>
    <row r="15" spans="1:9" s="7" customFormat="1" ht="25.5">
      <c r="A15" s="9" t="s">
        <v>8</v>
      </c>
      <c r="B15" s="139"/>
      <c r="C15" s="139"/>
      <c r="D15" s="139"/>
      <c r="E15" s="139" t="s">
        <v>9</v>
      </c>
      <c r="F15" s="139"/>
      <c r="G15" s="139"/>
      <c r="H15" s="139"/>
      <c r="I15" s="139"/>
    </row>
    <row r="16" spans="1:9" s="7" customFormat="1" ht="25.5">
      <c r="A16" s="9" t="s">
        <v>10</v>
      </c>
      <c r="B16" s="375"/>
      <c r="C16" s="375"/>
      <c r="D16" s="375"/>
      <c r="E16" s="375"/>
      <c r="F16" s="375"/>
      <c r="G16" s="375"/>
      <c r="H16" s="375"/>
      <c r="I16" s="375"/>
    </row>
    <row r="17" spans="1:9" s="7" customFormat="1" ht="25.5">
      <c r="A17" s="8" t="s">
        <v>11</v>
      </c>
      <c r="B17" s="376"/>
      <c r="C17" s="376"/>
      <c r="D17" s="376"/>
      <c r="E17" s="376"/>
      <c r="F17" s="376"/>
      <c r="G17" s="376"/>
      <c r="H17" s="376"/>
      <c r="I17" s="376"/>
    </row>
    <row r="19" spans="1:9" s="7" customFormat="1" ht="14.25">
      <c r="A19" s="8" t="s">
        <v>12</v>
      </c>
      <c r="B19" s="373"/>
      <c r="C19" s="373"/>
      <c r="D19" s="373"/>
      <c r="E19" s="373"/>
      <c r="F19" s="373"/>
      <c r="G19" s="373"/>
      <c r="H19" s="373"/>
      <c r="I19" s="373"/>
    </row>
    <row r="20" spans="1:9" ht="15.75" thickBot="1"/>
    <row r="21" spans="1:9" ht="11.25" customHeight="1">
      <c r="B21" s="274" t="s">
        <v>13</v>
      </c>
      <c r="C21" s="275" t="s">
        <v>14</v>
      </c>
      <c r="D21" s="275" t="s">
        <v>15</v>
      </c>
      <c r="E21" s="275" t="s">
        <v>16</v>
      </c>
    </row>
    <row r="22" spans="1:9">
      <c r="B22" s="276" t="s">
        <v>17</v>
      </c>
      <c r="C22" s="277" t="s">
        <v>18</v>
      </c>
      <c r="D22" s="277" t="s">
        <v>19</v>
      </c>
      <c r="E22" s="277" t="s">
        <v>19</v>
      </c>
    </row>
    <row r="23" spans="1:9" ht="11.25" customHeight="1">
      <c r="B23" s="278" t="s">
        <v>20</v>
      </c>
      <c r="C23" s="279" t="s">
        <v>12</v>
      </c>
      <c r="D23" s="279" t="s">
        <v>12</v>
      </c>
      <c r="E23" s="279" t="s">
        <v>12</v>
      </c>
    </row>
    <row r="24" spans="1:9">
      <c r="B24" s="276">
        <v>2</v>
      </c>
      <c r="C24" s="280">
        <v>45243</v>
      </c>
      <c r="D24" s="280">
        <v>45272</v>
      </c>
      <c r="E24" s="280">
        <v>45273</v>
      </c>
    </row>
  </sheetData>
  <mergeCells count="9">
    <mergeCell ref="B19:I19"/>
    <mergeCell ref="B13:I13"/>
    <mergeCell ref="B16:I16"/>
    <mergeCell ref="B17:I17"/>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8158861E-2795-4385-AE87-9FC892D558D7}"/>
    <dataValidation type="list" allowBlank="1" showInputMessage="1" showErrorMessage="1" sqref="B11" xr:uid="{7084FB9B-A1C4-4790-A375-71E6E277C1DB}">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D977-1725-4938-A319-90A3D68361DD}">
  <dimension ref="B2:J30"/>
  <sheetViews>
    <sheetView showGridLines="0" workbookViewId="0">
      <selection activeCell="L11" sqref="L11"/>
    </sheetView>
  </sheetViews>
  <sheetFormatPr baseColWidth="10" defaultColWidth="11.42578125" defaultRowHeight="15"/>
  <sheetData>
    <row r="2" spans="2:10" ht="18.75">
      <c r="B2" s="380" t="s">
        <v>21</v>
      </c>
      <c r="C2" s="380"/>
      <c r="D2" s="380"/>
      <c r="E2" s="380"/>
      <c r="F2" s="380"/>
      <c r="G2" s="380"/>
      <c r="H2" s="380"/>
      <c r="I2" s="380"/>
      <c r="J2" s="380"/>
    </row>
    <row r="3" spans="2:10" ht="15.75" thickBot="1"/>
    <row r="4" spans="2:10">
      <c r="B4" s="381" t="s">
        <v>22</v>
      </c>
      <c r="C4" s="382"/>
      <c r="D4" s="382"/>
      <c r="E4" s="382"/>
      <c r="F4" s="382"/>
      <c r="G4" s="382"/>
      <c r="H4" s="382"/>
      <c r="I4" s="382"/>
      <c r="J4" s="383"/>
    </row>
    <row r="5" spans="2:10">
      <c r="B5" s="384"/>
      <c r="C5" s="385"/>
      <c r="D5" s="385"/>
      <c r="E5" s="385"/>
      <c r="F5" s="385"/>
      <c r="G5" s="385"/>
      <c r="H5" s="385"/>
      <c r="I5" s="385"/>
      <c r="J5" s="386"/>
    </row>
    <row r="6" spans="2:10">
      <c r="B6" s="384"/>
      <c r="C6" s="385"/>
      <c r="D6" s="385"/>
      <c r="E6" s="385"/>
      <c r="F6" s="385"/>
      <c r="G6" s="385"/>
      <c r="H6" s="385"/>
      <c r="I6" s="385"/>
      <c r="J6" s="386"/>
    </row>
    <row r="7" spans="2:10" ht="15.75" thickBot="1">
      <c r="B7" s="387"/>
      <c r="C7" s="388"/>
      <c r="D7" s="388"/>
      <c r="E7" s="388"/>
      <c r="F7" s="388"/>
      <c r="G7" s="388"/>
      <c r="H7" s="388"/>
      <c r="I7" s="388"/>
      <c r="J7" s="389"/>
    </row>
    <row r="8" spans="2:10" ht="15.75" thickBot="1"/>
    <row r="9" spans="2:10">
      <c r="B9" s="381" t="s">
        <v>23</v>
      </c>
      <c r="C9" s="382"/>
      <c r="D9" s="382"/>
      <c r="E9" s="382"/>
      <c r="F9" s="382"/>
      <c r="G9" s="382"/>
      <c r="H9" s="382"/>
      <c r="I9" s="382"/>
      <c r="J9" s="383"/>
    </row>
    <row r="10" spans="2:10">
      <c r="B10" s="384"/>
      <c r="C10" s="385"/>
      <c r="D10" s="385"/>
      <c r="E10" s="385"/>
      <c r="F10" s="385"/>
      <c r="G10" s="385"/>
      <c r="H10" s="385"/>
      <c r="I10" s="385"/>
      <c r="J10" s="386"/>
    </row>
    <row r="11" spans="2:10">
      <c r="B11" s="384"/>
      <c r="C11" s="385"/>
      <c r="D11" s="385"/>
      <c r="E11" s="385"/>
      <c r="F11" s="385"/>
      <c r="G11" s="385"/>
      <c r="H11" s="385"/>
      <c r="I11" s="385"/>
      <c r="J11" s="386"/>
    </row>
    <row r="12" spans="2:10">
      <c r="B12" s="384"/>
      <c r="C12" s="385"/>
      <c r="D12" s="385"/>
      <c r="E12" s="385"/>
      <c r="F12" s="385"/>
      <c r="G12" s="385"/>
      <c r="H12" s="385"/>
      <c r="I12" s="385"/>
      <c r="J12" s="386"/>
    </row>
    <row r="13" spans="2:10">
      <c r="B13" s="384"/>
      <c r="C13" s="385"/>
      <c r="D13" s="385"/>
      <c r="E13" s="385"/>
      <c r="F13" s="385"/>
      <c r="G13" s="385"/>
      <c r="H13" s="385"/>
      <c r="I13" s="385"/>
      <c r="J13" s="386"/>
    </row>
    <row r="14" spans="2:10">
      <c r="B14" s="384"/>
      <c r="C14" s="385"/>
      <c r="D14" s="385"/>
      <c r="E14" s="385"/>
      <c r="F14" s="385"/>
      <c r="G14" s="385"/>
      <c r="H14" s="385"/>
      <c r="I14" s="385"/>
      <c r="J14" s="386"/>
    </row>
    <row r="15" spans="2:10" ht="15.75" thickBot="1">
      <c r="B15" s="387"/>
      <c r="C15" s="388"/>
      <c r="D15" s="388"/>
      <c r="E15" s="388"/>
      <c r="F15" s="388"/>
      <c r="G15" s="388"/>
      <c r="H15" s="388"/>
      <c r="I15" s="388"/>
      <c r="J15" s="389"/>
    </row>
    <row r="17" spans="2:10">
      <c r="B17" s="381" t="s">
        <v>24</v>
      </c>
      <c r="C17" s="382"/>
      <c r="D17" s="382"/>
      <c r="E17" s="382"/>
      <c r="F17" s="382"/>
      <c r="G17" s="382"/>
      <c r="H17" s="382"/>
      <c r="I17" s="382"/>
      <c r="J17" s="383"/>
    </row>
    <row r="18" spans="2:10">
      <c r="B18" s="384"/>
      <c r="C18" s="385"/>
      <c r="D18" s="385"/>
      <c r="E18" s="385"/>
      <c r="F18" s="385"/>
      <c r="G18" s="385"/>
      <c r="H18" s="385"/>
      <c r="I18" s="385"/>
      <c r="J18" s="386"/>
    </row>
    <row r="19" spans="2:10">
      <c r="B19" s="384"/>
      <c r="C19" s="385"/>
      <c r="D19" s="385"/>
      <c r="E19" s="385"/>
      <c r="F19" s="385"/>
      <c r="G19" s="385"/>
      <c r="H19" s="385"/>
      <c r="I19" s="385"/>
      <c r="J19" s="386"/>
    </row>
    <row r="20" spans="2:10" ht="15.75" thickBot="1">
      <c r="B20" s="387"/>
      <c r="C20" s="388"/>
      <c r="D20" s="388"/>
      <c r="E20" s="388"/>
      <c r="F20" s="388"/>
      <c r="G20" s="388"/>
      <c r="H20" s="388"/>
      <c r="I20" s="388"/>
      <c r="J20" s="389"/>
    </row>
    <row r="21" spans="2:10" ht="15.75" thickBot="1"/>
    <row r="22" spans="2:10">
      <c r="B22" s="381" t="s">
        <v>25</v>
      </c>
      <c r="C22" s="382"/>
      <c r="D22" s="382"/>
      <c r="E22" s="382"/>
      <c r="F22" s="382"/>
      <c r="G22" s="382"/>
      <c r="H22" s="382"/>
      <c r="I22" s="382"/>
      <c r="J22" s="383"/>
    </row>
    <row r="23" spans="2:10">
      <c r="B23" s="384"/>
      <c r="C23" s="385"/>
      <c r="D23" s="385"/>
      <c r="E23" s="385"/>
      <c r="F23" s="385"/>
      <c r="G23" s="385"/>
      <c r="H23" s="385"/>
      <c r="I23" s="385"/>
      <c r="J23" s="386"/>
    </row>
    <row r="24" spans="2:10">
      <c r="B24" s="384"/>
      <c r="C24" s="385"/>
      <c r="D24" s="385"/>
      <c r="E24" s="385"/>
      <c r="F24" s="385"/>
      <c r="G24" s="385"/>
      <c r="H24" s="385"/>
      <c r="I24" s="385"/>
      <c r="J24" s="386"/>
    </row>
    <row r="25" spans="2:10">
      <c r="B25" s="384"/>
      <c r="C25" s="385"/>
      <c r="D25" s="385"/>
      <c r="E25" s="385"/>
      <c r="F25" s="385"/>
      <c r="G25" s="385"/>
      <c r="H25" s="385"/>
      <c r="I25" s="385"/>
      <c r="J25" s="386"/>
    </row>
    <row r="26" spans="2:10">
      <c r="B26" s="384"/>
      <c r="C26" s="385"/>
      <c r="D26" s="385"/>
      <c r="E26" s="385"/>
      <c r="F26" s="385"/>
      <c r="G26" s="385"/>
      <c r="H26" s="385"/>
      <c r="I26" s="385"/>
      <c r="J26" s="386"/>
    </row>
    <row r="27" spans="2:10">
      <c r="B27" s="384"/>
      <c r="C27" s="385"/>
      <c r="D27" s="385"/>
      <c r="E27" s="385"/>
      <c r="F27" s="385"/>
      <c r="G27" s="385"/>
      <c r="H27" s="385"/>
      <c r="I27" s="385"/>
      <c r="J27" s="386"/>
    </row>
    <row r="28" spans="2:10">
      <c r="B28" s="384"/>
      <c r="C28" s="385"/>
      <c r="D28" s="385"/>
      <c r="E28" s="385"/>
      <c r="F28" s="385"/>
      <c r="G28" s="385"/>
      <c r="H28" s="385"/>
      <c r="I28" s="385"/>
      <c r="J28" s="386"/>
    </row>
    <row r="29" spans="2:10">
      <c r="B29" s="384"/>
      <c r="C29" s="385"/>
      <c r="D29" s="385"/>
      <c r="E29" s="385"/>
      <c r="F29" s="385"/>
      <c r="G29" s="385"/>
      <c r="H29" s="385"/>
      <c r="I29" s="385"/>
      <c r="J29" s="386"/>
    </row>
    <row r="30" spans="2:10" ht="15.75" thickBot="1">
      <c r="B30" s="387"/>
      <c r="C30" s="388"/>
      <c r="D30" s="388"/>
      <c r="E30" s="388"/>
      <c r="F30" s="388"/>
      <c r="G30" s="388"/>
      <c r="H30" s="388"/>
      <c r="I30" s="388"/>
      <c r="J30" s="38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E63"/>
  <sheetViews>
    <sheetView showGridLines="0" topLeftCell="A40" zoomScale="70" zoomScaleNormal="70" workbookViewId="0">
      <selection activeCell="E48" sqref="E48"/>
    </sheetView>
  </sheetViews>
  <sheetFormatPr baseColWidth="10" defaultColWidth="10.42578125" defaultRowHeight="18"/>
  <cols>
    <col min="1" max="1" width="47.140625" style="172" customWidth="1"/>
    <col min="2" max="2" width="6.42578125" style="165" customWidth="1"/>
    <col min="3" max="3" width="81.42578125" style="167" customWidth="1"/>
    <col min="4" max="4" width="15.42578125" style="165" customWidth="1"/>
    <col min="5" max="5" width="84.42578125" style="167" customWidth="1"/>
    <col min="6" max="16384" width="10.42578125" style="167"/>
  </cols>
  <sheetData>
    <row r="1" spans="1:5" ht="76.5" customHeight="1">
      <c r="A1" s="166"/>
      <c r="B1" s="404" t="s">
        <v>26</v>
      </c>
      <c r="C1" s="404"/>
      <c r="D1" s="404"/>
      <c r="E1" s="166"/>
    </row>
    <row r="2" spans="1:5" ht="82.5" customHeight="1">
      <c r="A2" s="168" t="s">
        <v>27</v>
      </c>
      <c r="B2" s="405" t="s">
        <v>28</v>
      </c>
      <c r="C2" s="406"/>
      <c r="D2" s="153" t="s">
        <v>29</v>
      </c>
      <c r="E2" s="154" t="s">
        <v>5</v>
      </c>
    </row>
    <row r="3" spans="1:5">
      <c r="A3" s="169"/>
      <c r="B3" s="155"/>
      <c r="C3" s="155"/>
      <c r="D3" s="155"/>
      <c r="E3" s="155"/>
    </row>
    <row r="4" spans="1:5" ht="46.5" customHeight="1">
      <c r="A4" s="168" t="s">
        <v>30</v>
      </c>
      <c r="B4" s="407" t="s">
        <v>6</v>
      </c>
      <c r="C4" s="407"/>
      <c r="D4" s="407"/>
      <c r="E4" s="407"/>
    </row>
    <row r="5" spans="1:5">
      <c r="A5" s="170"/>
      <c r="B5" s="155"/>
      <c r="D5" s="155"/>
      <c r="E5" s="155"/>
    </row>
    <row r="6" spans="1:5" ht="22.5" customHeight="1">
      <c r="A6" s="408" t="s">
        <v>31</v>
      </c>
      <c r="B6" s="409" t="s">
        <v>32</v>
      </c>
      <c r="C6" s="409"/>
      <c r="D6" s="410" t="s">
        <v>33</v>
      </c>
      <c r="E6" s="410"/>
    </row>
    <row r="7" spans="1:5" ht="110.25" customHeight="1">
      <c r="A7" s="408"/>
      <c r="B7" s="411" t="s">
        <v>34</v>
      </c>
      <c r="C7" s="412"/>
      <c r="D7" s="413"/>
      <c r="E7" s="413"/>
    </row>
    <row r="8" spans="1:5">
      <c r="A8" s="170"/>
      <c r="B8" s="155"/>
      <c r="D8" s="155"/>
      <c r="E8" s="155"/>
    </row>
    <row r="9" spans="1:5">
      <c r="A9" s="398" t="s">
        <v>35</v>
      </c>
      <c r="B9" s="399"/>
      <c r="C9" s="399"/>
      <c r="D9" s="399"/>
      <c r="E9" s="400"/>
    </row>
    <row r="10" spans="1:5" s="156" customFormat="1" ht="15.75">
      <c r="A10" s="145" t="s">
        <v>36</v>
      </c>
      <c r="B10" s="145" t="s">
        <v>37</v>
      </c>
      <c r="C10" s="145" t="s">
        <v>38</v>
      </c>
      <c r="D10" s="145" t="s">
        <v>39</v>
      </c>
      <c r="E10" s="145" t="s">
        <v>40</v>
      </c>
    </row>
    <row r="11" spans="1:5" s="171" customFormat="1" ht="75">
      <c r="A11" s="390" t="s">
        <v>41</v>
      </c>
      <c r="B11" s="157">
        <v>1</v>
      </c>
      <c r="C11" s="158" t="s">
        <v>42</v>
      </c>
      <c r="D11" s="159">
        <v>1</v>
      </c>
      <c r="E11" s="160" t="s">
        <v>43</v>
      </c>
    </row>
    <row r="12" spans="1:5" s="171" customFormat="1" ht="45">
      <c r="A12" s="391"/>
      <c r="B12" s="157">
        <v>2</v>
      </c>
      <c r="C12" s="160" t="s">
        <v>44</v>
      </c>
      <c r="D12" s="159">
        <v>2</v>
      </c>
      <c r="E12" s="160" t="s">
        <v>45</v>
      </c>
    </row>
    <row r="13" spans="1:5" s="171" customFormat="1" ht="111.75" customHeight="1">
      <c r="A13" s="283"/>
      <c r="B13" s="157"/>
      <c r="C13" s="160"/>
      <c r="D13" s="285">
        <v>3</v>
      </c>
      <c r="E13" s="284" t="s">
        <v>46</v>
      </c>
    </row>
    <row r="14" spans="1:5" s="171" customFormat="1" ht="60">
      <c r="A14" s="401" t="s">
        <v>47</v>
      </c>
      <c r="B14" s="157">
        <v>3</v>
      </c>
      <c r="C14" s="160" t="s">
        <v>48</v>
      </c>
      <c r="D14" s="285">
        <v>4</v>
      </c>
      <c r="E14" s="284" t="s">
        <v>49</v>
      </c>
    </row>
    <row r="15" spans="1:5" s="171" customFormat="1" ht="75">
      <c r="A15" s="402"/>
      <c r="B15" s="159">
        <v>4</v>
      </c>
      <c r="C15" s="160" t="s">
        <v>50</v>
      </c>
      <c r="D15" s="159">
        <v>5</v>
      </c>
      <c r="E15" s="160" t="s">
        <v>51</v>
      </c>
    </row>
    <row r="16" spans="1:5" s="171" customFormat="1" ht="60">
      <c r="A16" s="402"/>
      <c r="B16" s="159">
        <v>5</v>
      </c>
      <c r="C16" s="160" t="s">
        <v>52</v>
      </c>
      <c r="D16" s="159"/>
      <c r="E16" s="160"/>
    </row>
    <row r="17" spans="1:5" s="171" customFormat="1" ht="30">
      <c r="A17" s="403"/>
      <c r="B17" s="159">
        <v>6</v>
      </c>
      <c r="C17" s="160" t="s">
        <v>53</v>
      </c>
      <c r="D17" s="159"/>
      <c r="E17" s="160"/>
    </row>
    <row r="18" spans="1:5" s="171" customFormat="1" ht="30">
      <c r="A18" s="390" t="s">
        <v>54</v>
      </c>
      <c r="B18" s="159">
        <v>7</v>
      </c>
      <c r="C18" s="160" t="s">
        <v>55</v>
      </c>
      <c r="D18" s="159">
        <v>6</v>
      </c>
      <c r="E18" s="160" t="s">
        <v>56</v>
      </c>
    </row>
    <row r="19" spans="1:5" s="171" customFormat="1" ht="45">
      <c r="A19" s="392"/>
      <c r="B19" s="159">
        <v>8</v>
      </c>
      <c r="C19" s="160" t="s">
        <v>57</v>
      </c>
      <c r="D19" s="159">
        <v>7</v>
      </c>
      <c r="E19" s="160" t="s">
        <v>58</v>
      </c>
    </row>
    <row r="20" spans="1:5" s="171" customFormat="1" ht="30">
      <c r="A20" s="391"/>
      <c r="B20" s="159">
        <v>9</v>
      </c>
      <c r="C20" s="160" t="s">
        <v>59</v>
      </c>
      <c r="D20" s="159">
        <v>8</v>
      </c>
      <c r="E20" s="160" t="s">
        <v>60</v>
      </c>
    </row>
    <row r="21" spans="1:5" s="171" customFormat="1" ht="30">
      <c r="A21" s="390" t="s">
        <v>61</v>
      </c>
      <c r="B21" s="159">
        <v>10</v>
      </c>
      <c r="C21" s="160" t="s">
        <v>62</v>
      </c>
      <c r="D21" s="159">
        <v>9</v>
      </c>
      <c r="E21" s="160" t="s">
        <v>63</v>
      </c>
    </row>
    <row r="22" spans="1:5" s="171" customFormat="1" ht="45">
      <c r="A22" s="392"/>
      <c r="B22" s="159">
        <v>11</v>
      </c>
      <c r="C22" s="160" t="s">
        <v>64</v>
      </c>
      <c r="D22" s="159">
        <v>10</v>
      </c>
      <c r="E22" s="160" t="s">
        <v>65</v>
      </c>
    </row>
    <row r="23" spans="1:5" s="171" customFormat="1" ht="30">
      <c r="A23" s="392"/>
      <c r="B23" s="159">
        <v>12</v>
      </c>
      <c r="C23" s="160" t="s">
        <v>66</v>
      </c>
      <c r="D23" s="159">
        <v>11</v>
      </c>
      <c r="E23" s="160" t="s">
        <v>67</v>
      </c>
    </row>
    <row r="24" spans="1:5" s="171" customFormat="1" ht="30">
      <c r="A24" s="392"/>
      <c r="B24" s="159">
        <v>13</v>
      </c>
      <c r="C24" s="160" t="s">
        <v>68</v>
      </c>
      <c r="D24" s="159">
        <v>12</v>
      </c>
      <c r="E24" s="160" t="s">
        <v>69</v>
      </c>
    </row>
    <row r="25" spans="1:5" s="171" customFormat="1" ht="30">
      <c r="A25" s="392"/>
      <c r="B25" s="159"/>
      <c r="C25" s="237"/>
      <c r="D25" s="159">
        <v>13</v>
      </c>
      <c r="E25" s="160" t="s">
        <v>70</v>
      </c>
    </row>
    <row r="26" spans="1:5" s="171" customFormat="1" ht="90">
      <c r="A26" s="390" t="s">
        <v>71</v>
      </c>
      <c r="B26" s="159">
        <v>14</v>
      </c>
      <c r="C26" s="160" t="s">
        <v>72</v>
      </c>
      <c r="D26" s="159">
        <v>14</v>
      </c>
      <c r="E26" s="160" t="s">
        <v>73</v>
      </c>
    </row>
    <row r="27" spans="1:5" s="171" customFormat="1" ht="45">
      <c r="A27" s="392"/>
      <c r="B27" s="159"/>
      <c r="C27" s="160"/>
      <c r="D27" s="159">
        <v>15</v>
      </c>
      <c r="E27" s="160" t="s">
        <v>74</v>
      </c>
    </row>
    <row r="28" spans="1:5" s="171" customFormat="1" ht="15">
      <c r="A28" s="392"/>
      <c r="B28" s="159"/>
      <c r="C28" s="160"/>
      <c r="D28" s="159">
        <v>16</v>
      </c>
      <c r="E28" s="160" t="s">
        <v>75</v>
      </c>
    </row>
    <row r="29" spans="1:5" s="171" customFormat="1" ht="60">
      <c r="A29" s="391"/>
      <c r="B29" s="159"/>
      <c r="C29" s="160"/>
      <c r="D29" s="159">
        <v>17</v>
      </c>
      <c r="E29" s="160" t="s">
        <v>76</v>
      </c>
    </row>
    <row r="30" spans="1:5" s="171" customFormat="1" ht="30">
      <c r="A30" s="390" t="s">
        <v>77</v>
      </c>
      <c r="B30" s="159">
        <v>15</v>
      </c>
      <c r="C30" s="160" t="s">
        <v>78</v>
      </c>
      <c r="D30" s="159">
        <v>18</v>
      </c>
      <c r="E30" s="160" t="s">
        <v>79</v>
      </c>
    </row>
    <row r="31" spans="1:5" s="171" customFormat="1" ht="60">
      <c r="A31" s="392"/>
      <c r="B31" s="159">
        <v>16</v>
      </c>
      <c r="C31" s="160" t="s">
        <v>80</v>
      </c>
      <c r="D31" s="159">
        <v>19</v>
      </c>
      <c r="E31" s="160" t="s">
        <v>81</v>
      </c>
    </row>
    <row r="32" spans="1:5" s="171" customFormat="1" ht="30">
      <c r="A32" s="392"/>
      <c r="B32" s="161">
        <v>17</v>
      </c>
      <c r="C32" s="162" t="s">
        <v>82</v>
      </c>
      <c r="D32" s="159"/>
      <c r="E32" s="160"/>
    </row>
    <row r="33" spans="1:5" s="171" customFormat="1" ht="45">
      <c r="A33" s="396"/>
      <c r="B33" s="161">
        <v>18</v>
      </c>
      <c r="C33" s="162" t="s">
        <v>83</v>
      </c>
      <c r="D33" s="159"/>
      <c r="E33" s="160"/>
    </row>
    <row r="34" spans="1:5" s="171" customFormat="1" ht="23.25" customHeight="1">
      <c r="A34" s="397" t="s">
        <v>84</v>
      </c>
      <c r="B34" s="397"/>
      <c r="C34" s="397"/>
      <c r="D34" s="397"/>
      <c r="E34" s="397"/>
    </row>
    <row r="35" spans="1:5" s="171" customFormat="1" ht="26.25" customHeight="1">
      <c r="A35" s="163" t="s">
        <v>36</v>
      </c>
      <c r="B35" s="163" t="s">
        <v>37</v>
      </c>
      <c r="C35" s="163" t="s">
        <v>85</v>
      </c>
      <c r="D35" s="163" t="s">
        <v>39</v>
      </c>
      <c r="E35" s="163" t="s">
        <v>86</v>
      </c>
    </row>
    <row r="36" spans="1:5" s="171" customFormat="1" ht="135">
      <c r="A36" s="390" t="s">
        <v>87</v>
      </c>
      <c r="B36" s="157">
        <v>1</v>
      </c>
      <c r="C36" s="160" t="s">
        <v>88</v>
      </c>
      <c r="D36" s="159">
        <v>1</v>
      </c>
      <c r="E36" s="160" t="s">
        <v>89</v>
      </c>
    </row>
    <row r="37" spans="1:5" s="171" customFormat="1" ht="30">
      <c r="A37" s="392"/>
      <c r="B37" s="286"/>
      <c r="C37" s="287"/>
      <c r="D37" s="159">
        <v>2</v>
      </c>
      <c r="E37" s="160" t="s">
        <v>90</v>
      </c>
    </row>
    <row r="38" spans="1:5" s="171" customFormat="1" ht="30">
      <c r="A38" s="392"/>
      <c r="B38" s="157"/>
      <c r="C38" s="284"/>
      <c r="D38" s="159">
        <v>3</v>
      </c>
      <c r="E38" s="160" t="s">
        <v>91</v>
      </c>
    </row>
    <row r="39" spans="1:5" s="171" customFormat="1" ht="30">
      <c r="A39" s="392"/>
      <c r="B39" s="157"/>
      <c r="C39" s="160"/>
      <c r="D39" s="159">
        <v>4</v>
      </c>
      <c r="E39" s="160" t="s">
        <v>92</v>
      </c>
    </row>
    <row r="40" spans="1:5" s="171" customFormat="1" ht="30">
      <c r="A40" s="390" t="s">
        <v>93</v>
      </c>
      <c r="B40" s="157">
        <v>2</v>
      </c>
      <c r="C40" s="160" t="s">
        <v>94</v>
      </c>
      <c r="D40" s="159">
        <v>5</v>
      </c>
      <c r="E40" s="160" t="s">
        <v>95</v>
      </c>
    </row>
    <row r="41" spans="1:5" s="171" customFormat="1" ht="45">
      <c r="A41" s="392"/>
      <c r="B41" s="157"/>
      <c r="C41" s="160"/>
      <c r="D41" s="159">
        <v>6</v>
      </c>
      <c r="E41" s="160" t="s">
        <v>96</v>
      </c>
    </row>
    <row r="42" spans="1:5" s="171" customFormat="1" ht="30">
      <c r="A42" s="392"/>
      <c r="B42" s="157"/>
      <c r="C42" s="160"/>
      <c r="D42" s="159">
        <v>7</v>
      </c>
      <c r="E42" s="160" t="s">
        <v>97</v>
      </c>
    </row>
    <row r="43" spans="1:5" s="171" customFormat="1" ht="45">
      <c r="A43" s="392"/>
      <c r="B43" s="157"/>
      <c r="C43" s="160"/>
      <c r="D43" s="159">
        <v>8</v>
      </c>
      <c r="E43" s="160" t="s">
        <v>98</v>
      </c>
    </row>
    <row r="44" spans="1:5" s="171" customFormat="1" ht="45" customHeight="1">
      <c r="A44" s="390" t="s">
        <v>99</v>
      </c>
      <c r="B44" s="157">
        <v>3</v>
      </c>
      <c r="C44" s="160" t="s">
        <v>100</v>
      </c>
      <c r="D44" s="159">
        <v>9</v>
      </c>
      <c r="E44" s="160" t="s">
        <v>101</v>
      </c>
    </row>
    <row r="45" spans="1:5" s="171" customFormat="1" ht="45">
      <c r="A45" s="392"/>
      <c r="B45" s="157">
        <v>4</v>
      </c>
      <c r="C45" s="160" t="s">
        <v>102</v>
      </c>
      <c r="D45" s="159">
        <v>10</v>
      </c>
      <c r="E45" s="160" t="s">
        <v>103</v>
      </c>
    </row>
    <row r="46" spans="1:5" s="171" customFormat="1" ht="45">
      <c r="A46" s="392"/>
      <c r="B46" s="157">
        <v>5</v>
      </c>
      <c r="C46" s="160" t="s">
        <v>104</v>
      </c>
      <c r="D46" s="159">
        <v>11</v>
      </c>
      <c r="E46" s="160" t="s">
        <v>105</v>
      </c>
    </row>
    <row r="47" spans="1:5" s="171" customFormat="1" ht="45">
      <c r="A47" s="392"/>
      <c r="B47" s="286"/>
      <c r="C47" s="287"/>
      <c r="D47" s="159">
        <v>12</v>
      </c>
      <c r="E47" s="160" t="s">
        <v>106</v>
      </c>
    </row>
    <row r="48" spans="1:5" s="171" customFormat="1" ht="30">
      <c r="A48" s="391"/>
      <c r="B48" s="286"/>
      <c r="C48" s="287"/>
      <c r="D48" s="285">
        <v>13</v>
      </c>
      <c r="E48" s="284" t="s">
        <v>643</v>
      </c>
    </row>
    <row r="49" spans="1:5" s="171" customFormat="1" ht="75">
      <c r="A49" s="390" t="s">
        <v>107</v>
      </c>
      <c r="B49" s="157">
        <v>6</v>
      </c>
      <c r="C49" s="160" t="s">
        <v>108</v>
      </c>
      <c r="D49" s="159">
        <v>14</v>
      </c>
      <c r="E49" s="160" t="s">
        <v>109</v>
      </c>
    </row>
    <row r="50" spans="1:5" s="171" customFormat="1" ht="30">
      <c r="A50" s="391"/>
      <c r="B50" s="157">
        <v>7</v>
      </c>
      <c r="C50" s="160" t="s">
        <v>110</v>
      </c>
      <c r="D50" s="159"/>
      <c r="E50" s="160"/>
    </row>
    <row r="51" spans="1:5" s="171" customFormat="1" ht="30">
      <c r="A51" s="393" t="s">
        <v>111</v>
      </c>
      <c r="B51" s="157">
        <v>8</v>
      </c>
      <c r="C51" s="160" t="s">
        <v>112</v>
      </c>
      <c r="D51" s="159">
        <v>15</v>
      </c>
      <c r="E51" s="160" t="s">
        <v>113</v>
      </c>
    </row>
    <row r="52" spans="1:5" s="171" customFormat="1" ht="30">
      <c r="A52" s="394"/>
      <c r="B52" s="157">
        <v>9</v>
      </c>
      <c r="C52" s="160" t="s">
        <v>114</v>
      </c>
      <c r="D52" s="159">
        <v>16</v>
      </c>
      <c r="E52" s="160" t="s">
        <v>115</v>
      </c>
    </row>
    <row r="53" spans="1:5" s="171" customFormat="1" ht="30">
      <c r="A53" s="394"/>
      <c r="B53" s="157">
        <v>10</v>
      </c>
      <c r="C53" s="160" t="s">
        <v>116</v>
      </c>
      <c r="D53" s="159">
        <v>17</v>
      </c>
      <c r="E53" s="160" t="s">
        <v>117</v>
      </c>
    </row>
    <row r="54" spans="1:5" s="171" customFormat="1" ht="30">
      <c r="A54" s="395"/>
      <c r="B54" s="157">
        <v>11</v>
      </c>
      <c r="C54" s="160" t="s">
        <v>118</v>
      </c>
      <c r="D54" s="159">
        <v>18</v>
      </c>
      <c r="E54" s="160" t="s">
        <v>119</v>
      </c>
    </row>
    <row r="55" spans="1:5" s="171" customFormat="1" ht="51" customHeight="1">
      <c r="A55" s="390" t="s">
        <v>120</v>
      </c>
      <c r="B55" s="159">
        <v>12</v>
      </c>
      <c r="C55" s="284" t="s">
        <v>121</v>
      </c>
      <c r="D55" s="159">
        <v>19</v>
      </c>
      <c r="E55" s="160" t="s">
        <v>122</v>
      </c>
    </row>
    <row r="56" spans="1:5" s="171" customFormat="1" ht="45">
      <c r="A56" s="391"/>
      <c r="B56" s="157"/>
      <c r="C56" s="160"/>
      <c r="D56" s="159">
        <v>20</v>
      </c>
      <c r="E56" s="160" t="s">
        <v>123</v>
      </c>
    </row>
    <row r="57" spans="1:5" s="171" customFormat="1" ht="30">
      <c r="A57" s="164" t="s">
        <v>124</v>
      </c>
      <c r="B57" s="157">
        <v>13</v>
      </c>
      <c r="C57" s="160" t="s">
        <v>125</v>
      </c>
      <c r="D57" s="159"/>
      <c r="E57" s="160"/>
    </row>
    <row r="58" spans="1:5" s="171" customFormat="1" ht="45">
      <c r="A58" s="390" t="s">
        <v>126</v>
      </c>
      <c r="B58" s="157">
        <v>14</v>
      </c>
      <c r="C58" s="160" t="s">
        <v>127</v>
      </c>
      <c r="D58" s="159">
        <v>21</v>
      </c>
      <c r="E58" s="160" t="s">
        <v>128</v>
      </c>
    </row>
    <row r="59" spans="1:5" s="171" customFormat="1" ht="50.25" customHeight="1">
      <c r="A59" s="391"/>
      <c r="B59" s="157"/>
      <c r="C59" s="160"/>
      <c r="D59" s="159">
        <v>22</v>
      </c>
      <c r="E59" s="160" t="s">
        <v>129</v>
      </c>
    </row>
    <row r="60" spans="1:5" s="171" customFormat="1" ht="56.25" customHeight="1">
      <c r="A60" s="164" t="s">
        <v>130</v>
      </c>
      <c r="B60" s="157">
        <v>15</v>
      </c>
      <c r="C60" s="284" t="s">
        <v>131</v>
      </c>
      <c r="D60" s="159">
        <v>23</v>
      </c>
      <c r="E60" s="160" t="s">
        <v>132</v>
      </c>
    </row>
    <row r="61" spans="1:5" s="171" customFormat="1" ht="40.5" customHeight="1">
      <c r="A61" s="390" t="s">
        <v>133</v>
      </c>
      <c r="B61" s="157">
        <v>16</v>
      </c>
      <c r="C61" s="160" t="s">
        <v>134</v>
      </c>
      <c r="D61" s="159">
        <v>24</v>
      </c>
      <c r="E61" s="160" t="s">
        <v>135</v>
      </c>
    </row>
    <row r="62" spans="1:5" s="171" customFormat="1" ht="34.5" customHeight="1">
      <c r="A62" s="392"/>
      <c r="B62" s="157">
        <v>17</v>
      </c>
      <c r="C62" s="160" t="s">
        <v>136</v>
      </c>
      <c r="D62" s="159">
        <v>25</v>
      </c>
      <c r="E62" s="160" t="s">
        <v>137</v>
      </c>
    </row>
    <row r="63" spans="1:5" s="171" customFormat="1" ht="42" customHeight="1">
      <c r="A63" s="391"/>
      <c r="B63" s="157"/>
      <c r="C63" s="160"/>
      <c r="D63" s="159">
        <v>26</v>
      </c>
      <c r="E63" s="160" t="s">
        <v>138</v>
      </c>
    </row>
  </sheetData>
  <mergeCells count="24">
    <mergeCell ref="A9:E9"/>
    <mergeCell ref="A11:A12"/>
    <mergeCell ref="A14:A17"/>
    <mergeCell ref="A18:A20"/>
    <mergeCell ref="B1:D1"/>
    <mergeCell ref="B2:C2"/>
    <mergeCell ref="B4:E4"/>
    <mergeCell ref="A6:A7"/>
    <mergeCell ref="B6:C6"/>
    <mergeCell ref="D6:E6"/>
    <mergeCell ref="B7:C7"/>
    <mergeCell ref="D7:E7"/>
    <mergeCell ref="A21:A25"/>
    <mergeCell ref="A26:A29"/>
    <mergeCell ref="A30:A33"/>
    <mergeCell ref="A34:E34"/>
    <mergeCell ref="A36:A39"/>
    <mergeCell ref="A58:A59"/>
    <mergeCell ref="A61:A63"/>
    <mergeCell ref="A40:A43"/>
    <mergeCell ref="A49:A50"/>
    <mergeCell ref="A51:A54"/>
    <mergeCell ref="A55:A56"/>
    <mergeCell ref="A44:A48"/>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G16"/>
  <sheetViews>
    <sheetView showGridLines="0" topLeftCell="A6" zoomScale="85" zoomScaleNormal="85" workbookViewId="0">
      <selection activeCell="C9" sqref="C9"/>
    </sheetView>
  </sheetViews>
  <sheetFormatPr baseColWidth="10" defaultColWidth="10.42578125" defaultRowHeight="15"/>
  <cols>
    <col min="1" max="1" width="93.140625" style="142" customWidth="1"/>
    <col min="2" max="2" width="14.42578125" style="143" customWidth="1"/>
    <col min="3" max="5" width="14.42578125" style="144" customWidth="1"/>
    <col min="6" max="6" width="37.42578125" style="142" customWidth="1"/>
    <col min="7" max="7" width="9" style="141" customWidth="1"/>
    <col min="8" max="16384" width="10.42578125" style="141"/>
  </cols>
  <sheetData>
    <row r="1" spans="1:7" ht="86.25" customHeight="1">
      <c r="A1" s="140"/>
      <c r="B1" s="416" t="s">
        <v>139</v>
      </c>
      <c r="C1" s="416"/>
      <c r="D1" s="416"/>
      <c r="E1" s="416"/>
      <c r="F1" s="140"/>
    </row>
    <row r="2" spans="1:7" ht="30.75" customHeight="1">
      <c r="A2" s="414" t="s">
        <v>140</v>
      </c>
      <c r="B2" s="414"/>
      <c r="C2" s="414"/>
      <c r="D2" s="414"/>
      <c r="E2" s="414"/>
      <c r="F2" s="415"/>
    </row>
    <row r="3" spans="1:7" ht="15.75">
      <c r="A3" s="417" t="s">
        <v>141</v>
      </c>
      <c r="B3" s="418" t="s">
        <v>142</v>
      </c>
      <c r="C3" s="418"/>
      <c r="D3" s="418"/>
      <c r="E3" s="418"/>
      <c r="F3" s="419" t="s">
        <v>143</v>
      </c>
    </row>
    <row r="4" spans="1:7" ht="28.5" customHeight="1">
      <c r="A4" s="417"/>
      <c r="B4" s="173" t="s">
        <v>144</v>
      </c>
      <c r="C4" s="173" t="s">
        <v>145</v>
      </c>
      <c r="D4" s="173" t="s">
        <v>146</v>
      </c>
      <c r="E4" s="173" t="s">
        <v>147</v>
      </c>
      <c r="F4" s="420"/>
    </row>
    <row r="5" spans="1:7" ht="39.75" customHeight="1">
      <c r="A5" s="158" t="s">
        <v>148</v>
      </c>
      <c r="B5" s="174" t="s">
        <v>149</v>
      </c>
      <c r="C5" s="175" t="s">
        <v>644</v>
      </c>
      <c r="D5" s="175" t="s">
        <v>150</v>
      </c>
      <c r="E5" s="174" t="s">
        <v>151</v>
      </c>
      <c r="F5" s="288" t="s">
        <v>152</v>
      </c>
    </row>
    <row r="6" spans="1:7" ht="39.75" customHeight="1">
      <c r="A6" s="176" t="s">
        <v>153</v>
      </c>
      <c r="B6" s="174">
        <v>6</v>
      </c>
      <c r="C6" s="175" t="s">
        <v>154</v>
      </c>
      <c r="D6" s="175" t="s">
        <v>155</v>
      </c>
      <c r="E6" s="174" t="s">
        <v>156</v>
      </c>
      <c r="F6" s="288" t="s">
        <v>152</v>
      </c>
    </row>
    <row r="7" spans="1:7" ht="55.5" customHeight="1">
      <c r="A7" s="176" t="s">
        <v>157</v>
      </c>
      <c r="B7" s="177"/>
      <c r="C7" s="178" t="s">
        <v>646</v>
      </c>
      <c r="D7" s="178">
        <v>14</v>
      </c>
      <c r="E7" s="177" t="s">
        <v>158</v>
      </c>
      <c r="F7" s="288" t="s">
        <v>152</v>
      </c>
    </row>
    <row r="8" spans="1:7" ht="53.25" customHeight="1">
      <c r="A8" s="158" t="s">
        <v>159</v>
      </c>
      <c r="B8" s="177"/>
      <c r="C8" s="178" t="s">
        <v>645</v>
      </c>
      <c r="D8" s="178"/>
      <c r="E8" s="177">
        <v>21</v>
      </c>
      <c r="F8" s="288" t="s">
        <v>152</v>
      </c>
    </row>
    <row r="9" spans="1:7" ht="56.25" customHeight="1">
      <c r="A9" s="158" t="s">
        <v>160</v>
      </c>
      <c r="B9" s="177">
        <v>12</v>
      </c>
      <c r="C9" s="177"/>
      <c r="D9" s="174" t="s">
        <v>161</v>
      </c>
      <c r="E9" s="174" t="s">
        <v>162</v>
      </c>
      <c r="F9" s="288" t="s">
        <v>152</v>
      </c>
    </row>
    <row r="10" spans="1:7" ht="46.5" customHeight="1">
      <c r="A10" s="176" t="s">
        <v>163</v>
      </c>
      <c r="B10" s="174"/>
      <c r="C10" s="174"/>
      <c r="D10" s="174" t="s">
        <v>164</v>
      </c>
      <c r="E10" s="174" t="s">
        <v>165</v>
      </c>
      <c r="F10" s="288" t="s">
        <v>152</v>
      </c>
    </row>
    <row r="11" spans="1:7" ht="39.75" customHeight="1">
      <c r="A11" s="179" t="s">
        <v>166</v>
      </c>
      <c r="B11" s="174" t="s">
        <v>167</v>
      </c>
      <c r="C11" s="178">
        <v>6</v>
      </c>
      <c r="D11" s="175" t="s">
        <v>168</v>
      </c>
      <c r="E11" s="177" t="s">
        <v>169</v>
      </c>
      <c r="F11" s="288" t="s">
        <v>152</v>
      </c>
    </row>
    <row r="12" spans="1:7" ht="39.75" customHeight="1">
      <c r="A12" s="179" t="s">
        <v>170</v>
      </c>
      <c r="B12" s="177"/>
      <c r="C12" s="178"/>
      <c r="D12" s="175" t="s">
        <v>171</v>
      </c>
      <c r="E12" s="174" t="s">
        <v>172</v>
      </c>
      <c r="F12" s="291" t="s">
        <v>173</v>
      </c>
    </row>
    <row r="13" spans="1:7" ht="51.75" customHeight="1">
      <c r="A13" s="179" t="s">
        <v>174</v>
      </c>
      <c r="B13" s="177"/>
      <c r="C13" s="178"/>
      <c r="D13" s="178">
        <v>6</v>
      </c>
      <c r="E13" s="177">
        <v>11</v>
      </c>
      <c r="F13" s="291" t="s">
        <v>175</v>
      </c>
    </row>
    <row r="14" spans="1:7" ht="48" customHeight="1">
      <c r="A14" s="179" t="s">
        <v>176</v>
      </c>
      <c r="B14" s="177"/>
      <c r="C14" s="178" t="s">
        <v>647</v>
      </c>
      <c r="D14" s="175" t="s">
        <v>177</v>
      </c>
      <c r="E14" s="174" t="s">
        <v>178</v>
      </c>
      <c r="F14" s="291" t="s">
        <v>179</v>
      </c>
    </row>
    <row r="15" spans="1:7" ht="39.75" customHeight="1">
      <c r="A15" s="179" t="s">
        <v>180</v>
      </c>
      <c r="B15" s="177">
        <v>13</v>
      </c>
      <c r="C15" s="178" t="s">
        <v>181</v>
      </c>
      <c r="D15" s="178" t="s">
        <v>182</v>
      </c>
      <c r="E15" s="177" t="s">
        <v>183</v>
      </c>
      <c r="F15" s="291" t="s">
        <v>179</v>
      </c>
      <c r="G15" s="290"/>
    </row>
    <row r="16" spans="1:7" ht="49.5" customHeight="1">
      <c r="A16" s="179" t="s">
        <v>184</v>
      </c>
      <c r="B16" s="177"/>
      <c r="C16" s="178"/>
      <c r="D16" s="178" t="s">
        <v>171</v>
      </c>
      <c r="E16" s="177">
        <v>11</v>
      </c>
      <c r="F16" s="291" t="s">
        <v>185</v>
      </c>
    </row>
  </sheetData>
  <mergeCells count="5">
    <mergeCell ref="A2:F2"/>
    <mergeCell ref="B1:E1"/>
    <mergeCell ref="A3:A4"/>
    <mergeCell ref="B3:E3"/>
    <mergeCell ref="F3:F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9FE74189-5D5D-471C-BC3A-11C1D9559BA4}"/>
    <dataValidation allowBlank="1" showInputMessage="1" showErrorMessage="1" prompt="Proponer y escribir en una frase la estrategia para gestionar la debilidad, la oportunidad, la amenaza o la fortaleza.Usar verbo de acción en infinitivo._x000a_" sqref="G1 A3" xr:uid="{E00217B3-1EB5-445A-B07A-3D68AC40E0CA}"/>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2:I58"/>
  <sheetViews>
    <sheetView showGridLines="0" topLeftCell="F16" zoomScaleNormal="100" workbookViewId="0">
      <selection activeCell="F16" sqref="F16:G16"/>
    </sheetView>
  </sheetViews>
  <sheetFormatPr baseColWidth="10" defaultColWidth="11.42578125" defaultRowHeight="14.25"/>
  <cols>
    <col min="1" max="1" width="2.42578125" style="15" customWidth="1"/>
    <col min="2" max="2" width="24.42578125" style="15" customWidth="1"/>
    <col min="3" max="3" width="11.42578125" style="42" customWidth="1"/>
    <col min="4" max="4" width="19.42578125" style="42" customWidth="1"/>
    <col min="5" max="5" width="7.42578125" style="15" customWidth="1"/>
    <col min="6" max="6" width="24.42578125" style="15" customWidth="1"/>
    <col min="7" max="7" width="79.140625" style="15" customWidth="1"/>
    <col min="8" max="8" width="11.42578125" style="15"/>
    <col min="9" max="9" width="32" style="15" customWidth="1"/>
    <col min="10" max="16384" width="11.42578125" style="15"/>
  </cols>
  <sheetData>
    <row r="2" spans="2:9" ht="18">
      <c r="B2" s="459" t="s">
        <v>186</v>
      </c>
      <c r="C2" s="460"/>
      <c r="D2" s="460"/>
      <c r="E2" s="460"/>
      <c r="F2" s="460"/>
      <c r="G2" s="461"/>
    </row>
    <row r="3" spans="2:9" ht="15">
      <c r="B3" s="462" t="s">
        <v>187</v>
      </c>
      <c r="C3" s="463"/>
      <c r="D3" s="464"/>
      <c r="E3" s="464"/>
      <c r="F3" s="464"/>
      <c r="G3" s="465"/>
    </row>
    <row r="4" spans="2:9" ht="88.5" customHeight="1">
      <c r="B4" s="466" t="s">
        <v>188</v>
      </c>
      <c r="C4" s="467"/>
      <c r="D4" s="467"/>
      <c r="E4" s="467"/>
      <c r="F4" s="467"/>
      <c r="G4" s="468"/>
    </row>
    <row r="5" spans="2:9" ht="15">
      <c r="B5" s="106"/>
      <c r="C5" s="115"/>
      <c r="D5" s="116"/>
      <c r="E5" s="117"/>
      <c r="F5" s="117"/>
      <c r="G5" s="117"/>
    </row>
    <row r="6" spans="2:9" ht="16.5" customHeight="1">
      <c r="B6" s="469" t="s">
        <v>189</v>
      </c>
      <c r="C6" s="470"/>
      <c r="D6" s="470"/>
      <c r="E6" s="470"/>
      <c r="F6" s="470"/>
      <c r="G6" s="471"/>
    </row>
    <row r="7" spans="2:9" ht="76.5" customHeight="1">
      <c r="B7" s="469"/>
      <c r="C7" s="470"/>
      <c r="D7" s="470"/>
      <c r="E7" s="470"/>
      <c r="F7" s="470"/>
      <c r="G7" s="471"/>
    </row>
    <row r="8" spans="2:9" ht="15" thickBot="1">
      <c r="B8" s="118"/>
      <c r="C8" s="119"/>
      <c r="D8" s="119"/>
      <c r="E8" s="120"/>
      <c r="F8" s="121"/>
      <c r="G8" s="121"/>
    </row>
    <row r="9" spans="2:9">
      <c r="B9" s="122"/>
      <c r="C9" s="123" t="s">
        <v>190</v>
      </c>
      <c r="D9" s="472" t="s">
        <v>191</v>
      </c>
      <c r="E9" s="473"/>
      <c r="F9" s="474" t="s">
        <v>192</v>
      </c>
      <c r="G9" s="475"/>
    </row>
    <row r="10" spans="2:9" ht="15" customHeight="1">
      <c r="B10" s="124"/>
      <c r="C10" s="108">
        <v>5</v>
      </c>
      <c r="D10" s="455" t="s">
        <v>193</v>
      </c>
      <c r="E10" s="456"/>
      <c r="F10" s="449" t="s">
        <v>194</v>
      </c>
      <c r="G10" s="439"/>
      <c r="H10" s="458"/>
      <c r="I10" s="458"/>
    </row>
    <row r="11" spans="2:9">
      <c r="B11" s="124"/>
      <c r="C11" s="108">
        <v>5</v>
      </c>
      <c r="D11" s="455" t="s">
        <v>195</v>
      </c>
      <c r="E11" s="456"/>
      <c r="F11" s="449" t="s">
        <v>196</v>
      </c>
      <c r="G11" s="439"/>
      <c r="H11" s="458"/>
      <c r="I11" s="458"/>
    </row>
    <row r="12" spans="2:9">
      <c r="B12" s="124"/>
      <c r="C12" s="108">
        <v>5</v>
      </c>
      <c r="D12" s="455" t="s">
        <v>197</v>
      </c>
      <c r="E12" s="456"/>
      <c r="F12" s="449" t="s">
        <v>198</v>
      </c>
      <c r="G12" s="439"/>
      <c r="H12" s="458"/>
      <c r="I12" s="458"/>
    </row>
    <row r="13" spans="2:9" ht="27.75" customHeight="1">
      <c r="B13" s="124"/>
      <c r="C13" s="108">
        <v>5</v>
      </c>
      <c r="D13" s="455" t="s">
        <v>199</v>
      </c>
      <c r="E13" s="456"/>
      <c r="F13" s="449" t="s">
        <v>200</v>
      </c>
      <c r="G13" s="439"/>
      <c r="H13" s="458"/>
      <c r="I13" s="458"/>
    </row>
    <row r="14" spans="2:9">
      <c r="B14" s="124"/>
      <c r="C14" s="108">
        <v>5</v>
      </c>
      <c r="D14" s="455" t="s">
        <v>201</v>
      </c>
      <c r="E14" s="456"/>
      <c r="F14" s="449" t="s">
        <v>202</v>
      </c>
      <c r="G14" s="439"/>
      <c r="H14" s="458"/>
      <c r="I14" s="458"/>
    </row>
    <row r="15" spans="2:9" ht="41.25" customHeight="1">
      <c r="B15" s="124"/>
      <c r="C15" s="108">
        <v>5</v>
      </c>
      <c r="D15" s="455" t="s">
        <v>203</v>
      </c>
      <c r="E15" s="456"/>
      <c r="F15" s="449" t="s">
        <v>204</v>
      </c>
      <c r="G15" s="439"/>
      <c r="H15" s="458"/>
      <c r="I15" s="458"/>
    </row>
    <row r="16" spans="2:9" ht="41.25" customHeight="1">
      <c r="B16" s="124"/>
      <c r="C16" s="108">
        <v>5</v>
      </c>
      <c r="D16" s="450" t="s">
        <v>205</v>
      </c>
      <c r="E16" s="451"/>
      <c r="F16" s="449" t="s">
        <v>206</v>
      </c>
      <c r="G16" s="439"/>
      <c r="H16" s="458"/>
      <c r="I16" s="458"/>
    </row>
    <row r="17" spans="2:9" ht="51.75" customHeight="1">
      <c r="B17" s="124"/>
      <c r="C17" s="108">
        <v>5</v>
      </c>
      <c r="D17" s="451" t="s">
        <v>207</v>
      </c>
      <c r="E17" s="457"/>
      <c r="F17" s="449" t="s">
        <v>208</v>
      </c>
      <c r="G17" s="439"/>
      <c r="H17" s="458"/>
      <c r="I17" s="458"/>
    </row>
    <row r="18" spans="2:9" ht="51.75" customHeight="1">
      <c r="B18" s="124"/>
      <c r="C18" s="108">
        <v>5</v>
      </c>
      <c r="D18" s="450" t="s">
        <v>209</v>
      </c>
      <c r="E18" s="451"/>
      <c r="F18" s="449" t="s">
        <v>210</v>
      </c>
      <c r="G18" s="439"/>
      <c r="H18" s="458"/>
      <c r="I18" s="458"/>
    </row>
    <row r="19" spans="2:9" ht="51.75" customHeight="1">
      <c r="B19" s="124"/>
      <c r="C19" s="108">
        <v>5</v>
      </c>
      <c r="D19" s="111" t="s">
        <v>211</v>
      </c>
      <c r="E19" s="112"/>
      <c r="F19" s="449" t="s">
        <v>212</v>
      </c>
      <c r="G19" s="439"/>
      <c r="H19" s="458"/>
      <c r="I19" s="458"/>
    </row>
    <row r="20" spans="2:9" ht="51.75" customHeight="1">
      <c r="B20" s="124"/>
      <c r="C20" s="108">
        <v>5</v>
      </c>
      <c r="D20" s="111" t="s">
        <v>213</v>
      </c>
      <c r="E20" s="112"/>
      <c r="F20" s="449" t="s">
        <v>214</v>
      </c>
      <c r="G20" s="439"/>
      <c r="H20" s="458"/>
      <c r="I20" s="458"/>
    </row>
    <row r="21" spans="2:9" ht="66.75" customHeight="1">
      <c r="B21" s="124"/>
      <c r="C21" s="108">
        <v>5</v>
      </c>
      <c r="D21" s="450" t="s">
        <v>215</v>
      </c>
      <c r="E21" s="451"/>
      <c r="F21" s="449" t="s">
        <v>216</v>
      </c>
      <c r="G21" s="439"/>
      <c r="H21" s="458"/>
      <c r="I21" s="458"/>
    </row>
    <row r="22" spans="2:9" ht="36" customHeight="1">
      <c r="B22" s="124"/>
      <c r="C22" s="108">
        <v>5</v>
      </c>
      <c r="D22" s="452" t="s">
        <v>217</v>
      </c>
      <c r="E22" s="453"/>
      <c r="F22" s="449" t="s">
        <v>218</v>
      </c>
      <c r="G22" s="439"/>
      <c r="H22" s="476"/>
      <c r="I22" s="476"/>
    </row>
    <row r="23" spans="2:9" ht="26.25" customHeight="1">
      <c r="B23" s="124"/>
      <c r="C23" s="108">
        <v>5</v>
      </c>
      <c r="D23" s="454" t="s">
        <v>219</v>
      </c>
      <c r="E23" s="454"/>
      <c r="F23" s="438" t="s">
        <v>220</v>
      </c>
      <c r="G23" s="439"/>
      <c r="H23" s="458"/>
      <c r="I23" s="458"/>
    </row>
    <row r="24" spans="2:9" ht="26.25" customHeight="1">
      <c r="B24" s="124"/>
      <c r="C24" s="108">
        <v>5</v>
      </c>
      <c r="D24" s="454" t="s">
        <v>221</v>
      </c>
      <c r="E24" s="454"/>
      <c r="F24" s="438" t="s">
        <v>222</v>
      </c>
      <c r="G24" s="439"/>
      <c r="H24" s="458"/>
      <c r="I24" s="458"/>
    </row>
    <row r="25" spans="2:9" ht="26.25" customHeight="1">
      <c r="B25" s="124"/>
      <c r="C25" s="108">
        <v>5</v>
      </c>
      <c r="D25" s="436" t="s">
        <v>223</v>
      </c>
      <c r="E25" s="437"/>
      <c r="F25" s="438" t="s">
        <v>224</v>
      </c>
      <c r="G25" s="439"/>
      <c r="H25" s="458"/>
      <c r="I25" s="458"/>
    </row>
    <row r="26" spans="2:9" ht="27" customHeight="1">
      <c r="B26" s="125"/>
      <c r="C26" s="440" t="s">
        <v>225</v>
      </c>
      <c r="D26" s="441"/>
      <c r="E26" s="441"/>
      <c r="F26" s="441"/>
      <c r="G26" s="442"/>
    </row>
    <row r="27" spans="2:9" ht="27" customHeight="1">
      <c r="B27" s="443" t="s">
        <v>226</v>
      </c>
      <c r="C27" s="444"/>
      <c r="D27" s="444"/>
      <c r="E27" s="444"/>
      <c r="F27" s="444"/>
      <c r="G27" s="445"/>
    </row>
    <row r="28" spans="2:9" ht="10.5" customHeight="1">
      <c r="B28" s="126"/>
      <c r="D28" s="127"/>
      <c r="E28" s="128"/>
      <c r="F28" s="129"/>
      <c r="G28" s="129"/>
    </row>
    <row r="29" spans="2:9">
      <c r="B29" s="126"/>
      <c r="C29" s="130"/>
      <c r="D29" s="446" t="s">
        <v>191</v>
      </c>
      <c r="E29" s="446"/>
      <c r="F29" s="447" t="s">
        <v>192</v>
      </c>
      <c r="G29" s="448"/>
    </row>
    <row r="30" spans="2:9">
      <c r="B30" s="126"/>
      <c r="D30" s="425" t="s">
        <v>193</v>
      </c>
      <c r="E30" s="425"/>
      <c r="F30" s="426" t="s">
        <v>227</v>
      </c>
      <c r="G30" s="427"/>
      <c r="H30" s="458"/>
      <c r="I30" s="458"/>
    </row>
    <row r="31" spans="2:9">
      <c r="B31" s="126"/>
      <c r="D31" s="425" t="s">
        <v>195</v>
      </c>
      <c r="E31" s="425"/>
      <c r="F31" s="426" t="s">
        <v>228</v>
      </c>
      <c r="G31" s="427"/>
      <c r="H31" s="458"/>
      <c r="I31" s="458"/>
    </row>
    <row r="32" spans="2:9">
      <c r="B32" s="126"/>
      <c r="D32" s="425" t="s">
        <v>197</v>
      </c>
      <c r="E32" s="425"/>
      <c r="F32" s="426" t="s">
        <v>229</v>
      </c>
      <c r="G32" s="427"/>
      <c r="H32" s="458"/>
      <c r="I32" s="458"/>
    </row>
    <row r="33" spans="4:9">
      <c r="D33" s="425" t="s">
        <v>199</v>
      </c>
      <c r="E33" s="425"/>
      <c r="F33" s="426" t="s">
        <v>230</v>
      </c>
      <c r="G33" s="427"/>
      <c r="H33" s="458"/>
      <c r="I33" s="458"/>
    </row>
    <row r="34" spans="4:9">
      <c r="D34" s="425" t="s">
        <v>201</v>
      </c>
      <c r="E34" s="425"/>
      <c r="F34" s="426" t="s">
        <v>231</v>
      </c>
      <c r="G34" s="427"/>
      <c r="H34" s="458"/>
      <c r="I34" s="458"/>
    </row>
    <row r="35" spans="4:9" ht="41.1" customHeight="1">
      <c r="D35" s="425" t="s">
        <v>232</v>
      </c>
      <c r="E35" s="425"/>
      <c r="F35" s="426" t="s">
        <v>233</v>
      </c>
      <c r="G35" s="427"/>
      <c r="H35" s="458"/>
      <c r="I35" s="458"/>
    </row>
    <row r="36" spans="4:9" ht="48.75" customHeight="1">
      <c r="D36" s="425" t="s">
        <v>234</v>
      </c>
      <c r="E36" s="425"/>
      <c r="F36" s="426" t="s">
        <v>235</v>
      </c>
      <c r="G36" s="427"/>
      <c r="H36" s="477"/>
      <c r="I36" s="477"/>
    </row>
    <row r="37" spans="4:9" ht="30.75" customHeight="1">
      <c r="D37" s="425" t="s">
        <v>236</v>
      </c>
      <c r="E37" s="425"/>
      <c r="F37" s="434" t="s">
        <v>237</v>
      </c>
      <c r="G37" s="435"/>
      <c r="H37" s="477"/>
      <c r="I37" s="477"/>
    </row>
    <row r="38" spans="4:9" ht="33" customHeight="1">
      <c r="D38" s="425" t="s">
        <v>238</v>
      </c>
      <c r="E38" s="425"/>
      <c r="F38" s="434" t="s">
        <v>237</v>
      </c>
      <c r="G38" s="435"/>
      <c r="H38" s="477"/>
      <c r="I38" s="477"/>
    </row>
    <row r="39" spans="4:9" ht="30" customHeight="1">
      <c r="D39" s="425" t="s">
        <v>239</v>
      </c>
      <c r="E39" s="425"/>
      <c r="F39" s="434" t="s">
        <v>237</v>
      </c>
      <c r="G39" s="435"/>
      <c r="H39" s="477"/>
      <c r="I39" s="477"/>
    </row>
    <row r="40" spans="4:9" ht="30" customHeight="1">
      <c r="D40" s="425" t="s">
        <v>240</v>
      </c>
      <c r="E40" s="425"/>
      <c r="F40" s="434" t="s">
        <v>237</v>
      </c>
      <c r="G40" s="435"/>
      <c r="H40" s="477"/>
      <c r="I40" s="477"/>
    </row>
    <row r="41" spans="4:9" ht="30" customHeight="1">
      <c r="D41" s="421" t="s">
        <v>241</v>
      </c>
      <c r="E41" s="422"/>
      <c r="F41" s="426" t="s">
        <v>242</v>
      </c>
      <c r="G41" s="427"/>
      <c r="H41" s="477"/>
      <c r="I41" s="477"/>
    </row>
    <row r="42" spans="4:9" ht="35.25" customHeight="1">
      <c r="D42" s="425" t="s">
        <v>243</v>
      </c>
      <c r="E42" s="425"/>
      <c r="F42" s="426" t="s">
        <v>244</v>
      </c>
      <c r="G42" s="427"/>
      <c r="H42" s="477"/>
      <c r="I42" s="477"/>
    </row>
    <row r="43" spans="4:9" ht="31.5" customHeight="1">
      <c r="D43" s="425" t="s">
        <v>236</v>
      </c>
      <c r="E43" s="425"/>
      <c r="F43" s="434" t="s">
        <v>237</v>
      </c>
      <c r="G43" s="435"/>
      <c r="H43" s="477"/>
      <c r="I43" s="477"/>
    </row>
    <row r="44" spans="4:9" ht="35.25" customHeight="1">
      <c r="D44" s="425" t="s">
        <v>245</v>
      </c>
      <c r="E44" s="425"/>
      <c r="F44" s="434" t="s">
        <v>237</v>
      </c>
      <c r="G44" s="435"/>
      <c r="H44" s="477"/>
      <c r="I44" s="477"/>
    </row>
    <row r="45" spans="4:9" ht="57" customHeight="1">
      <c r="D45" s="425" t="s">
        <v>240</v>
      </c>
      <c r="E45" s="425"/>
      <c r="F45" s="434" t="s">
        <v>237</v>
      </c>
      <c r="G45" s="435"/>
      <c r="H45" s="477"/>
      <c r="I45" s="477"/>
    </row>
    <row r="46" spans="4:9" ht="32.25" customHeight="1">
      <c r="D46" s="425" t="s">
        <v>238</v>
      </c>
      <c r="E46" s="425"/>
      <c r="F46" s="434" t="s">
        <v>237</v>
      </c>
      <c r="G46" s="435"/>
      <c r="H46" s="477"/>
      <c r="I46" s="477"/>
    </row>
    <row r="47" spans="4:9" ht="32.25" customHeight="1">
      <c r="D47" s="421" t="s">
        <v>246</v>
      </c>
      <c r="E47" s="422"/>
      <c r="F47" s="423" t="s">
        <v>247</v>
      </c>
      <c r="G47" s="424"/>
      <c r="H47" s="477"/>
      <c r="I47" s="477"/>
    </row>
    <row r="48" spans="4:9" ht="32.25" customHeight="1">
      <c r="D48" s="425" t="s">
        <v>248</v>
      </c>
      <c r="E48" s="425"/>
      <c r="F48" s="426" t="s">
        <v>249</v>
      </c>
      <c r="G48" s="427"/>
      <c r="H48" s="477"/>
      <c r="I48" s="477"/>
    </row>
    <row r="49" spans="2:9" ht="32.25" customHeight="1">
      <c r="B49" s="107"/>
      <c r="C49" s="131"/>
      <c r="D49" s="425" t="s">
        <v>250</v>
      </c>
      <c r="E49" s="425"/>
      <c r="F49" s="426" t="s">
        <v>251</v>
      </c>
      <c r="G49" s="427"/>
      <c r="H49" s="477"/>
      <c r="I49" s="477"/>
    </row>
    <row r="50" spans="2:9" ht="32.25" customHeight="1">
      <c r="B50" s="107"/>
      <c r="C50" s="131"/>
      <c r="D50" s="425" t="s">
        <v>252</v>
      </c>
      <c r="E50" s="425"/>
      <c r="F50" s="426" t="s">
        <v>253</v>
      </c>
      <c r="G50" s="427"/>
      <c r="H50" s="477"/>
      <c r="I50" s="477"/>
    </row>
    <row r="51" spans="2:9" ht="32.25" customHeight="1">
      <c r="B51" s="107"/>
      <c r="C51" s="131"/>
      <c r="D51" s="127"/>
      <c r="E51" s="127"/>
      <c r="F51" s="129"/>
      <c r="G51" s="129"/>
      <c r="H51" s="477"/>
      <c r="I51" s="477"/>
    </row>
    <row r="52" spans="2:9" ht="32.25" customHeight="1">
      <c r="B52" s="107"/>
      <c r="C52" s="131"/>
      <c r="D52" s="127"/>
      <c r="E52" s="127"/>
      <c r="F52" s="129"/>
      <c r="G52" s="129"/>
    </row>
    <row r="53" spans="2:9" ht="32.25" customHeight="1">
      <c r="B53" s="107"/>
      <c r="C53" s="131"/>
      <c r="D53" s="127"/>
      <c r="E53" s="127"/>
      <c r="F53" s="129"/>
      <c r="G53" s="129"/>
    </row>
    <row r="54" spans="2:9" ht="21.75" customHeight="1">
      <c r="B54" s="428" t="s">
        <v>254</v>
      </c>
      <c r="C54" s="429"/>
      <c r="D54" s="429"/>
      <c r="E54" s="429"/>
      <c r="F54" s="429"/>
      <c r="G54" s="430"/>
    </row>
    <row r="55" spans="2:9" ht="21.75" customHeight="1">
      <c r="B55" s="428" t="s">
        <v>255</v>
      </c>
      <c r="C55" s="429"/>
      <c r="D55" s="429"/>
      <c r="E55" s="429"/>
      <c r="F55" s="429"/>
      <c r="G55" s="430"/>
    </row>
    <row r="56" spans="2:9" ht="20.25" customHeight="1">
      <c r="B56" s="428" t="s">
        <v>256</v>
      </c>
      <c r="C56" s="429"/>
      <c r="D56" s="429"/>
      <c r="E56" s="429"/>
      <c r="F56" s="429"/>
      <c r="G56" s="430"/>
    </row>
    <row r="57" spans="2:9" ht="20.25" customHeight="1">
      <c r="B57" s="428" t="s">
        <v>257</v>
      </c>
      <c r="C57" s="429"/>
      <c r="D57" s="429"/>
      <c r="E57" s="429"/>
      <c r="F57" s="429"/>
      <c r="G57" s="430"/>
    </row>
    <row r="58" spans="2:9" ht="18" customHeight="1" thickBot="1">
      <c r="B58" s="431" t="s">
        <v>258</v>
      </c>
      <c r="C58" s="432"/>
      <c r="D58" s="432"/>
      <c r="E58" s="432"/>
      <c r="F58" s="432"/>
      <c r="G58" s="433"/>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O129"/>
  <sheetViews>
    <sheetView showGridLines="0" topLeftCell="A7" zoomScaleNormal="100" zoomScalePageLayoutView="50" workbookViewId="0">
      <pane xSplit="2" ySplit="3" topLeftCell="C32" activePane="bottomRight" state="frozen"/>
      <selection pane="topRight" activeCell="C7" sqref="C7"/>
      <selection pane="bottomLeft" activeCell="A10" sqref="A10"/>
      <selection pane="bottomRight" activeCell="D41" sqref="D41"/>
    </sheetView>
  </sheetViews>
  <sheetFormatPr baseColWidth="10" defaultColWidth="11.42578125" defaultRowHeight="15"/>
  <cols>
    <col min="1" max="1" width="5" bestFit="1" customWidth="1"/>
    <col min="2" max="2" width="36.42578125" customWidth="1"/>
    <col min="3" max="3" width="35.42578125" customWidth="1"/>
    <col min="4" max="4" width="49.140625" style="10" customWidth="1"/>
    <col min="5" max="5" width="19" customWidth="1"/>
    <col min="6" max="6" width="22.85546875" customWidth="1"/>
    <col min="7" max="7" width="17.42578125" bestFit="1" customWidth="1"/>
    <col min="8" max="8" width="26.42578125" customWidth="1"/>
    <col min="9" max="9" width="47.140625" customWidth="1"/>
    <col min="10" max="10" width="43.42578125" customWidth="1"/>
    <col min="11" max="11" width="13" customWidth="1"/>
    <col min="12" max="12" width="15" customWidth="1"/>
    <col min="13" max="13" width="20.85546875" customWidth="1"/>
    <col min="14" max="14" width="20" customWidth="1"/>
    <col min="15" max="15" width="27.42578125" customWidth="1"/>
  </cols>
  <sheetData>
    <row r="1" spans="1:15" ht="27">
      <c r="A1" s="512"/>
      <c r="B1" s="512"/>
      <c r="C1" s="512"/>
      <c r="D1" s="35"/>
      <c r="E1" s="36"/>
      <c r="F1" s="36"/>
      <c r="G1" s="36"/>
      <c r="H1" s="36"/>
      <c r="I1" s="36"/>
      <c r="J1" s="36"/>
      <c r="K1" s="36"/>
      <c r="L1" s="36"/>
      <c r="M1" s="36"/>
      <c r="N1" s="37"/>
      <c r="O1" s="36"/>
    </row>
    <row r="2" spans="1:15" ht="27">
      <c r="A2" s="512"/>
      <c r="B2" s="512"/>
      <c r="C2" s="512"/>
      <c r="D2" s="30"/>
      <c r="E2" s="29"/>
      <c r="F2" s="29"/>
      <c r="G2" s="29"/>
      <c r="H2" s="29"/>
      <c r="I2" s="29"/>
      <c r="J2" s="29"/>
      <c r="K2" s="29"/>
      <c r="L2" s="29"/>
      <c r="M2" s="29"/>
      <c r="N2" s="38"/>
      <c r="O2" s="29"/>
    </row>
    <row r="3" spans="1:15" ht="27">
      <c r="A3" s="39"/>
      <c r="B3" s="1"/>
      <c r="C3" s="1"/>
      <c r="D3" s="30"/>
      <c r="E3" s="29"/>
      <c r="F3" s="29"/>
      <c r="G3" s="29"/>
      <c r="H3" s="29"/>
      <c r="I3" s="29"/>
      <c r="J3" s="29"/>
      <c r="K3" s="29"/>
      <c r="L3" s="29"/>
      <c r="M3" s="29"/>
      <c r="N3" s="38"/>
      <c r="O3" s="29"/>
    </row>
    <row r="4" spans="1:15" ht="18">
      <c r="A4" s="513" t="s">
        <v>259</v>
      </c>
      <c r="B4" s="513"/>
      <c r="C4" s="513"/>
      <c r="D4" s="517" t="s">
        <v>5</v>
      </c>
      <c r="E4" s="517"/>
      <c r="F4" s="517"/>
      <c r="G4" s="517"/>
      <c r="H4" s="517"/>
      <c r="I4" s="517"/>
      <c r="J4" s="517"/>
      <c r="K4" s="517"/>
      <c r="L4" s="517"/>
      <c r="M4" s="517"/>
      <c r="N4" s="517"/>
      <c r="O4" s="137"/>
    </row>
    <row r="5" spans="1:15" ht="38.450000000000003" customHeight="1">
      <c r="A5" s="513" t="s">
        <v>260</v>
      </c>
      <c r="B5" s="513"/>
      <c r="C5" s="513"/>
      <c r="D5" s="527" t="s">
        <v>261</v>
      </c>
      <c r="E5" s="527"/>
      <c r="F5" s="527"/>
      <c r="G5" s="527"/>
      <c r="H5" s="527"/>
      <c r="I5" s="527"/>
      <c r="J5" s="527"/>
      <c r="K5" s="527"/>
      <c r="L5" s="527"/>
      <c r="M5" s="527"/>
      <c r="N5" s="527"/>
      <c r="O5" s="527"/>
    </row>
    <row r="6" spans="1:15" ht="24.75" customHeight="1">
      <c r="A6" s="513" t="s">
        <v>262</v>
      </c>
      <c r="B6" s="513"/>
      <c r="C6" s="513"/>
      <c r="D6" s="517" t="s">
        <v>263</v>
      </c>
      <c r="E6" s="517"/>
      <c r="F6" s="517"/>
      <c r="G6" s="517"/>
      <c r="H6" s="517"/>
      <c r="I6" s="517"/>
      <c r="J6" s="517"/>
      <c r="K6" s="517"/>
      <c r="L6" s="517"/>
      <c r="M6" s="517"/>
      <c r="N6" s="517"/>
      <c r="O6" s="132"/>
    </row>
    <row r="7" spans="1:15" ht="21.75" customHeight="1" thickBot="1">
      <c r="A7" s="520" t="s">
        <v>264</v>
      </c>
      <c r="B7" s="520"/>
      <c r="C7" s="520"/>
      <c r="D7" s="529" t="s">
        <v>265</v>
      </c>
      <c r="E7" s="528" t="s">
        <v>266</v>
      </c>
      <c r="F7" s="528"/>
      <c r="G7" s="528"/>
      <c r="H7" s="528"/>
      <c r="I7" s="526" t="s">
        <v>267</v>
      </c>
      <c r="J7" s="526"/>
      <c r="K7" s="526"/>
      <c r="L7" s="526"/>
      <c r="M7" s="526"/>
      <c r="N7" s="524" t="s">
        <v>268</v>
      </c>
      <c r="O7" s="524"/>
    </row>
    <row r="8" spans="1:15" ht="17.25" customHeight="1" thickTop="1">
      <c r="A8" s="514" t="s">
        <v>269</v>
      </c>
      <c r="B8" s="515" t="s">
        <v>270</v>
      </c>
      <c r="C8" s="114" t="s">
        <v>271</v>
      </c>
      <c r="D8" s="529"/>
      <c r="E8" s="516" t="s">
        <v>207</v>
      </c>
      <c r="F8" s="516" t="s">
        <v>272</v>
      </c>
      <c r="G8" s="516" t="s">
        <v>273</v>
      </c>
      <c r="H8" s="516" t="s">
        <v>213</v>
      </c>
      <c r="I8" s="525" t="s">
        <v>274</v>
      </c>
      <c r="J8" s="109" t="s">
        <v>275</v>
      </c>
      <c r="K8" s="525" t="s">
        <v>267</v>
      </c>
      <c r="L8" s="525" t="s">
        <v>276</v>
      </c>
      <c r="M8" s="525" t="s">
        <v>277</v>
      </c>
      <c r="N8" s="537" t="s">
        <v>278</v>
      </c>
      <c r="O8" s="537" t="s">
        <v>279</v>
      </c>
    </row>
    <row r="9" spans="1:15" ht="51" customHeight="1" thickTop="1" thickBot="1">
      <c r="A9" s="514"/>
      <c r="B9" s="515"/>
      <c r="C9" s="87" t="s">
        <v>280</v>
      </c>
      <c r="D9" s="529"/>
      <c r="E9" s="516"/>
      <c r="F9" s="516"/>
      <c r="G9" s="516"/>
      <c r="H9" s="516"/>
      <c r="I9" s="525"/>
      <c r="J9" s="113" t="s">
        <v>281</v>
      </c>
      <c r="K9" s="525" t="s">
        <v>282</v>
      </c>
      <c r="L9" s="525"/>
      <c r="M9" s="525" t="s">
        <v>282</v>
      </c>
      <c r="N9" s="537"/>
      <c r="O9" s="537"/>
    </row>
    <row r="10" spans="1:15" ht="29.25" customHeight="1">
      <c r="A10" s="485">
        <v>1</v>
      </c>
      <c r="B10" s="521" t="s">
        <v>283</v>
      </c>
      <c r="C10" s="478" t="s">
        <v>284</v>
      </c>
      <c r="D10" s="135" t="s">
        <v>285</v>
      </c>
      <c r="E10" s="530">
        <v>365</v>
      </c>
      <c r="F10" s="530">
        <v>0</v>
      </c>
      <c r="G10" s="488">
        <f>+F10/E10</f>
        <v>0</v>
      </c>
      <c r="H10" s="53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96" t="s">
        <v>286</v>
      </c>
      <c r="J10" s="201" t="s">
        <v>287</v>
      </c>
      <c r="K10" s="152" t="str">
        <f>IFERROR(CONCATENATE(INDEX('8- Políticas de Administración '!$B$16:$F$53,MATCH('5- Identificación de Riesgos'!J10,'8- Políticas de Administración '!$C$16:$C$54,0),1)," - ",L10),"")</f>
        <v>Leve - 1</v>
      </c>
      <c r="L10" s="180">
        <f>IFERROR(VLOOKUP(INDEX('8- Políticas de Administración '!$B$16:$F$63,MATCH('5- Identificación de Riesgos'!J10,'8- Políticas de Administración '!$C$16:$C$64,0),1),'8- Políticas de Administración '!$B$16:$F$64,5,FALSE),"")</f>
        <v>1</v>
      </c>
      <c r="M10" s="478" t="str">
        <f>IFERROR(CONCATENATE(INDEX('8- Políticas de Administración '!$B$16:$F$53,MATCH(ROUND(AVERAGE(L10:L19),0),'8- Políticas de Administración '!$F$16:$F$53,0),1)," - ",ROUND(AVERAGE(L10:L19),0)),"")</f>
        <v>Menor - 2</v>
      </c>
      <c r="N10" s="500" t="str">
        <f>IFERROR(CONCATENATE(VLOOKUP((LEFT(H10,LEN(H10)-4)&amp;LEFT(M10,LEN(M10)-4)),'9- Matriz de Calor '!$D$18:$E$42,2,0)," - ",RIGHT(H10,1)*RIGHT(M10,1)),"")</f>
        <v>Bajo - 2</v>
      </c>
      <c r="O10" s="536">
        <f>RIGHT(H10,1)*RIGHT(M10,1)</f>
        <v>2</v>
      </c>
    </row>
    <row r="11" spans="1:15" ht="49.5" customHeight="1">
      <c r="A11" s="486"/>
      <c r="B11" s="522"/>
      <c r="C11" s="479"/>
      <c r="D11" s="136" t="s">
        <v>288</v>
      </c>
      <c r="E11" s="531"/>
      <c r="F11" s="531"/>
      <c r="G11" s="489"/>
      <c r="H11" s="534"/>
      <c r="I11" s="197" t="s">
        <v>289</v>
      </c>
      <c r="J11" s="202" t="s">
        <v>290</v>
      </c>
      <c r="K11" s="151" t="str">
        <f>IFERROR(CONCATENATE(INDEX('8- Políticas de Administración '!$B$16:$F$53,MATCH('5- Identificación de Riesgos'!J11,'8- Políticas de Administración '!$C$16:$C$54,0),1)," - ",L11),"")</f>
        <v>Menor - 2</v>
      </c>
      <c r="L11" s="181">
        <f>IFERROR(VLOOKUP(INDEX('8- Políticas de Administración '!$B$16:$F$63,MATCH('5- Identificación de Riesgos'!J11,'8- Políticas de Administración '!$C$16:$C$64,0),1),'8- Políticas de Administración '!$B$16:$F$64,5,FALSE),"")</f>
        <v>2</v>
      </c>
      <c r="M11" s="479"/>
      <c r="N11" s="501"/>
      <c r="O11" s="536"/>
    </row>
    <row r="12" spans="1:15" ht="36.75" customHeight="1">
      <c r="A12" s="486"/>
      <c r="B12" s="522"/>
      <c r="C12" s="479"/>
      <c r="D12" s="146" t="s">
        <v>291</v>
      </c>
      <c r="E12" s="531"/>
      <c r="F12" s="531"/>
      <c r="G12" s="489"/>
      <c r="H12" s="534"/>
      <c r="I12" s="197" t="s">
        <v>292</v>
      </c>
      <c r="J12" s="202" t="s">
        <v>293</v>
      </c>
      <c r="K12" s="151" t="str">
        <f>IFERROR(CONCATENATE(INDEX('8- Políticas de Administración '!$B$16:$F$53,MATCH('5- Identificación de Riesgos'!J12,'8- Políticas de Administración '!$C$16:$C$54,0),1)," - ",L12),"")</f>
        <v>Leve - 1</v>
      </c>
      <c r="L12" s="181">
        <f>IFERROR(VLOOKUP(INDEX('8- Políticas de Administración '!$B$16:$F$63,MATCH('5- Identificación de Riesgos'!J12,'8- Políticas de Administración '!$C$16:$C$64,0),1),'8- Políticas de Administración '!$B$16:$F$64,5,FALSE),"")</f>
        <v>1</v>
      </c>
      <c r="M12" s="479"/>
      <c r="N12" s="501"/>
      <c r="O12" s="536"/>
    </row>
    <row r="13" spans="1:15" ht="27.75" customHeight="1">
      <c r="A13" s="486"/>
      <c r="B13" s="522"/>
      <c r="C13" s="479"/>
      <c r="D13" s="136" t="s">
        <v>294</v>
      </c>
      <c r="E13" s="531"/>
      <c r="F13" s="531"/>
      <c r="G13" s="489"/>
      <c r="H13" s="534"/>
      <c r="I13" s="197" t="s">
        <v>295</v>
      </c>
      <c r="J13" s="202" t="s">
        <v>296</v>
      </c>
      <c r="K13" s="151" t="str">
        <f>IFERROR(CONCATENATE(INDEX('8- Políticas de Administración '!$B$16:$F$53,MATCH('5- Identificación de Riesgos'!J13,'8- Políticas de Administración '!$C$16:$C$54,0),1)," - ",L13),"")</f>
        <v>Menor - 2</v>
      </c>
      <c r="L13" s="181">
        <f>IFERROR(VLOOKUP(INDEX('8- Políticas de Administración '!$B$16:$F$63,MATCH('5- Identificación de Riesgos'!J13,'8- Políticas de Administración '!$C$16:$C$64,0),1),'8- Políticas de Administración '!$B$16:$F$64,5,FALSE),"")</f>
        <v>2</v>
      </c>
      <c r="M13" s="479"/>
      <c r="N13" s="501"/>
      <c r="O13" s="536"/>
    </row>
    <row r="14" spans="1:15" ht="29.25" customHeight="1">
      <c r="A14" s="486"/>
      <c r="B14" s="522"/>
      <c r="C14" s="479"/>
      <c r="D14" s="136" t="s">
        <v>297</v>
      </c>
      <c r="E14" s="531"/>
      <c r="F14" s="531"/>
      <c r="G14" s="489"/>
      <c r="H14" s="534"/>
      <c r="I14" s="197" t="s">
        <v>298</v>
      </c>
      <c r="J14" s="202" t="s">
        <v>299</v>
      </c>
      <c r="K14" s="151" t="str">
        <f>IFERROR(CONCATENATE(INDEX('8- Políticas de Administración '!$B$16:$F$53,MATCH('5- Identificación de Riesgos'!J14,'8- Políticas de Administración '!$C$16:$C$54,0),1)," - ",L14),"")</f>
        <v>Menor - 2</v>
      </c>
      <c r="L14" s="181">
        <f>IFERROR(VLOOKUP(INDEX('8- Políticas de Administración '!$B$16:$F$63,MATCH('5- Identificación de Riesgos'!J14,'8- Políticas de Administración '!$C$16:$C$64,0),1),'8- Políticas de Administración '!$B$16:$F$64,5,FALSE),"")</f>
        <v>2</v>
      </c>
      <c r="M14" s="479"/>
      <c r="N14" s="501"/>
      <c r="O14" s="536"/>
    </row>
    <row r="15" spans="1:15" ht="39.75" customHeight="1">
      <c r="A15" s="486"/>
      <c r="B15" s="522"/>
      <c r="C15" s="479"/>
      <c r="D15" s="182" t="s">
        <v>300</v>
      </c>
      <c r="E15" s="531"/>
      <c r="F15" s="531"/>
      <c r="G15" s="489"/>
      <c r="H15" s="534"/>
      <c r="I15" s="197" t="s">
        <v>298</v>
      </c>
      <c r="J15" s="202" t="s">
        <v>301</v>
      </c>
      <c r="K15" s="151" t="str">
        <f>IFERROR(CONCATENATE(INDEX('8- Políticas de Administración '!$B$16:$F$53,MATCH('5- Identificación de Riesgos'!J15,'8- Políticas de Administración '!$C$16:$C$54,0),1)," - ",L15),"")</f>
        <v>Catastrófico - 5</v>
      </c>
      <c r="L15" s="181">
        <f>IFERROR(VLOOKUP(INDEX('8- Políticas de Administración '!$B$16:$F$63,MATCH('5- Identificación de Riesgos'!J15,'8- Políticas de Administración '!$C$16:$C$64,0),1),'8- Políticas de Administración '!$B$16:$F$64,5,FALSE),"")</f>
        <v>5</v>
      </c>
      <c r="M15" s="479"/>
      <c r="N15" s="501"/>
      <c r="O15" s="536"/>
    </row>
    <row r="16" spans="1:15" ht="87" customHeight="1">
      <c r="A16" s="486"/>
      <c r="B16" s="522"/>
      <c r="C16" s="479"/>
      <c r="D16" s="183" t="s">
        <v>302</v>
      </c>
      <c r="E16" s="531"/>
      <c r="F16" s="531"/>
      <c r="G16" s="489"/>
      <c r="H16" s="534"/>
      <c r="I16" s="197" t="s">
        <v>298</v>
      </c>
      <c r="J16" s="202" t="s">
        <v>303</v>
      </c>
      <c r="K16" s="151" t="str">
        <f>IFERROR(CONCATENATE(INDEX('8- Políticas de Administración '!$B$16:$F$53,MATCH('5- Identificación de Riesgos'!J16,'8- Políticas de Administración '!$C$16:$C$54,0),1)," - ",L16),"")</f>
        <v>Leve - 1</v>
      </c>
      <c r="L16" s="181">
        <f>IFERROR(VLOOKUP(INDEX('8- Políticas de Administración '!$B$16:$F$63,MATCH('5- Identificación de Riesgos'!J16,'8- Políticas de Administración '!$C$16:$C$64,0),1),'8- Políticas de Administración '!$B$16:$F$64,5,FALSE),"")</f>
        <v>1</v>
      </c>
      <c r="M16" s="479"/>
      <c r="N16" s="501"/>
      <c r="O16" s="536"/>
    </row>
    <row r="17" spans="1:15" ht="38.25">
      <c r="A17" s="486"/>
      <c r="B17" s="522"/>
      <c r="C17" s="479"/>
      <c r="D17" s="183" t="s">
        <v>304</v>
      </c>
      <c r="E17" s="531"/>
      <c r="F17" s="531"/>
      <c r="G17" s="489"/>
      <c r="H17" s="534"/>
      <c r="I17" s="197"/>
      <c r="J17" s="202"/>
      <c r="K17" s="151" t="str">
        <f>IFERROR(CONCATENATE(INDEX('8- Políticas de Administración '!$B$16:$F$53,MATCH('5- Identificación de Riesgos'!J17,'8- Políticas de Administración '!$C$16:$C$54,0),1)," - ",L17),"")</f>
        <v/>
      </c>
      <c r="L17" s="181" t="str">
        <f>IFERROR(VLOOKUP(INDEX('8- Políticas de Administración '!$B$16:$F$63,MATCH('5- Identificación de Riesgos'!J17,'8- Políticas de Administración '!$C$16:$C$64,0),1),'8- Políticas de Administración '!$B$16:$F$64,5,FALSE),"")</f>
        <v/>
      </c>
      <c r="M17" s="479"/>
      <c r="N17" s="501"/>
      <c r="O17" s="536"/>
    </row>
    <row r="18" spans="1:15" ht="51">
      <c r="A18" s="486"/>
      <c r="B18" s="522"/>
      <c r="C18" s="479"/>
      <c r="D18" s="183" t="s">
        <v>305</v>
      </c>
      <c r="E18" s="531"/>
      <c r="F18" s="531"/>
      <c r="G18" s="489"/>
      <c r="H18" s="534"/>
      <c r="I18" s="197"/>
      <c r="J18" s="202"/>
      <c r="K18" s="151" t="str">
        <f>IFERROR(CONCATENATE(INDEX('8- Políticas de Administración '!$B$16:$F$53,MATCH('5- Identificación de Riesgos'!J18,'8- Políticas de Administración '!$C$16:$C$54,0),1)," - ",L18),"")</f>
        <v/>
      </c>
      <c r="L18" s="181" t="str">
        <f>IFERROR(VLOOKUP(INDEX('8- Políticas de Administración '!$B$16:$F$63,MATCH('5- Identificación de Riesgos'!J18,'8- Políticas de Administración '!$C$16:$C$64,0),1),'8- Políticas de Administración '!$B$16:$F$64,5,FALSE),"")</f>
        <v/>
      </c>
      <c r="M18" s="479"/>
      <c r="N18" s="501"/>
      <c r="O18" s="536"/>
    </row>
    <row r="19" spans="1:15" ht="43.5" customHeight="1" thickBot="1">
      <c r="A19" s="491"/>
      <c r="B19" s="523"/>
      <c r="C19" s="494"/>
      <c r="D19" s="240" t="s">
        <v>306</v>
      </c>
      <c r="E19" s="532"/>
      <c r="F19" s="532"/>
      <c r="G19" s="519"/>
      <c r="H19" s="534"/>
      <c r="I19" s="203"/>
      <c r="J19" s="204"/>
      <c r="K19" s="185" t="str">
        <f>IFERROR(CONCATENATE(INDEX('8- Políticas de Administración '!$B$16:$F$53,MATCH('5- Identificación de Riesgos'!J19,'8- Políticas de Administración '!$C$16:$C$54,0),1)," - ",L19),"")</f>
        <v/>
      </c>
      <c r="L19" s="186" t="str">
        <f>IFERROR(VLOOKUP(INDEX('8- Políticas de Administración '!$B$16:$F$63,MATCH('5- Identificación de Riesgos'!J19,'8- Políticas de Administración '!$C$16:$C$64,0),1),'8- Políticas de Administración '!$B$16:$F$64,5,FALSE),"")</f>
        <v/>
      </c>
      <c r="M19" s="494"/>
      <c r="N19" s="518"/>
      <c r="O19" s="536"/>
    </row>
    <row r="20" spans="1:15" ht="36.75" customHeight="1">
      <c r="A20" s="485">
        <v>2</v>
      </c>
      <c r="B20" s="478" t="s">
        <v>307</v>
      </c>
      <c r="C20" s="478" t="s">
        <v>308</v>
      </c>
      <c r="D20" s="200" t="s">
        <v>309</v>
      </c>
      <c r="E20" s="478">
        <v>365</v>
      </c>
      <c r="F20" s="478">
        <v>1</v>
      </c>
      <c r="G20" s="488">
        <f>+F20/E20</f>
        <v>2.7397260273972603E-3</v>
      </c>
      <c r="H20" s="47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96" t="s">
        <v>286</v>
      </c>
      <c r="J20" s="201" t="s">
        <v>310</v>
      </c>
      <c r="K20" s="152" t="str">
        <f>IFERROR(CONCATENATE(INDEX('8- Políticas de Administración '!$B$16:$F$53,MATCH('5- Identificación de Riesgos'!J20,'8- Políticas de Administración '!$C$16:$C$54,0),1)," - ",L20),"")</f>
        <v>Mayor - 4</v>
      </c>
      <c r="L20" s="180">
        <f>IFERROR(VLOOKUP(INDEX('8- Políticas de Administración '!$B$16:$F$63,MATCH('5- Identificación de Riesgos'!J20,'8- Políticas de Administración '!$C$16:$C$64,0),1),'8- Políticas de Administración '!$B$16:$F$64,5,FALSE),"")</f>
        <v>4</v>
      </c>
      <c r="M20" s="478" t="str">
        <f>IFERROR(CONCATENATE(INDEX('8- Políticas de Administración '!$B$16:$F$53,MATCH(ROUND(AVERAGE(L20:L29),0),'8- Políticas de Administración '!$F$16:$F$53,0),1)," - ",ROUND(AVERAGE(L20:L29),0)),"")</f>
        <v>Menor - 2</v>
      </c>
      <c r="N20" s="500" t="str">
        <f>IFERROR(CONCATENATE(VLOOKUP((LEFT(H20,LEN(H20)-4)&amp;LEFT(M20,LEN(M20)-4)),'9- Matriz de Calor '!$D$18:$E$42,2,0)," - ",RIGHT(H20,1)*RIGHT(M20,1)),"")</f>
        <v>Bajo - 2</v>
      </c>
      <c r="O20" s="499">
        <f>RIGHT(H20,1)*RIGHT(M20,1)</f>
        <v>2</v>
      </c>
    </row>
    <row r="21" spans="1:15" ht="25.5">
      <c r="A21" s="486"/>
      <c r="B21" s="479"/>
      <c r="C21" s="479"/>
      <c r="D21" s="136" t="s">
        <v>311</v>
      </c>
      <c r="E21" s="479"/>
      <c r="F21" s="479"/>
      <c r="G21" s="489"/>
      <c r="H21" s="479"/>
      <c r="I21" s="197" t="s">
        <v>298</v>
      </c>
      <c r="J21" s="202" t="s">
        <v>303</v>
      </c>
      <c r="K21" s="151" t="str">
        <f>IFERROR(CONCATENATE(INDEX('8- Políticas de Administración '!$B$16:$F$53,MATCH('5- Identificación de Riesgos'!J21,'8- Políticas de Administración '!$C$16:$C$54,0),1)," - ",L21),"")</f>
        <v>Leve - 1</v>
      </c>
      <c r="L21" s="181">
        <f>IFERROR(VLOOKUP(INDEX('8- Políticas de Administración '!$B$16:$F$63,MATCH('5- Identificación de Riesgos'!J21,'8- Políticas de Administración '!$C$16:$C$64,0),1),'8- Políticas de Administración '!$B$16:$F$64,5,FALSE),"")</f>
        <v>1</v>
      </c>
      <c r="M21" s="479"/>
      <c r="N21" s="501"/>
      <c r="O21" s="481"/>
    </row>
    <row r="22" spans="1:15" ht="25.5">
      <c r="A22" s="486"/>
      <c r="B22" s="479"/>
      <c r="C22" s="479"/>
      <c r="D22" s="146" t="s">
        <v>312</v>
      </c>
      <c r="E22" s="479"/>
      <c r="F22" s="479"/>
      <c r="G22" s="489"/>
      <c r="H22" s="479"/>
      <c r="I22" s="197" t="s">
        <v>292</v>
      </c>
      <c r="J22" s="202" t="s">
        <v>293</v>
      </c>
      <c r="K22" s="151" t="str">
        <f>IFERROR(CONCATENATE(INDEX('8- Políticas de Administración '!$B$16:$F$53,MATCH('5- Identificación de Riesgos'!J22,'8- Políticas de Administración '!$C$16:$C$54,0),1)," - ",L22),"")</f>
        <v>Leve - 1</v>
      </c>
      <c r="L22" s="181">
        <f>IFERROR(VLOOKUP(INDEX('8- Políticas de Administración '!$B$16:$F$63,MATCH('5- Identificación de Riesgos'!J22,'8- Políticas de Administración '!$C$16:$C$64,0),1),'8- Políticas de Administración '!$B$16:$F$64,5,FALSE),"")</f>
        <v>1</v>
      </c>
      <c r="M22" s="479"/>
      <c r="N22" s="501"/>
      <c r="O22" s="481"/>
    </row>
    <row r="23" spans="1:15" ht="25.5">
      <c r="A23" s="486"/>
      <c r="B23" s="479"/>
      <c r="C23" s="479"/>
      <c r="D23" s="136" t="s">
        <v>313</v>
      </c>
      <c r="E23" s="479"/>
      <c r="F23" s="479"/>
      <c r="G23" s="489"/>
      <c r="H23" s="479"/>
      <c r="I23" s="197" t="s">
        <v>295</v>
      </c>
      <c r="J23" s="202" t="s">
        <v>314</v>
      </c>
      <c r="K23" s="151" t="str">
        <f>IFERROR(CONCATENATE(INDEX('8- Políticas de Administración '!$B$16:$F$53,MATCH('5- Identificación de Riesgos'!J23,'8- Políticas de Administración '!$C$16:$C$54,0),1)," - ",L23),"")</f>
        <v>Leve - 1</v>
      </c>
      <c r="L23" s="181">
        <f>IFERROR(VLOOKUP(INDEX('8- Políticas de Administración '!$B$16:$F$63,MATCH('5- Identificación de Riesgos'!J23,'8- Políticas de Administración '!$C$16:$C$64,0),1),'8- Políticas de Administración '!$B$16:$F$64,5,FALSE),"")</f>
        <v>1</v>
      </c>
      <c r="M23" s="479"/>
      <c r="N23" s="501"/>
      <c r="O23" s="481"/>
    </row>
    <row r="24" spans="1:15" ht="38.25">
      <c r="A24" s="486"/>
      <c r="B24" s="479"/>
      <c r="C24" s="479"/>
      <c r="D24" s="292" t="s">
        <v>315</v>
      </c>
      <c r="E24" s="479"/>
      <c r="F24" s="479"/>
      <c r="G24" s="489"/>
      <c r="H24" s="479"/>
      <c r="I24" s="197"/>
      <c r="J24" s="202"/>
      <c r="K24" s="151" t="str">
        <f>IFERROR(CONCATENATE(INDEX('8- Políticas de Administración '!$B$16:$F$53,MATCH('5- Identificación de Riesgos'!J24,'8- Políticas de Administración '!$C$16:$C$54,0),1)," - ",L24),"")</f>
        <v/>
      </c>
      <c r="L24" s="181" t="str">
        <f>IFERROR(VLOOKUP(INDEX('8- Políticas de Administración '!$B$16:$F$63,MATCH('5- Identificación de Riesgos'!J24,'8- Políticas de Administración '!$C$16:$C$64,0),1),'8- Políticas de Administración '!$B$16:$F$64,5,FALSE),"")</f>
        <v/>
      </c>
      <c r="M24" s="479"/>
      <c r="N24" s="501"/>
      <c r="O24" s="481"/>
    </row>
    <row r="25" spans="1:15">
      <c r="A25" s="486"/>
      <c r="B25" s="479"/>
      <c r="C25" s="479"/>
      <c r="D25" s="187"/>
      <c r="E25" s="479"/>
      <c r="F25" s="479"/>
      <c r="G25" s="489"/>
      <c r="H25" s="479"/>
      <c r="I25" s="197"/>
      <c r="J25" s="202"/>
      <c r="K25" s="151" t="str">
        <f>IFERROR(CONCATENATE(INDEX('8- Políticas de Administración '!$B$16:$F$53,MATCH('5- Identificación de Riesgos'!J25,'8- Políticas de Administración '!$C$16:$C$54,0),1)," - ",L25),"")</f>
        <v/>
      </c>
      <c r="L25" s="181" t="str">
        <f>IFERROR(VLOOKUP(INDEX('8- Políticas de Administración '!$B$16:$F$63,MATCH('5- Identificación de Riesgos'!J25,'8- Políticas de Administración '!$C$16:$C$64,0),1),'8- Políticas de Administración '!$B$16:$F$64,5,FALSE),"")</f>
        <v/>
      </c>
      <c r="M25" s="479"/>
      <c r="N25" s="501"/>
      <c r="O25" s="481"/>
    </row>
    <row r="26" spans="1:15">
      <c r="A26" s="486"/>
      <c r="B26" s="479"/>
      <c r="C26" s="479"/>
      <c r="D26" s="183"/>
      <c r="E26" s="479"/>
      <c r="F26" s="479"/>
      <c r="G26" s="489"/>
      <c r="H26" s="479"/>
      <c r="I26" s="197"/>
      <c r="J26" s="202"/>
      <c r="K26" s="151" t="str">
        <f>IFERROR(CONCATENATE(INDEX('8- Políticas de Administración '!$B$16:$F$53,MATCH('5- Identificación de Riesgos'!J26,'8- Políticas de Administración '!$C$16:$C$54,0),1)," - ",L26),"")</f>
        <v/>
      </c>
      <c r="L26" s="181" t="str">
        <f>IFERROR(VLOOKUP(INDEX('8- Políticas de Administración '!$B$16:$F$63,MATCH('5- Identificación de Riesgos'!J26,'8- Políticas de Administración '!$C$16:$C$64,0),1),'8- Políticas de Administración '!$B$16:$F$64,5,FALSE),"")</f>
        <v/>
      </c>
      <c r="M26" s="479"/>
      <c r="N26" s="501"/>
      <c r="O26" s="481"/>
    </row>
    <row r="27" spans="1:15">
      <c r="A27" s="486"/>
      <c r="B27" s="479"/>
      <c r="C27" s="479"/>
      <c r="D27" s="183"/>
      <c r="E27" s="479"/>
      <c r="F27" s="479"/>
      <c r="G27" s="489"/>
      <c r="H27" s="479"/>
      <c r="I27" s="197"/>
      <c r="J27" s="202"/>
      <c r="K27" s="151" t="str">
        <f>IFERROR(CONCATENATE(INDEX('8- Políticas de Administración '!$B$16:$F$53,MATCH('5- Identificación de Riesgos'!J27,'8- Políticas de Administración '!$C$16:$C$54,0),1)," - ",L27),"")</f>
        <v/>
      </c>
      <c r="L27" s="181" t="str">
        <f>IFERROR(VLOOKUP(INDEX('8- Políticas de Administración '!$B$16:$F$63,MATCH('5- Identificación de Riesgos'!J27,'8- Políticas de Administración '!$C$16:$C$64,0),1),'8- Políticas de Administración '!$B$16:$F$64,5,FALSE),"")</f>
        <v/>
      </c>
      <c r="M27" s="479"/>
      <c r="N27" s="501"/>
      <c r="O27" s="481"/>
    </row>
    <row r="28" spans="1:15">
      <c r="A28" s="486"/>
      <c r="B28" s="479"/>
      <c r="C28" s="479"/>
      <c r="D28" s="183"/>
      <c r="E28" s="479"/>
      <c r="F28" s="479"/>
      <c r="G28" s="489"/>
      <c r="H28" s="479"/>
      <c r="I28" s="197"/>
      <c r="J28" s="202"/>
      <c r="K28" s="151" t="str">
        <f>IFERROR(CONCATENATE(INDEX('8- Políticas de Administración '!$B$16:$F$53,MATCH('5- Identificación de Riesgos'!J28,'8- Políticas de Administración '!$C$16:$C$54,0),1)," - ",L28),"")</f>
        <v/>
      </c>
      <c r="L28" s="181" t="str">
        <f>IFERROR(VLOOKUP(INDEX('8- Políticas de Administración '!$B$16:$F$63,MATCH('5- Identificación de Riesgos'!J28,'8- Políticas de Administración '!$C$16:$C$64,0),1),'8- Políticas de Administración '!$B$16:$F$64,5,FALSE),"")</f>
        <v/>
      </c>
      <c r="M28" s="479"/>
      <c r="N28" s="501"/>
      <c r="O28" s="481"/>
    </row>
    <row r="29" spans="1:15" ht="15.75" thickBot="1">
      <c r="A29" s="491"/>
      <c r="B29" s="494"/>
      <c r="C29" s="494"/>
      <c r="D29" s="184"/>
      <c r="E29" s="494"/>
      <c r="F29" s="494"/>
      <c r="G29" s="519"/>
      <c r="H29" s="494"/>
      <c r="I29" s="203"/>
      <c r="J29" s="204"/>
      <c r="K29" s="185" t="str">
        <f>IFERROR(CONCATENATE(INDEX('8- Políticas de Administración '!$B$16:$F$53,MATCH('5- Identificación de Riesgos'!J29,'8- Políticas de Administración '!$C$16:$C$54,0),1)," - ",L29),"")</f>
        <v/>
      </c>
      <c r="L29" s="186" t="str">
        <f>IFERROR(VLOOKUP(INDEX('8- Políticas de Administración '!$B$16:$F$63,MATCH('5- Identificación de Riesgos'!J29,'8- Políticas de Administración '!$C$16:$C$64,0),1),'8- Políticas de Administración '!$B$16:$F$64,5,FALSE),"")</f>
        <v/>
      </c>
      <c r="M29" s="494"/>
      <c r="N29" s="518"/>
      <c r="O29" s="481"/>
    </row>
    <row r="30" spans="1:15">
      <c r="A30" s="485">
        <v>3</v>
      </c>
      <c r="B30" s="478" t="s">
        <v>316</v>
      </c>
      <c r="C30" s="478" t="s">
        <v>317</v>
      </c>
      <c r="D30" s="135" t="s">
        <v>318</v>
      </c>
      <c r="E30" s="478">
        <v>365</v>
      </c>
      <c r="F30" s="478">
        <v>1</v>
      </c>
      <c r="G30" s="488">
        <f t="shared" ref="G30" si="0">+F30/E30</f>
        <v>2.7397260273972603E-3</v>
      </c>
      <c r="H30" s="47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96" t="s">
        <v>289</v>
      </c>
      <c r="J30" s="201" t="s">
        <v>290</v>
      </c>
      <c r="K30" s="152" t="str">
        <f>IFERROR(CONCATENATE(INDEX('8- Políticas de Administración '!$B$16:$F$53,MATCH('5- Identificación de Riesgos'!J30,'8- Políticas de Administración '!$C$16:$C$54,0),1)," - ",L30),"")</f>
        <v>Menor - 2</v>
      </c>
      <c r="L30" s="180">
        <f>IFERROR(VLOOKUP(INDEX('8- Políticas de Administración '!$B$16:$F$63,MATCH('5- Identificación de Riesgos'!J30,'8- Políticas de Administración '!$C$16:$C$64,0),1),'8- Políticas de Administración '!$B$16:$F$64,5,FALSE),"")</f>
        <v>2</v>
      </c>
      <c r="M30" s="478" t="str">
        <f>IFERROR(CONCATENATE(INDEX('8- Políticas de Administración '!$B$16:$F$53,MATCH(ROUND(AVERAGE(L30:L39),0),'8- Políticas de Administración '!$F$16:$F$53,0),1)," - ",ROUND(AVERAGE(L30:L39),0)),"")</f>
        <v>Menor - 2</v>
      </c>
      <c r="N30" s="500" t="str">
        <f>IFERROR(CONCATENATE(VLOOKUP((LEFT(H30,LEN(H30)-4)&amp;LEFT(M30,LEN(M30)-4)),'9- Matriz de Calor '!$D$18:$E$42,2,0)," - ",RIGHT(H30,1)*RIGHT(M30,1)),"")</f>
        <v>Bajo - 2</v>
      </c>
      <c r="O30" s="188"/>
    </row>
    <row r="31" spans="1:15" ht="39.75" customHeight="1">
      <c r="A31" s="486"/>
      <c r="B31" s="479"/>
      <c r="C31" s="479"/>
      <c r="D31" s="136" t="s">
        <v>319</v>
      </c>
      <c r="E31" s="479"/>
      <c r="F31" s="479"/>
      <c r="G31" s="489"/>
      <c r="H31" s="479"/>
      <c r="I31" s="197" t="s">
        <v>298</v>
      </c>
      <c r="J31" s="202" t="s">
        <v>303</v>
      </c>
      <c r="K31" s="151" t="str">
        <f>IFERROR(CONCATENATE(INDEX('8- Políticas de Administración '!$B$16:$F$53,MATCH('5- Identificación de Riesgos'!J31,'8- Políticas de Administración '!$C$16:$C$54,0),1)," - ",L31),"")</f>
        <v>Leve - 1</v>
      </c>
      <c r="L31" s="181">
        <f>IFERROR(VLOOKUP(INDEX('8- Políticas de Administración '!$B$16:$F$63,MATCH('5- Identificación de Riesgos'!J31,'8- Políticas de Administración '!$C$16:$C$64,0),1),'8- Políticas de Administración '!$B$16:$F$64,5,FALSE),"")</f>
        <v>1</v>
      </c>
      <c r="M31" s="479"/>
      <c r="N31" s="501"/>
      <c r="O31" s="188"/>
    </row>
    <row r="32" spans="1:15" ht="25.5">
      <c r="A32" s="486"/>
      <c r="B32" s="479"/>
      <c r="C32" s="479"/>
      <c r="D32" s="292"/>
      <c r="E32" s="479"/>
      <c r="F32" s="479"/>
      <c r="G32" s="489"/>
      <c r="H32" s="479"/>
      <c r="I32" s="197" t="s">
        <v>286</v>
      </c>
      <c r="J32" s="202" t="s">
        <v>320</v>
      </c>
      <c r="K32" s="151" t="str">
        <f>IFERROR(CONCATENATE(INDEX('8- Políticas de Administración '!$B$16:$F$53,MATCH('5- Identificación de Riesgos'!J32,'8- Políticas de Administración '!$C$16:$C$54,0),1)," - ",L32),"")</f>
        <v>Moderado - 3</v>
      </c>
      <c r="L32" s="181">
        <f>IFERROR(VLOOKUP(INDEX('8- Políticas de Administración '!$B$16:$F$63,MATCH('5- Identificación de Riesgos'!J32,'8- Políticas de Administración '!$C$16:$C$64,0),1),'8- Políticas de Administración '!$B$16:$F$64,5,FALSE),"")</f>
        <v>3</v>
      </c>
      <c r="M32" s="479"/>
      <c r="N32" s="501"/>
      <c r="O32" s="188"/>
    </row>
    <row r="33" spans="1:15">
      <c r="A33" s="486"/>
      <c r="B33" s="479"/>
      <c r="C33" s="479"/>
      <c r="D33" s="293"/>
      <c r="E33" s="479"/>
      <c r="F33" s="479"/>
      <c r="G33" s="489"/>
      <c r="H33" s="479"/>
      <c r="I33" s="197"/>
      <c r="J33" s="202"/>
      <c r="K33" s="151"/>
      <c r="L33" s="181"/>
      <c r="M33" s="479"/>
      <c r="N33" s="501"/>
      <c r="O33" s="188"/>
    </row>
    <row r="34" spans="1:15">
      <c r="A34" s="486"/>
      <c r="B34" s="479"/>
      <c r="C34" s="479"/>
      <c r="D34" s="136"/>
      <c r="E34" s="479"/>
      <c r="F34" s="479"/>
      <c r="G34" s="489"/>
      <c r="H34" s="479"/>
      <c r="I34" s="197"/>
      <c r="J34" s="202"/>
      <c r="K34" s="151"/>
      <c r="L34" s="181"/>
      <c r="M34" s="479"/>
      <c r="N34" s="501"/>
      <c r="O34" s="188"/>
    </row>
    <row r="35" spans="1:15">
      <c r="A35" s="486"/>
      <c r="B35" s="479"/>
      <c r="C35" s="479"/>
      <c r="D35" s="136"/>
      <c r="E35" s="479"/>
      <c r="F35" s="479"/>
      <c r="G35" s="489"/>
      <c r="H35" s="479"/>
      <c r="I35" s="197"/>
      <c r="J35" s="202"/>
      <c r="K35" s="151"/>
      <c r="L35" s="181"/>
      <c r="M35" s="479"/>
      <c r="N35" s="501"/>
      <c r="O35" s="188"/>
    </row>
    <row r="36" spans="1:15">
      <c r="A36" s="486"/>
      <c r="B36" s="479"/>
      <c r="C36" s="479"/>
      <c r="D36" s="183"/>
      <c r="E36" s="479"/>
      <c r="F36" s="479"/>
      <c r="G36" s="489"/>
      <c r="H36" s="479"/>
      <c r="I36" s="197"/>
      <c r="J36" s="202"/>
      <c r="K36" s="151"/>
      <c r="L36" s="181"/>
      <c r="M36" s="479"/>
      <c r="N36" s="501"/>
      <c r="O36" s="188"/>
    </row>
    <row r="37" spans="1:15">
      <c r="A37" s="486"/>
      <c r="B37" s="479"/>
      <c r="C37" s="479"/>
      <c r="D37" s="183"/>
      <c r="E37" s="479"/>
      <c r="F37" s="479"/>
      <c r="G37" s="489"/>
      <c r="H37" s="479"/>
      <c r="I37" s="197"/>
      <c r="J37" s="202"/>
      <c r="K37" s="151"/>
      <c r="L37" s="181"/>
      <c r="M37" s="479"/>
      <c r="N37" s="501"/>
      <c r="O37" s="188"/>
    </row>
    <row r="38" spans="1:15">
      <c r="A38" s="486"/>
      <c r="B38" s="479"/>
      <c r="C38" s="479"/>
      <c r="D38" s="183"/>
      <c r="E38" s="479"/>
      <c r="F38" s="479"/>
      <c r="G38" s="489"/>
      <c r="H38" s="479"/>
      <c r="I38" s="197"/>
      <c r="J38" s="202"/>
      <c r="K38" s="151"/>
      <c r="L38" s="181"/>
      <c r="M38" s="479"/>
      <c r="N38" s="501"/>
      <c r="O38" s="188"/>
    </row>
    <row r="39" spans="1:15" ht="15.75" thickBot="1">
      <c r="A39" s="491"/>
      <c r="B39" s="494"/>
      <c r="C39" s="494"/>
      <c r="D39" s="184"/>
      <c r="E39" s="494"/>
      <c r="F39" s="494"/>
      <c r="G39" s="519"/>
      <c r="H39" s="494"/>
      <c r="I39" s="203"/>
      <c r="J39" s="204"/>
      <c r="K39" s="185"/>
      <c r="L39" s="186"/>
      <c r="M39" s="494"/>
      <c r="N39" s="518"/>
      <c r="O39" s="188"/>
    </row>
    <row r="40" spans="1:15" ht="25.5">
      <c r="A40" s="485">
        <v>4</v>
      </c>
      <c r="B40" s="507" t="s">
        <v>321</v>
      </c>
      <c r="C40" s="478" t="s">
        <v>671</v>
      </c>
      <c r="D40" s="135" t="s">
        <v>322</v>
      </c>
      <c r="E40" s="478">
        <v>365</v>
      </c>
      <c r="F40" s="478">
        <v>1</v>
      </c>
      <c r="G40" s="488">
        <f t="shared" ref="G40" si="1">+F40/E40</f>
        <v>2.7397260273972603E-3</v>
      </c>
      <c r="H40" s="478"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96" t="s">
        <v>286</v>
      </c>
      <c r="J40" s="201" t="s">
        <v>320</v>
      </c>
      <c r="K40" s="152" t="str">
        <f>IFERROR(CONCATENATE(INDEX('8- Políticas de Administración '!$B$16:$F$53,MATCH('5- Identificación de Riesgos'!J40,'8- Políticas de Administración '!$C$16:$C$54,0),1)," - ",L40),"")</f>
        <v>Moderado - 3</v>
      </c>
      <c r="L40" s="180">
        <f>IFERROR(VLOOKUP(INDEX('8- Políticas de Administración '!$B$16:$F$63,MATCH('5- Identificación de Riesgos'!J40,'8- Políticas de Administración '!$C$16:$C$64,0),1),'8- Políticas de Administración '!$B$16:$F$64,5,FALSE),"")</f>
        <v>3</v>
      </c>
      <c r="M40" s="478" t="str">
        <f>IFERROR(CONCATENATE(INDEX('8- Políticas de Administración '!$B$16:$F$53,MATCH(ROUND(AVERAGE(L40:L49),0),'8- Políticas de Administración '!$F$16:$F$53,0),1)," - ",ROUND(AVERAGE(L40:L49),0)),"")</f>
        <v>Moderado - 3</v>
      </c>
      <c r="N40" s="500" t="str">
        <f>IFERROR(CONCATENATE(VLOOKUP((LEFT(H40,LEN(H40)-4)&amp;LEFT(M40,LEN(M40)-4)),'9- Matriz de Calor '!$D$18:$E$42,2,0)," - ",RIGHT(H40,1)*RIGHT(M40,1)),"")</f>
        <v>Moderado - 3</v>
      </c>
      <c r="O40" s="481">
        <f>RIGHT(H40,1)*RIGHT(M40,1)</f>
        <v>3</v>
      </c>
    </row>
    <row r="41" spans="1:15" ht="38.25">
      <c r="A41" s="486"/>
      <c r="B41" s="508"/>
      <c r="C41" s="479"/>
      <c r="D41" s="146" t="s">
        <v>323</v>
      </c>
      <c r="E41" s="479"/>
      <c r="F41" s="479"/>
      <c r="G41" s="489"/>
      <c r="H41" s="479"/>
      <c r="I41" s="197" t="s">
        <v>292</v>
      </c>
      <c r="J41" s="202" t="s">
        <v>324</v>
      </c>
      <c r="K41" s="151" t="str">
        <f>IFERROR(CONCATENATE(INDEX('8- Políticas de Administración '!$B$16:$F$53,MATCH('5- Identificación de Riesgos'!J41,'8- Políticas de Administración '!$C$16:$C$54,0),1)," - ",L41),"")</f>
        <v>Menor - 2</v>
      </c>
      <c r="L41" s="181">
        <f>IFERROR(VLOOKUP(INDEX('8- Políticas de Administración '!$B$16:$F$63,MATCH('5- Identificación de Riesgos'!J41,'8- Políticas de Administración '!$C$16:$C$64,0),1),'8- Políticas de Administración '!$B$16:$F$64,5,FALSE),"")</f>
        <v>2</v>
      </c>
      <c r="M41" s="479"/>
      <c r="N41" s="501"/>
      <c r="O41" s="481"/>
    </row>
    <row r="42" spans="1:15" ht="25.5">
      <c r="A42" s="486"/>
      <c r="B42" s="508"/>
      <c r="C42" s="479"/>
      <c r="D42" s="294" t="s">
        <v>325</v>
      </c>
      <c r="E42" s="479"/>
      <c r="F42" s="479"/>
      <c r="G42" s="489"/>
      <c r="H42" s="479"/>
      <c r="I42" s="197" t="s">
        <v>298</v>
      </c>
      <c r="J42" s="202" t="s">
        <v>326</v>
      </c>
      <c r="K42" s="151" t="str">
        <f>IFERROR(CONCATENATE(INDEX('8- Políticas de Administración '!$B$16:$F$53,MATCH('5- Identificación de Riesgos'!J42,'8- Políticas de Administración '!$C$16:$C$54,0),1)," - ",L42),"")</f>
        <v>Moderado - 3</v>
      </c>
      <c r="L42" s="181">
        <f>IFERROR(VLOOKUP(INDEX('8- Políticas de Administración '!$B$16:$F$63,MATCH('5- Identificación de Riesgos'!J42,'8- Políticas de Administración '!$C$16:$C$64,0),1),'8- Políticas de Administración '!$B$16:$F$64,5,FALSE),"")</f>
        <v>3</v>
      </c>
      <c r="M42" s="479"/>
      <c r="N42" s="501"/>
      <c r="O42" s="481"/>
    </row>
    <row r="43" spans="1:15" ht="25.5">
      <c r="A43" s="486"/>
      <c r="B43" s="508"/>
      <c r="C43" s="479"/>
      <c r="D43" s="294" t="s">
        <v>327</v>
      </c>
      <c r="E43" s="479"/>
      <c r="F43" s="479"/>
      <c r="G43" s="489"/>
      <c r="H43" s="479"/>
      <c r="I43" s="197" t="s">
        <v>295</v>
      </c>
      <c r="J43" s="202" t="s">
        <v>328</v>
      </c>
      <c r="K43" s="151" t="str">
        <f>IFERROR(CONCATENATE(INDEX('8- Políticas de Administración '!$B$16:$F$53,MATCH('5- Identificación de Riesgos'!J43,'8- Políticas de Administración '!$C$16:$C$54,0),1)," - ",L43),"")</f>
        <v>Moderado - 3</v>
      </c>
      <c r="L43" s="181">
        <f>IFERROR(VLOOKUP(INDEX('8- Políticas de Administración '!$B$16:$F$63,MATCH('5- Identificación de Riesgos'!J43,'8- Políticas de Administración '!$C$16:$C$64,0),1),'8- Políticas de Administración '!$B$16:$F$64,5,FALSE),"")</f>
        <v>3</v>
      </c>
      <c r="M43" s="479"/>
      <c r="N43" s="501"/>
      <c r="O43" s="481"/>
    </row>
    <row r="44" spans="1:15" ht="41.25" customHeight="1">
      <c r="A44" s="486"/>
      <c r="B44" s="508"/>
      <c r="C44" s="479"/>
      <c r="D44" s="136" t="s">
        <v>329</v>
      </c>
      <c r="E44" s="479"/>
      <c r="F44" s="479"/>
      <c r="G44" s="489"/>
      <c r="H44" s="479"/>
      <c r="I44" s="197"/>
      <c r="J44" s="202"/>
      <c r="K44" s="151" t="str">
        <f>IFERROR(CONCATENATE(INDEX('8- Políticas de Administración '!$B$16:$F$53,MATCH('5- Identificación de Riesgos'!J44,'8- Políticas de Administración '!$C$16:$C$54,0),1)," - ",L44),"")</f>
        <v/>
      </c>
      <c r="L44" s="181" t="str">
        <f>IFERROR(VLOOKUP(INDEX('8- Políticas de Administración '!$B$16:$F$63,MATCH('5- Identificación de Riesgos'!J44,'8- Políticas de Administración '!$C$16:$C$64,0),1),'8- Políticas de Administración '!$B$16:$F$64,5,FALSE),"")</f>
        <v/>
      </c>
      <c r="M44" s="479"/>
      <c r="N44" s="501"/>
      <c r="O44" s="481"/>
    </row>
    <row r="45" spans="1:15" ht="60" customHeight="1">
      <c r="A45" s="486"/>
      <c r="B45" s="508"/>
      <c r="C45" s="479"/>
      <c r="D45" s="189" t="s">
        <v>330</v>
      </c>
      <c r="E45" s="479"/>
      <c r="F45" s="479"/>
      <c r="G45" s="489"/>
      <c r="H45" s="479"/>
      <c r="I45" s="197"/>
      <c r="J45" s="202"/>
      <c r="K45" s="151" t="str">
        <f>IFERROR(CONCATENATE(INDEX('8- Políticas de Administración '!$B$16:$F$53,MATCH('5- Identificación de Riesgos'!J45,'8- Políticas de Administración '!$C$16:$C$54,0),1)," - ",L45),"")</f>
        <v/>
      </c>
      <c r="L45" s="181" t="str">
        <f>IFERROR(VLOOKUP(INDEX('8- Políticas de Administración '!$B$16:$F$63,MATCH('5- Identificación de Riesgos'!J45,'8- Políticas de Administración '!$C$16:$C$64,0),1),'8- Políticas de Administración '!$B$16:$F$64,5,FALSE),"")</f>
        <v/>
      </c>
      <c r="M45" s="479"/>
      <c r="N45" s="501"/>
      <c r="O45" s="481"/>
    </row>
    <row r="46" spans="1:15" ht="33.75" customHeight="1">
      <c r="A46" s="486"/>
      <c r="B46" s="508"/>
      <c r="C46" s="479"/>
      <c r="D46" s="182"/>
      <c r="E46" s="479"/>
      <c r="F46" s="479"/>
      <c r="G46" s="489"/>
      <c r="H46" s="479"/>
      <c r="I46" s="197"/>
      <c r="J46" s="202"/>
      <c r="K46" s="151" t="str">
        <f>IFERROR(CONCATENATE(INDEX('8- Políticas de Administración '!$B$16:$F$53,MATCH('5- Identificación de Riesgos'!J46,'8- Políticas de Administración '!$C$16:$C$54,0),1)," - ",L46),"")</f>
        <v/>
      </c>
      <c r="L46" s="181" t="str">
        <f>IFERROR(VLOOKUP(INDEX('8- Políticas de Administración '!$B$16:$F$63,MATCH('5- Identificación de Riesgos'!J46,'8- Políticas de Administración '!$C$16:$C$64,0),1),'8- Políticas de Administración '!$B$16:$F$64,5,FALSE),"")</f>
        <v/>
      </c>
      <c r="M46" s="479"/>
      <c r="N46" s="501"/>
      <c r="O46" s="481"/>
    </row>
    <row r="47" spans="1:15" ht="8.25" customHeight="1">
      <c r="A47" s="486"/>
      <c r="B47" s="508"/>
      <c r="C47" s="479"/>
      <c r="D47" s="183"/>
      <c r="E47" s="479"/>
      <c r="F47" s="479"/>
      <c r="G47" s="489"/>
      <c r="H47" s="479"/>
      <c r="I47" s="197"/>
      <c r="J47" s="202"/>
      <c r="K47" s="151" t="str">
        <f>IFERROR(CONCATENATE(INDEX('8- Políticas de Administración '!$B$16:$F$53,MATCH('5- Identificación de Riesgos'!J47,'8- Políticas de Administración '!$C$16:$C$54,0),1)," - ",L47),"")</f>
        <v/>
      </c>
      <c r="L47" s="181" t="str">
        <f>IFERROR(VLOOKUP(INDEX('8- Políticas de Administración '!$B$16:$F$63,MATCH('5- Identificación de Riesgos'!J47,'8- Políticas de Administración '!$C$16:$C$64,0),1),'8- Políticas de Administración '!$B$16:$F$64,5,FALSE),"")</f>
        <v/>
      </c>
      <c r="M47" s="479"/>
      <c r="N47" s="501"/>
      <c r="O47" s="481"/>
    </row>
    <row r="48" spans="1:15" ht="8.25" customHeight="1">
      <c r="A48" s="486"/>
      <c r="B48" s="508"/>
      <c r="C48" s="479"/>
      <c r="D48" s="183"/>
      <c r="E48" s="479"/>
      <c r="F48" s="479"/>
      <c r="G48" s="489"/>
      <c r="H48" s="479"/>
      <c r="I48" s="197"/>
      <c r="J48" s="202"/>
      <c r="K48" s="151" t="str">
        <f>IFERROR(CONCATENATE(INDEX('8- Políticas de Administración '!$B$16:$F$53,MATCH('5- Identificación de Riesgos'!J48,'8- Políticas de Administración '!$C$16:$C$54,0),1)," - ",L48),"")</f>
        <v/>
      </c>
      <c r="L48" s="181" t="str">
        <f>IFERROR(VLOOKUP(INDEX('8- Políticas de Administración '!$B$16:$F$63,MATCH('5- Identificación de Riesgos'!J48,'8- Políticas de Administración '!$C$16:$C$64,0),1),'8- Políticas de Administración '!$B$16:$F$64,5,FALSE),"")</f>
        <v/>
      </c>
      <c r="M48" s="479"/>
      <c r="N48" s="501"/>
      <c r="O48" s="481"/>
    </row>
    <row r="49" spans="1:15" ht="8.25" customHeight="1" thickBot="1">
      <c r="A49" s="487"/>
      <c r="B49" s="509"/>
      <c r="C49" s="480"/>
      <c r="D49" s="190"/>
      <c r="E49" s="480"/>
      <c r="F49" s="480"/>
      <c r="G49" s="490"/>
      <c r="H49" s="480"/>
      <c r="I49" s="198"/>
      <c r="J49" s="205"/>
      <c r="K49" s="191" t="str">
        <f>IFERROR(CONCATENATE(INDEX('8- Políticas de Administración '!$B$16:$F$53,MATCH('5- Identificación de Riesgos'!J49,'8- Políticas de Administración '!$C$16:$C$54,0),1)," - ",L49),"")</f>
        <v/>
      </c>
      <c r="L49" s="192" t="str">
        <f>IFERROR(VLOOKUP(INDEX('8- Políticas de Administración '!$B$16:$F$63,MATCH('5- Identificación de Riesgos'!J49,'8- Políticas de Administración '!$C$16:$C$64,0),1),'8- Políticas de Administración '!$B$16:$F$64,5,FALSE),"")</f>
        <v/>
      </c>
      <c r="M49" s="480"/>
      <c r="N49" s="502"/>
      <c r="O49" s="481"/>
    </row>
    <row r="50" spans="1:15" ht="29.25" customHeight="1">
      <c r="A50" s="510">
        <v>5</v>
      </c>
      <c r="B50" s="543" t="s">
        <v>331</v>
      </c>
      <c r="C50" s="493" t="s">
        <v>332</v>
      </c>
      <c r="D50" s="136" t="s">
        <v>333</v>
      </c>
      <c r="E50" s="493">
        <v>365</v>
      </c>
      <c r="F50" s="493">
        <v>25</v>
      </c>
      <c r="G50" s="482">
        <f t="shared" ref="G50" si="2">F50/E50</f>
        <v>6.8493150684931503E-2</v>
      </c>
      <c r="H50" s="49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Baja - 2</v>
      </c>
      <c r="I50" s="199" t="s">
        <v>298</v>
      </c>
      <c r="J50" s="206" t="s">
        <v>314</v>
      </c>
      <c r="K50" s="193" t="str">
        <f>IFERROR(CONCATENATE(INDEX('8- Políticas de Administración '!$B$16:$F$53,MATCH('5- Identificación de Riesgos'!J50,'8- Políticas de Administración '!$C$16:$C$54,0),1)," - ",L50),"")</f>
        <v>Leve - 1</v>
      </c>
      <c r="L50" s="194">
        <f>IFERROR(VLOOKUP(INDEX('8- Políticas de Administración '!$B$16:$F$63,MATCH('5- Identificación de Riesgos'!J50,'8- Políticas de Administración '!$C$16:$C$64,0),1),'8- Políticas de Administración '!$B$16:$F$64,5,FALSE),"")</f>
        <v>1</v>
      </c>
      <c r="M50" s="493" t="str">
        <f>IFERROR(CONCATENATE(INDEX('8- Políticas de Administración '!$B$16:$F$53,MATCH(ROUND(AVERAGE(L50:L59),0),'8- Políticas de Administración '!$F$16:$F$53,0),1)," - ",ROUND(AVERAGE(L50:L59),0)),"")</f>
        <v>Leve - 1</v>
      </c>
      <c r="N50" s="535" t="str">
        <f>IFERROR(CONCATENATE(VLOOKUP((LEFT(H50,LEN(H50)-4)&amp;LEFT(M50,LEN(M50)-4)),'9- Matriz de Calor '!$D$18:$E$42,2,0)," - ",RIGHT(H50,1)*RIGHT(M50,1)),"")</f>
        <v>Bajo - 2</v>
      </c>
      <c r="O50" s="481">
        <f>RIGHT(H50,1)*RIGHT(M50,1)</f>
        <v>2</v>
      </c>
    </row>
    <row r="51" spans="1:15">
      <c r="A51" s="505"/>
      <c r="B51" s="508"/>
      <c r="C51" s="479"/>
      <c r="D51" s="136" t="s">
        <v>334</v>
      </c>
      <c r="E51" s="479"/>
      <c r="F51" s="479"/>
      <c r="G51" s="483"/>
      <c r="H51" s="479"/>
      <c r="I51" s="197"/>
      <c r="J51" s="202"/>
      <c r="K51" s="151" t="str">
        <f>IFERROR(CONCATENATE(INDEX('8- Políticas de Administración '!$B$16:$F$53,MATCH('5- Identificación de Riesgos'!J51,'8- Políticas de Administración '!$C$16:$C$54,0),1)," - ",L51),"")</f>
        <v/>
      </c>
      <c r="L51" s="181" t="str">
        <f>IFERROR(VLOOKUP(INDEX('8- Políticas de Administración '!$B$16:$F$63,MATCH('5- Identificación de Riesgos'!J51,'8- Políticas de Administración '!$C$16:$C$64,0),1),'8- Políticas de Administración '!$B$16:$F$64,5,FALSE),"")</f>
        <v/>
      </c>
      <c r="M51" s="479"/>
      <c r="N51" s="501"/>
      <c r="O51" s="481"/>
    </row>
    <row r="52" spans="1:15">
      <c r="A52" s="505"/>
      <c r="B52" s="508"/>
      <c r="C52" s="479"/>
      <c r="D52" s="183" t="s">
        <v>335</v>
      </c>
      <c r="E52" s="479"/>
      <c r="F52" s="479"/>
      <c r="G52" s="483"/>
      <c r="H52" s="479"/>
      <c r="I52" s="197"/>
      <c r="J52" s="202"/>
      <c r="K52" s="151" t="str">
        <f>IFERROR(CONCATENATE(INDEX('8- Políticas de Administración '!$B$16:$F$53,MATCH('5- Identificación de Riesgos'!J52,'8- Políticas de Administración '!$C$16:$C$54,0),1)," - ",L52),"")</f>
        <v/>
      </c>
      <c r="L52" s="181" t="str">
        <f>IFERROR(VLOOKUP(INDEX('8- Políticas de Administración '!$B$16:$F$63,MATCH('5- Identificación de Riesgos'!J52,'8- Políticas de Administración '!$C$16:$C$64,0),1),'8- Políticas de Administración '!$B$16:$F$64,5,FALSE),"")</f>
        <v/>
      </c>
      <c r="M52" s="479"/>
      <c r="N52" s="501"/>
      <c r="O52" s="481"/>
    </row>
    <row r="53" spans="1:15" ht="25.5">
      <c r="A53" s="505"/>
      <c r="B53" s="508"/>
      <c r="C53" s="479"/>
      <c r="D53" s="189" t="s">
        <v>336</v>
      </c>
      <c r="E53" s="479"/>
      <c r="F53" s="479"/>
      <c r="G53" s="483"/>
      <c r="H53" s="479"/>
      <c r="I53" s="197"/>
      <c r="J53" s="202"/>
      <c r="K53" s="151" t="str">
        <f>IFERROR(CONCATENATE(INDEX('8- Políticas de Administración '!$B$16:$F$53,MATCH('5- Identificación de Riesgos'!J53,'8- Políticas de Administración '!$C$16:$C$54,0),1)," - ",L53),"")</f>
        <v/>
      </c>
      <c r="L53" s="181" t="str">
        <f>IFERROR(VLOOKUP(INDEX('8- Políticas de Administración '!$B$16:$F$63,MATCH('5- Identificación de Riesgos'!J53,'8- Políticas de Administración '!$C$16:$C$64,0),1),'8- Políticas de Administración '!$B$16:$F$64,5,FALSE),"")</f>
        <v/>
      </c>
      <c r="M53" s="479"/>
      <c r="N53" s="501"/>
      <c r="O53" s="481"/>
    </row>
    <row r="54" spans="1:15">
      <c r="A54" s="505"/>
      <c r="B54" s="508"/>
      <c r="C54" s="479"/>
      <c r="D54" s="292" t="s">
        <v>337</v>
      </c>
      <c r="E54" s="479"/>
      <c r="F54" s="479"/>
      <c r="G54" s="483"/>
      <c r="H54" s="479"/>
      <c r="I54" s="197"/>
      <c r="J54" s="202"/>
      <c r="K54" s="151" t="str">
        <f>IFERROR(CONCATENATE(INDEX('8- Políticas de Administración '!$B$16:$F$53,MATCH('5- Identificación de Riesgos'!J54,'8- Políticas de Administración '!$C$16:$C$54,0),1)," - ",L54),"")</f>
        <v/>
      </c>
      <c r="L54" s="181" t="str">
        <f>IFERROR(VLOOKUP(INDEX('8- Políticas de Administración '!$B$16:$F$63,MATCH('5- Identificación de Riesgos'!J54,'8- Políticas de Administración '!$C$16:$C$64,0),1),'8- Políticas de Administración '!$B$16:$F$64,5,FALSE),"")</f>
        <v/>
      </c>
      <c r="M54" s="479"/>
      <c r="N54" s="501"/>
      <c r="O54" s="481"/>
    </row>
    <row r="55" spans="1:15" ht="25.5">
      <c r="A55" s="505"/>
      <c r="B55" s="508"/>
      <c r="C55" s="479"/>
      <c r="D55" s="295" t="s">
        <v>338</v>
      </c>
      <c r="E55" s="479"/>
      <c r="F55" s="479"/>
      <c r="G55" s="483"/>
      <c r="H55" s="479"/>
      <c r="I55" s="197"/>
      <c r="J55" s="202"/>
      <c r="K55" s="151" t="str">
        <f>IFERROR(CONCATENATE(INDEX('8- Políticas de Administración '!$B$16:$F$53,MATCH('5- Identificación de Riesgos'!J55,'8- Políticas de Administración '!$C$16:$C$54,0),1)," - ",L55),"")</f>
        <v/>
      </c>
      <c r="L55" s="181" t="str">
        <f>IFERROR(VLOOKUP(INDEX('8- Políticas de Administración '!$B$16:$F$63,MATCH('5- Identificación de Riesgos'!J55,'8- Políticas de Administración '!$C$16:$C$64,0),1),'8- Políticas de Administración '!$B$16:$F$64,5,FALSE),"")</f>
        <v/>
      </c>
      <c r="M55" s="479"/>
      <c r="N55" s="501"/>
      <c r="O55" s="481"/>
    </row>
    <row r="56" spans="1:15">
      <c r="A56" s="505"/>
      <c r="B56" s="508"/>
      <c r="C56" s="479"/>
      <c r="D56" s="183"/>
      <c r="E56" s="479"/>
      <c r="F56" s="479"/>
      <c r="G56" s="483"/>
      <c r="H56" s="479"/>
      <c r="I56" s="197"/>
      <c r="J56" s="202"/>
      <c r="K56" s="151" t="str">
        <f>IFERROR(CONCATENATE(INDEX('8- Políticas de Administración '!$B$16:$F$53,MATCH('5- Identificación de Riesgos'!J56,'8- Políticas de Administración '!$C$16:$C$54,0),1)," - ",L56),"")</f>
        <v/>
      </c>
      <c r="L56" s="181" t="str">
        <f>IFERROR(VLOOKUP(INDEX('8- Políticas de Administración '!$B$16:$F$63,MATCH('5- Identificación de Riesgos'!J56,'8- Políticas de Administración '!$C$16:$C$64,0),1),'8- Políticas de Administración '!$B$16:$F$64,5,FALSE),"")</f>
        <v/>
      </c>
      <c r="M56" s="479"/>
      <c r="N56" s="501"/>
      <c r="O56" s="481"/>
    </row>
    <row r="57" spans="1:15">
      <c r="A57" s="505"/>
      <c r="B57" s="508"/>
      <c r="C57" s="479"/>
      <c r="D57" s="183"/>
      <c r="E57" s="479"/>
      <c r="F57" s="479"/>
      <c r="G57" s="483"/>
      <c r="H57" s="479"/>
      <c r="I57" s="197"/>
      <c r="J57" s="202"/>
      <c r="K57" s="151" t="str">
        <f>IFERROR(CONCATENATE(INDEX('8- Políticas de Administración '!$B$16:$F$53,MATCH('5- Identificación de Riesgos'!J57,'8- Políticas de Administración '!$C$16:$C$54,0),1)," - ",L57),"")</f>
        <v/>
      </c>
      <c r="L57" s="181" t="str">
        <f>IFERROR(VLOOKUP(INDEX('8- Políticas de Administración '!$B$16:$F$63,MATCH('5- Identificación de Riesgos'!J57,'8- Políticas de Administración '!$C$16:$C$64,0),1),'8- Políticas de Administración '!$B$16:$F$64,5,FALSE),"")</f>
        <v/>
      </c>
      <c r="M57" s="479"/>
      <c r="N57" s="501"/>
      <c r="O57" s="481"/>
    </row>
    <row r="58" spans="1:15">
      <c r="A58" s="505"/>
      <c r="B58" s="508"/>
      <c r="C58" s="479"/>
      <c r="D58" s="183"/>
      <c r="E58" s="479"/>
      <c r="F58" s="479"/>
      <c r="G58" s="483"/>
      <c r="H58" s="479"/>
      <c r="I58" s="197"/>
      <c r="J58" s="202"/>
      <c r="K58" s="151" t="str">
        <f>IFERROR(CONCATENATE(INDEX('8- Políticas de Administración '!$B$16:$F$53,MATCH('5- Identificación de Riesgos'!J58,'8- Políticas de Administración '!$C$16:$C$54,0),1)," - ",L58),"")</f>
        <v/>
      </c>
      <c r="L58" s="181" t="str">
        <f>IFERROR(VLOOKUP(INDEX('8- Políticas de Administración '!$B$16:$F$63,MATCH('5- Identificación de Riesgos'!J58,'8- Políticas de Administración '!$C$16:$C$64,0),1),'8- Políticas de Administración '!$B$16:$F$64,5,FALSE),"")</f>
        <v/>
      </c>
      <c r="M58" s="479"/>
      <c r="N58" s="501"/>
      <c r="O58" s="481"/>
    </row>
    <row r="59" spans="1:15" ht="15.75" thickBot="1">
      <c r="A59" s="511"/>
      <c r="B59" s="544"/>
      <c r="C59" s="494"/>
      <c r="D59" s="184"/>
      <c r="E59" s="494"/>
      <c r="F59" s="494"/>
      <c r="G59" s="484"/>
      <c r="H59" s="494"/>
      <c r="I59" s="203"/>
      <c r="J59" s="204"/>
      <c r="K59" s="185" t="str">
        <f>IFERROR(CONCATENATE(INDEX('8- Políticas de Administración '!$B$16:$F$53,MATCH('5- Identificación de Riesgos'!J59,'8- Políticas de Administración '!$C$16:$C$54,0),1)," - ",L59),"")</f>
        <v/>
      </c>
      <c r="L59" s="186" t="str">
        <f>IFERROR(VLOOKUP(INDEX('8- Políticas de Administración '!$B$16:$F$63,MATCH('5- Identificación de Riesgos'!J59,'8- Políticas de Administración '!$C$16:$C$64,0),1),'8- Políticas de Administración '!$B$16:$F$64,5,FALSE),"")</f>
        <v/>
      </c>
      <c r="M59" s="494"/>
      <c r="N59" s="518"/>
      <c r="O59" s="481"/>
    </row>
    <row r="60" spans="1:15" ht="48" customHeight="1">
      <c r="A60" s="504">
        <v>6</v>
      </c>
      <c r="B60" s="507" t="s">
        <v>339</v>
      </c>
      <c r="C60" s="478" t="s">
        <v>340</v>
      </c>
      <c r="D60" s="296" t="s">
        <v>341</v>
      </c>
      <c r="E60" s="478">
        <v>365</v>
      </c>
      <c r="F60" s="478">
        <v>1</v>
      </c>
      <c r="G60" s="495">
        <f t="shared" ref="G60" si="3">F60/E60</f>
        <v>2.7397260273972603E-3</v>
      </c>
      <c r="H60" s="478"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07" t="s">
        <v>286</v>
      </c>
      <c r="J60" s="201" t="s">
        <v>342</v>
      </c>
      <c r="K60" s="152" t="str">
        <f>IFERROR(CONCATENATE(INDEX('8- Políticas de Administración '!$B$16:$F$53,MATCH('5- Identificación de Riesgos'!J60,'8- Políticas de Administración '!$C$16:$C$54,0),1)," - ",L60),"")</f>
        <v>Menor - 2</v>
      </c>
      <c r="L60" s="180">
        <f>IFERROR(VLOOKUP(INDEX('8- Políticas de Administración '!$B$16:$F$63,MATCH('5- Identificación de Riesgos'!J60,'8- Políticas de Administración '!$C$16:$C$64,0),1),'8- Políticas de Administración '!$B$16:$F$64,5,FALSE),"")</f>
        <v>2</v>
      </c>
      <c r="M60" s="478" t="str">
        <f>IFERROR(CONCATENATE(INDEX('8- Políticas de Administración '!$B$16:$F$53,MATCH(ROUND(AVERAGE(L60:L69),0),'8- Políticas de Administración '!$F$16:$F$53,0),1)," - ",ROUND(AVERAGE(L60:L69),0)),"")</f>
        <v>Leve - 1</v>
      </c>
      <c r="N60" s="500" t="str">
        <f>IFERROR(CONCATENATE(VLOOKUP((LEFT(H60,LEN(H60)-4)&amp;LEFT(M60,LEN(M60)-4)),'9- Matriz de Calor '!$D$18:$E$42,2,0)," - ",RIGHT(H60,1)*RIGHT(M60,1)),"")</f>
        <v>Bajo - 1</v>
      </c>
      <c r="O60" s="497">
        <f>RIGHT(H60,1)*RIGHT(M60,1)</f>
        <v>1</v>
      </c>
    </row>
    <row r="61" spans="1:15" ht="36.75" customHeight="1">
      <c r="A61" s="505"/>
      <c r="B61" s="508"/>
      <c r="C61" s="479"/>
      <c r="D61" s="189" t="s">
        <v>343</v>
      </c>
      <c r="E61" s="479"/>
      <c r="F61" s="479"/>
      <c r="G61" s="483"/>
      <c r="H61" s="479"/>
      <c r="I61" s="208" t="s">
        <v>289</v>
      </c>
      <c r="J61" s="202" t="s">
        <v>344</v>
      </c>
      <c r="K61" s="151" t="str">
        <f>IFERROR(CONCATENATE(INDEX('8- Políticas de Administración '!$B$16:$F$53,MATCH('5- Identificación de Riesgos'!J61,'8- Políticas de Administración '!$C$16:$C$54,0),1)," - ",L61),"")</f>
        <v>Leve - 1</v>
      </c>
      <c r="L61" s="181">
        <f>IFERROR(VLOOKUP(INDEX('8- Políticas de Administración '!$B$16:$F$63,MATCH('5- Identificación de Riesgos'!J61,'8- Políticas de Administración '!$C$16:$C$64,0),1),'8- Políticas de Administración '!$B$16:$F$64,5,FALSE),"")</f>
        <v>1</v>
      </c>
      <c r="M61" s="479"/>
      <c r="N61" s="501"/>
      <c r="O61" s="498"/>
    </row>
    <row r="62" spans="1:15" ht="32.25" customHeight="1">
      <c r="A62" s="505"/>
      <c r="B62" s="508"/>
      <c r="C62" s="479"/>
      <c r="D62" s="189" t="s">
        <v>345</v>
      </c>
      <c r="E62" s="479"/>
      <c r="F62" s="479"/>
      <c r="G62" s="483"/>
      <c r="H62" s="479"/>
      <c r="I62" s="208" t="s">
        <v>295</v>
      </c>
      <c r="J62" s="202" t="s">
        <v>314</v>
      </c>
      <c r="K62" s="151" t="str">
        <f>IFERROR(CONCATENATE(INDEX('8- Políticas de Administración '!$B$16:$F$53,MATCH('5- Identificación de Riesgos'!J62,'8- Políticas de Administración '!$C$16:$C$54,0),1)," - ",L62),"")</f>
        <v>Leve - 1</v>
      </c>
      <c r="L62" s="181">
        <f>IFERROR(VLOOKUP(INDEX('8- Políticas de Administración '!$B$16:$F$63,MATCH('5- Identificación de Riesgos'!J62,'8- Políticas de Administración '!$C$16:$C$64,0),1),'8- Políticas de Administración '!$B$16:$F$64,5,FALSE),"")</f>
        <v>1</v>
      </c>
      <c r="M62" s="479"/>
      <c r="N62" s="501"/>
      <c r="O62" s="498"/>
    </row>
    <row r="63" spans="1:15" ht="42.75" customHeight="1">
      <c r="A63" s="505"/>
      <c r="B63" s="508"/>
      <c r="C63" s="479"/>
      <c r="D63" s="183" t="s">
        <v>346</v>
      </c>
      <c r="E63" s="479"/>
      <c r="F63" s="479"/>
      <c r="G63" s="483"/>
      <c r="H63" s="479"/>
      <c r="I63" s="197"/>
      <c r="J63" s="202"/>
      <c r="K63" s="151" t="str">
        <f>IFERROR(CONCATENATE(INDEX('8- Políticas de Administración '!$B$16:$F$53,MATCH('5- Identificación de Riesgos'!J63,'8- Políticas de Administración '!$C$16:$C$54,0),1)," - ",L63),"")</f>
        <v/>
      </c>
      <c r="L63" s="181" t="str">
        <f>IFERROR(VLOOKUP(INDEX('8- Políticas de Administración '!$B$16:$F$63,MATCH('5- Identificación de Riesgos'!J63,'8- Políticas de Administración '!$C$16:$C$64,0),1),'8- Políticas de Administración '!$B$16:$F$64,5,FALSE),"")</f>
        <v/>
      </c>
      <c r="M63" s="479"/>
      <c r="N63" s="501"/>
      <c r="O63" s="498"/>
    </row>
    <row r="64" spans="1:15" ht="25.5">
      <c r="A64" s="505"/>
      <c r="B64" s="508"/>
      <c r="C64" s="479"/>
      <c r="D64" s="295" t="s">
        <v>347</v>
      </c>
      <c r="E64" s="479"/>
      <c r="F64" s="479"/>
      <c r="G64" s="483"/>
      <c r="H64" s="479"/>
      <c r="I64" s="197"/>
      <c r="J64" s="202"/>
      <c r="K64" s="151" t="str">
        <f>IFERROR(CONCATENATE(INDEX('8- Políticas de Administración '!$B$16:$F$53,MATCH('5- Identificación de Riesgos'!J64,'8- Políticas de Administración '!$C$16:$C$54,0),1)," - ",L64),"")</f>
        <v/>
      </c>
      <c r="L64" s="181" t="str">
        <f>IFERROR(VLOOKUP(INDEX('8- Políticas de Administración '!$B$16:$F$63,MATCH('5- Identificación de Riesgos'!J64,'8- Políticas de Administración '!$C$16:$C$64,0),1),'8- Políticas de Administración '!$B$16:$F$64,5,FALSE),"")</f>
        <v/>
      </c>
      <c r="M64" s="479"/>
      <c r="N64" s="501"/>
      <c r="O64" s="498"/>
    </row>
    <row r="65" spans="1:15">
      <c r="A65" s="505"/>
      <c r="B65" s="508"/>
      <c r="C65" s="479"/>
      <c r="D65" s="189" t="s">
        <v>348</v>
      </c>
      <c r="E65" s="479"/>
      <c r="F65" s="479"/>
      <c r="G65" s="483"/>
      <c r="H65" s="479"/>
      <c r="I65" s="197"/>
      <c r="J65" s="202"/>
      <c r="K65" s="151" t="str">
        <f>IFERROR(CONCATENATE(INDEX('8- Políticas de Administración '!$B$16:$F$53,MATCH('5- Identificación de Riesgos'!J65,'8- Políticas de Administración '!$C$16:$C$54,0),1)," - ",L65),"")</f>
        <v/>
      </c>
      <c r="L65" s="181" t="str">
        <f>IFERROR(VLOOKUP(INDEX('8- Políticas de Administración '!$B$16:$F$63,MATCH('5- Identificación de Riesgos'!J65,'8- Políticas de Administración '!$C$16:$C$64,0),1),'8- Políticas de Administración '!$B$16:$F$64,5,FALSE),"")</f>
        <v/>
      </c>
      <c r="M65" s="479"/>
      <c r="N65" s="501"/>
      <c r="O65" s="498"/>
    </row>
    <row r="66" spans="1:15">
      <c r="A66" s="505"/>
      <c r="B66" s="508"/>
      <c r="C66" s="479"/>
      <c r="D66" s="183" t="s">
        <v>349</v>
      </c>
      <c r="E66" s="479"/>
      <c r="F66" s="479"/>
      <c r="G66" s="483"/>
      <c r="H66" s="479"/>
      <c r="I66" s="197"/>
      <c r="J66" s="202"/>
      <c r="K66" s="151" t="str">
        <f>IFERROR(CONCATENATE(INDEX('8- Políticas de Administración '!$B$16:$F$53,MATCH('5- Identificación de Riesgos'!J66,'8- Políticas de Administración '!$C$16:$C$54,0),1)," - ",L66),"")</f>
        <v/>
      </c>
      <c r="L66" s="181" t="str">
        <f>IFERROR(VLOOKUP(INDEX('8- Políticas de Administración '!$B$16:$F$63,MATCH('5- Identificación de Riesgos'!J66,'8- Políticas de Administración '!$C$16:$C$64,0),1),'8- Políticas de Administración '!$B$16:$F$64,5,FALSE),"")</f>
        <v/>
      </c>
      <c r="M66" s="479"/>
      <c r="N66" s="501"/>
      <c r="O66" s="498"/>
    </row>
    <row r="67" spans="1:15">
      <c r="A67" s="505"/>
      <c r="B67" s="508"/>
      <c r="C67" s="479"/>
      <c r="D67" s="189"/>
      <c r="E67" s="479"/>
      <c r="F67" s="479"/>
      <c r="G67" s="483"/>
      <c r="H67" s="479"/>
      <c r="I67" s="197"/>
      <c r="J67" s="202"/>
      <c r="K67" s="151" t="str">
        <f>IFERROR(CONCATENATE(INDEX('8- Políticas de Administración '!$B$16:$F$53,MATCH('5- Identificación de Riesgos'!J67,'8- Políticas de Administración '!$C$16:$C$54,0),1)," - ",L67),"")</f>
        <v/>
      </c>
      <c r="L67" s="181" t="str">
        <f>IFERROR(VLOOKUP(INDEX('8- Políticas de Administración '!$B$16:$F$63,MATCH('5- Identificación de Riesgos'!J67,'8- Políticas de Administración '!$C$16:$C$64,0),1),'8- Políticas de Administración '!$B$16:$F$64,5,FALSE),"")</f>
        <v/>
      </c>
      <c r="M67" s="479"/>
      <c r="N67" s="501"/>
      <c r="O67" s="498"/>
    </row>
    <row r="68" spans="1:15">
      <c r="A68" s="505"/>
      <c r="B68" s="508"/>
      <c r="C68" s="479"/>
      <c r="D68" s="183"/>
      <c r="E68" s="479"/>
      <c r="F68" s="479"/>
      <c r="G68" s="483"/>
      <c r="H68" s="479"/>
      <c r="I68" s="197"/>
      <c r="J68" s="202"/>
      <c r="K68" s="151" t="str">
        <f>IFERROR(CONCATENATE(INDEX('8- Políticas de Administración '!$B$16:$F$53,MATCH('5- Identificación de Riesgos'!J68,'8- Políticas de Administración '!$C$16:$C$54,0),1)," - ",L68),"")</f>
        <v/>
      </c>
      <c r="L68" s="181" t="str">
        <f>IFERROR(VLOOKUP(INDEX('8- Políticas de Administración '!$B$16:$F$63,MATCH('5- Identificación de Riesgos'!J68,'8- Políticas de Administración '!$C$16:$C$64,0),1),'8- Políticas de Administración '!$B$16:$F$64,5,FALSE),"")</f>
        <v/>
      </c>
      <c r="M68" s="479"/>
      <c r="N68" s="501"/>
      <c r="O68" s="498"/>
    </row>
    <row r="69" spans="1:15">
      <c r="A69" s="506"/>
      <c r="B69" s="509"/>
      <c r="C69" s="480"/>
      <c r="D69" s="190"/>
      <c r="E69" s="480"/>
      <c r="F69" s="480"/>
      <c r="G69" s="496"/>
      <c r="H69" s="480"/>
      <c r="I69" s="198"/>
      <c r="J69" s="205"/>
      <c r="K69" s="191" t="str">
        <f>IFERROR(CONCATENATE(INDEX('8- Políticas de Administración '!$B$16:$F$53,MATCH('5- Identificación de Riesgos'!J69,'8- Políticas de Administración '!$C$16:$C$54,0),1)," - ",L69),"")</f>
        <v/>
      </c>
      <c r="L69" s="192" t="str">
        <f>IFERROR(VLOOKUP(INDEX('8- Políticas de Administración '!$B$16:$F$63,MATCH('5- Identificación de Riesgos'!J69,'8- Políticas de Administración '!$C$16:$C$64,0),1),'8- Políticas de Administración '!$B$16:$F$64,5,FALSE),"")</f>
        <v/>
      </c>
      <c r="M69" s="480"/>
      <c r="N69" s="502"/>
      <c r="O69" s="499"/>
    </row>
    <row r="70" spans="1:15" ht="25.5">
      <c r="A70" s="510">
        <v>7</v>
      </c>
      <c r="B70" s="543" t="s">
        <v>350</v>
      </c>
      <c r="C70" s="493" t="s">
        <v>351</v>
      </c>
      <c r="D70" s="195" t="s">
        <v>352</v>
      </c>
      <c r="E70" s="493">
        <v>365</v>
      </c>
      <c r="F70" s="493">
        <v>1</v>
      </c>
      <c r="G70" s="482">
        <v>0.05</v>
      </c>
      <c r="H70" s="493"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Baja - 2</v>
      </c>
      <c r="I70" s="209" t="s">
        <v>286</v>
      </c>
      <c r="J70" s="206" t="s">
        <v>310</v>
      </c>
      <c r="K70" s="193" t="str">
        <f>IFERROR(CONCATENATE(INDEX('8- Políticas de Administración '!$B$16:$F$53,MATCH('5- Identificación de Riesgos'!J70,'8- Políticas de Administración '!$C$16:$C$54,0),1)," - ",L70),"")</f>
        <v>Mayor - 4</v>
      </c>
      <c r="L70" s="194">
        <f>IFERROR(VLOOKUP(INDEX('8- Políticas de Administración '!$B$16:$F$63,MATCH('5- Identificación de Riesgos'!J70,'8- Políticas de Administración '!$C$16:$C$64,0),1),'8- Políticas de Administración '!$B$16:$F$64,5,FALSE),"")</f>
        <v>4</v>
      </c>
      <c r="M70" s="493" t="str">
        <f>IFERROR(CONCATENATE(INDEX('8- Políticas de Administración '!$B$16:$F$53,MATCH(ROUND(AVERAGE(L70:L79),0),'8- Políticas de Administración '!$F$16:$F$53,0),1)," - ",ROUND(AVERAGE(L70:L79),0)),"")</f>
        <v>Menor - 2</v>
      </c>
      <c r="N70" s="535" t="str">
        <f>IFERROR(CONCATENATE(VLOOKUP((LEFT(H70,LEN(H70)-4)&amp;LEFT(M70,LEN(M70)-4)),'9- Matriz de Calor '!$D$18:$E$42,2,0)," - ",RIGHT(H70,1)*RIGHT(M70,1)),"")</f>
        <v>Moderado - 4</v>
      </c>
      <c r="O70" s="491">
        <f>RIGHT(H60,1)*RIGHT(M60,1)</f>
        <v>1</v>
      </c>
    </row>
    <row r="71" spans="1:15" ht="25.5">
      <c r="A71" s="505"/>
      <c r="B71" s="508"/>
      <c r="C71" s="479"/>
      <c r="D71" s="189" t="s">
        <v>353</v>
      </c>
      <c r="E71" s="479"/>
      <c r="F71" s="479"/>
      <c r="G71" s="483"/>
      <c r="H71" s="479"/>
      <c r="I71" s="208" t="s">
        <v>298</v>
      </c>
      <c r="J71" s="202" t="s">
        <v>299</v>
      </c>
      <c r="K71" s="151" t="str">
        <f>IFERROR(CONCATENATE(INDEX('8- Políticas de Administración '!$B$16:$F$53,MATCH('5- Identificación de Riesgos'!J71,'8- Políticas de Administración '!$C$16:$C$54,0),1)," - ",L71),"")</f>
        <v>Menor - 2</v>
      </c>
      <c r="L71" s="181">
        <f>IFERROR(VLOOKUP(INDEX('8- Políticas de Administración '!$B$16:$F$63,MATCH('5- Identificación de Riesgos'!J71,'8- Políticas de Administración '!$C$16:$C$64,0),1),'8- Políticas de Administración '!$B$16:$F$64,5,FALSE),"")</f>
        <v>2</v>
      </c>
      <c r="M71" s="479"/>
      <c r="N71" s="501"/>
      <c r="O71" s="492"/>
    </row>
    <row r="72" spans="1:15" ht="25.5">
      <c r="A72" s="505"/>
      <c r="B72" s="508"/>
      <c r="C72" s="479"/>
      <c r="D72" s="189" t="s">
        <v>354</v>
      </c>
      <c r="E72" s="479"/>
      <c r="F72" s="479"/>
      <c r="G72" s="483"/>
      <c r="H72" s="479"/>
      <c r="I72" s="208" t="s">
        <v>295</v>
      </c>
      <c r="J72" s="202" t="s">
        <v>314</v>
      </c>
      <c r="K72" s="151" t="str">
        <f>IFERROR(CONCATENATE(INDEX('8- Políticas de Administración '!$B$16:$F$53,MATCH('5- Identificación de Riesgos'!J72,'8- Políticas de Administración '!$C$16:$C$54,0),1)," - ",L72),"")</f>
        <v>Leve - 1</v>
      </c>
      <c r="L72" s="181">
        <f>IFERROR(VLOOKUP(INDEX('8- Políticas de Administración '!$B$16:$F$63,MATCH('5- Identificación de Riesgos'!J72,'8- Políticas de Administración '!$C$16:$C$64,0),1),'8- Políticas de Administración '!$B$16:$F$64,5,FALSE),"")</f>
        <v>1</v>
      </c>
      <c r="M72" s="479"/>
      <c r="N72" s="501"/>
      <c r="O72" s="492"/>
    </row>
    <row r="73" spans="1:15" ht="17.25" customHeight="1">
      <c r="A73" s="505"/>
      <c r="B73" s="508"/>
      <c r="C73" s="479"/>
      <c r="D73" s="183" t="s">
        <v>355</v>
      </c>
      <c r="E73" s="479"/>
      <c r="F73" s="479"/>
      <c r="G73" s="483"/>
      <c r="H73" s="479"/>
      <c r="I73" s="208" t="s">
        <v>292</v>
      </c>
      <c r="J73" s="208" t="s">
        <v>293</v>
      </c>
      <c r="K73" s="238" t="str">
        <f>IFERROR(CONCATENATE(INDEX('8- Políticas de Administración '!$B$16:$F$53,MATCH('5- Identificación de Riesgos'!J73,'8- Políticas de Administración '!$C$16:$C$54,0),1)," - ",L73),"")</f>
        <v>Leve - 1</v>
      </c>
      <c r="L73" s="246">
        <f>IFERROR(VLOOKUP(INDEX('8- Políticas de Administración '!$B$16:$F$63,MATCH('5- Identificación de Riesgos'!J73,'8- Políticas de Administración '!$C$16:$C$64,0),1),'8- Políticas de Administración '!$B$16:$F$64,5,FALSE),"")</f>
        <v>1</v>
      </c>
      <c r="M73" s="479"/>
      <c r="N73" s="501"/>
      <c r="O73" s="492"/>
    </row>
    <row r="74" spans="1:15" ht="6.75" customHeight="1">
      <c r="A74" s="505"/>
      <c r="B74" s="508"/>
      <c r="C74" s="479"/>
      <c r="D74" s="183"/>
      <c r="E74" s="479"/>
      <c r="F74" s="479"/>
      <c r="G74" s="483"/>
      <c r="H74" s="479"/>
      <c r="I74" s="197"/>
      <c r="J74" s="202"/>
      <c r="K74" s="151"/>
      <c r="L74" s="181"/>
      <c r="M74" s="479"/>
      <c r="N74" s="501"/>
      <c r="O74" s="492"/>
    </row>
    <row r="75" spans="1:15" ht="6.75" customHeight="1">
      <c r="A75" s="505"/>
      <c r="B75" s="508"/>
      <c r="C75" s="479"/>
      <c r="D75" s="183"/>
      <c r="E75" s="479"/>
      <c r="F75" s="479"/>
      <c r="G75" s="483"/>
      <c r="H75" s="479"/>
      <c r="I75" s="197"/>
      <c r="J75" s="202"/>
      <c r="K75" s="151"/>
      <c r="L75" s="181"/>
      <c r="M75" s="479"/>
      <c r="N75" s="501"/>
      <c r="O75" s="492"/>
    </row>
    <row r="76" spans="1:15" ht="6.75" customHeight="1">
      <c r="A76" s="505"/>
      <c r="B76" s="508"/>
      <c r="C76" s="479"/>
      <c r="D76" s="183"/>
      <c r="E76" s="479"/>
      <c r="F76" s="479"/>
      <c r="G76" s="483"/>
      <c r="H76" s="479"/>
      <c r="I76" s="197"/>
      <c r="J76" s="202"/>
      <c r="K76" s="151"/>
      <c r="L76" s="181"/>
      <c r="M76" s="479"/>
      <c r="N76" s="501"/>
      <c r="O76" s="492"/>
    </row>
    <row r="77" spans="1:15" ht="6.75" customHeight="1">
      <c r="A77" s="505"/>
      <c r="B77" s="508"/>
      <c r="C77" s="479"/>
      <c r="D77" s="183"/>
      <c r="E77" s="479"/>
      <c r="F77" s="479"/>
      <c r="G77" s="483"/>
      <c r="H77" s="479"/>
      <c r="I77" s="197"/>
      <c r="J77" s="202"/>
      <c r="K77" s="151"/>
      <c r="L77" s="181"/>
      <c r="M77" s="479"/>
      <c r="N77" s="501"/>
      <c r="O77" s="492"/>
    </row>
    <row r="78" spans="1:15" ht="6.75" customHeight="1">
      <c r="A78" s="505"/>
      <c r="B78" s="508"/>
      <c r="C78" s="479"/>
      <c r="D78" s="183"/>
      <c r="E78" s="479"/>
      <c r="F78" s="479"/>
      <c r="G78" s="483"/>
      <c r="H78" s="479"/>
      <c r="I78" s="197"/>
      <c r="J78" s="202"/>
      <c r="K78" s="151"/>
      <c r="L78" s="181"/>
      <c r="M78" s="479"/>
      <c r="N78" s="501"/>
      <c r="O78" s="492"/>
    </row>
    <row r="79" spans="1:15" ht="6.75" customHeight="1">
      <c r="A79" s="506"/>
      <c r="B79" s="509"/>
      <c r="C79" s="480"/>
      <c r="D79" s="190"/>
      <c r="E79" s="480"/>
      <c r="F79" s="480"/>
      <c r="G79" s="496"/>
      <c r="H79" s="480"/>
      <c r="I79" s="198"/>
      <c r="J79" s="205"/>
      <c r="K79" s="191"/>
      <c r="L79" s="192"/>
      <c r="M79" s="480"/>
      <c r="N79" s="502"/>
      <c r="O79" s="503"/>
    </row>
    <row r="80" spans="1:15" ht="51">
      <c r="A80" s="538">
        <v>8</v>
      </c>
      <c r="B80" s="493" t="s">
        <v>356</v>
      </c>
      <c r="C80" s="493" t="s">
        <v>357</v>
      </c>
      <c r="D80" s="147" t="s">
        <v>358</v>
      </c>
      <c r="E80" s="493">
        <v>200</v>
      </c>
      <c r="F80" s="493">
        <v>0</v>
      </c>
      <c r="G80" s="482">
        <f t="shared" ref="G80" si="4">F80/E80</f>
        <v>0</v>
      </c>
      <c r="H80" s="493"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99" t="s">
        <v>286</v>
      </c>
      <c r="J80" s="206" t="s">
        <v>310</v>
      </c>
      <c r="K80" s="193" t="str">
        <f>IFERROR(CONCATENATE(INDEX('8- Políticas de Administración '!$B$16:$F$53,MATCH('5- Identificación de Riesgos'!J80,'8- Políticas de Administración '!$C$16:$C$54,0),1)," - ",L80),"")</f>
        <v>Mayor - 4</v>
      </c>
      <c r="L80" s="194">
        <f>IFERROR(VLOOKUP(INDEX('8- Políticas de Administración '!$B$16:$F$63,MATCH('5- Identificación de Riesgos'!J80,'8- Políticas de Administración '!$C$16:$C$64,0),1),'8- Políticas de Administración '!$B$16:$F$64,5,FALSE),"")</f>
        <v>4</v>
      </c>
      <c r="M80" s="493" t="str">
        <f>IFERROR(CONCATENATE(INDEX('8- Políticas de Administración '!$B$16:$F$53,MATCH(ROUND(AVERAGE(L80:L89),0),'8- Políticas de Administración '!$F$16:$F$53,0),1)," - ",ROUND(AVERAGE(L80:L89),0)),"")</f>
        <v>Mayor - 4</v>
      </c>
      <c r="N80" s="535" t="str">
        <f>IFERROR(CONCATENATE(VLOOKUP((LEFT(H80,LEN(H80)-4)&amp;LEFT(M80,LEN(M80)-4)),'9- Matriz de Calor '!$D$18:$E$42,2,0)," - ",RIGHT(H80,1)*RIGHT(M80,1)),"")</f>
        <v>Alto  - 4</v>
      </c>
      <c r="O80" s="491">
        <f>RIGHT(H80,1)*RIGHT(M80,1)</f>
        <v>4</v>
      </c>
    </row>
    <row r="81" spans="1:15" ht="27.75" customHeight="1">
      <c r="A81" s="539"/>
      <c r="B81" s="479"/>
      <c r="C81" s="479"/>
      <c r="D81" s="136" t="s">
        <v>359</v>
      </c>
      <c r="E81" s="479"/>
      <c r="F81" s="479"/>
      <c r="G81" s="483"/>
      <c r="H81" s="479"/>
      <c r="I81" s="197"/>
      <c r="J81" s="202"/>
      <c r="K81" s="151" t="str">
        <f>IFERROR(CONCATENATE(INDEX('8- Políticas de Administración '!$B$16:$F$53,MATCH('5- Identificación de Riesgos'!J81,'8- Políticas de Administración '!$C$16:$C$54,0),1)," - ",L81),"")</f>
        <v/>
      </c>
      <c r="L81" s="181" t="str">
        <f>IFERROR(VLOOKUP(INDEX('8- Políticas de Administración '!$B$16:$F$63,MATCH('5- Identificación de Riesgos'!J81,'8- Políticas de Administración '!$C$16:$C$64,0),1),'8- Políticas de Administración '!$B$16:$F$64,5,FALSE),"")</f>
        <v/>
      </c>
      <c r="M81" s="479"/>
      <c r="N81" s="501"/>
      <c r="O81" s="492"/>
    </row>
    <row r="82" spans="1:15" ht="25.5">
      <c r="A82" s="539"/>
      <c r="B82" s="479"/>
      <c r="C82" s="479"/>
      <c r="D82" s="136" t="s">
        <v>360</v>
      </c>
      <c r="E82" s="479"/>
      <c r="F82" s="479"/>
      <c r="G82" s="483"/>
      <c r="H82" s="479"/>
      <c r="I82" s="197"/>
      <c r="J82" s="202"/>
      <c r="K82" s="151" t="str">
        <f>IFERROR(CONCATENATE(INDEX('8- Políticas de Administración '!$B$16:$F$53,MATCH('5- Identificación de Riesgos'!J82,'8- Políticas de Administración '!$C$16:$C$54,0),1)," - ",L82),"")</f>
        <v/>
      </c>
      <c r="L82" s="181" t="str">
        <f>IFERROR(VLOOKUP(INDEX('8- Políticas de Administración '!$B$16:$F$63,MATCH('5- Identificación de Riesgos'!J82,'8- Políticas de Administración '!$C$16:$C$64,0),1),'8- Políticas de Administración '!$B$16:$F$64,5,FALSE),"")</f>
        <v/>
      </c>
      <c r="M82" s="479"/>
      <c r="N82" s="501"/>
      <c r="O82" s="492"/>
    </row>
    <row r="83" spans="1:15">
      <c r="A83" s="539"/>
      <c r="B83" s="479"/>
      <c r="C83" s="479"/>
      <c r="D83" s="136" t="s">
        <v>361</v>
      </c>
      <c r="E83" s="479"/>
      <c r="F83" s="479"/>
      <c r="G83" s="483"/>
      <c r="H83" s="479"/>
      <c r="I83" s="197"/>
      <c r="J83" s="202"/>
      <c r="K83" s="151" t="str">
        <f>IFERROR(CONCATENATE(INDEX('8- Políticas de Administración '!$B$16:$F$53,MATCH('5- Identificación de Riesgos'!J83,'8- Políticas de Administración '!$C$16:$C$54,0),1)," - ",L83),"")</f>
        <v/>
      </c>
      <c r="L83" s="181" t="str">
        <f>IFERROR(VLOOKUP(INDEX('8- Políticas de Administración '!$B$16:$F$63,MATCH('5- Identificación de Riesgos'!J83,'8- Políticas de Administración '!$C$16:$C$64,0),1),'8- Políticas de Administración '!$B$16:$F$64,5,FALSE),"")</f>
        <v/>
      </c>
      <c r="M83" s="479"/>
      <c r="N83" s="501"/>
      <c r="O83" s="492"/>
    </row>
    <row r="84" spans="1:15" ht="30" customHeight="1">
      <c r="A84" s="539"/>
      <c r="B84" s="479"/>
      <c r="C84" s="479"/>
      <c r="D84" s="136" t="s">
        <v>362</v>
      </c>
      <c r="E84" s="479"/>
      <c r="F84" s="479"/>
      <c r="G84" s="483"/>
      <c r="H84" s="479"/>
      <c r="I84" s="197"/>
      <c r="J84" s="202"/>
      <c r="K84" s="151" t="str">
        <f>IFERROR(CONCATENATE(INDEX('8- Políticas de Administración '!$B$16:$F$53,MATCH('5- Identificación de Riesgos'!J84,'8- Políticas de Administración '!$C$16:$C$54,0),1)," - ",L84),"")</f>
        <v/>
      </c>
      <c r="L84" s="181" t="str">
        <f>IFERROR(VLOOKUP(INDEX('8- Políticas de Administración '!$B$16:$F$63,MATCH('5- Identificación de Riesgos'!J84,'8- Políticas de Administración '!$C$16:$C$64,0),1),'8- Políticas de Administración '!$B$16:$F$64,5,FALSE),"")</f>
        <v/>
      </c>
      <c r="M84" s="479"/>
      <c r="N84" s="501"/>
      <c r="O84" s="492"/>
    </row>
    <row r="85" spans="1:15" ht="8.25" customHeight="1">
      <c r="A85" s="539"/>
      <c r="B85" s="479"/>
      <c r="C85" s="479"/>
      <c r="D85" s="136"/>
      <c r="E85" s="479"/>
      <c r="F85" s="479"/>
      <c r="G85" s="483"/>
      <c r="H85" s="479"/>
      <c r="I85" s="197"/>
      <c r="J85" s="202"/>
      <c r="K85" s="151" t="str">
        <f>IFERROR(CONCATENATE(INDEX('8- Políticas de Administración '!$B$16:$F$53,MATCH('5- Identificación de Riesgos'!J85,'8- Políticas de Administración '!$C$16:$C$54,0),1)," - ",L85),"")</f>
        <v/>
      </c>
      <c r="L85" s="181" t="str">
        <f>IFERROR(VLOOKUP(INDEX('8- Políticas de Administración '!$B$16:$F$63,MATCH('5- Identificación de Riesgos'!J85,'8- Políticas de Administración '!$C$16:$C$64,0),1),'8- Políticas de Administración '!$B$16:$F$64,5,FALSE),"")</f>
        <v/>
      </c>
      <c r="M85" s="479"/>
      <c r="N85" s="501"/>
      <c r="O85" s="492"/>
    </row>
    <row r="86" spans="1:15" ht="8.25" customHeight="1">
      <c r="A86" s="539"/>
      <c r="B86" s="479"/>
      <c r="C86" s="479"/>
      <c r="D86" s="136"/>
      <c r="E86" s="479"/>
      <c r="F86" s="479"/>
      <c r="G86" s="483"/>
      <c r="H86" s="479"/>
      <c r="I86" s="197"/>
      <c r="J86" s="202"/>
      <c r="K86" s="151" t="str">
        <f>IFERROR(CONCATENATE(INDEX('8- Políticas de Administración '!$B$16:$F$53,MATCH('5- Identificación de Riesgos'!J86,'8- Políticas de Administración '!$C$16:$C$54,0),1)," - ",L86),"")</f>
        <v/>
      </c>
      <c r="L86" s="181" t="str">
        <f>IFERROR(VLOOKUP(INDEX('8- Políticas de Administración '!$B$16:$F$63,MATCH('5- Identificación de Riesgos'!J86,'8- Políticas de Administración '!$C$16:$C$64,0),1),'8- Políticas de Administración '!$B$16:$F$64,5,FALSE),"")</f>
        <v/>
      </c>
      <c r="M86" s="479"/>
      <c r="N86" s="501"/>
      <c r="O86" s="492"/>
    </row>
    <row r="87" spans="1:15" ht="8.25" customHeight="1">
      <c r="A87" s="539"/>
      <c r="B87" s="479"/>
      <c r="C87" s="479"/>
      <c r="D87" s="183"/>
      <c r="E87" s="479"/>
      <c r="F87" s="479"/>
      <c r="G87" s="483"/>
      <c r="H87" s="479"/>
      <c r="I87" s="197"/>
      <c r="J87" s="202"/>
      <c r="K87" s="151" t="str">
        <f>IFERROR(CONCATENATE(INDEX('8- Políticas de Administración '!$B$16:$F$53,MATCH('5- Identificación de Riesgos'!J87,'8- Políticas de Administración '!$C$16:$C$54,0),1)," - ",L87),"")</f>
        <v/>
      </c>
      <c r="L87" s="181" t="str">
        <f>IFERROR(VLOOKUP(INDEX('8- Políticas de Administración '!$B$16:$F$63,MATCH('5- Identificación de Riesgos'!J87,'8- Políticas de Administración '!$C$16:$C$64,0),1),'8- Políticas de Administración '!$B$16:$F$64,5,FALSE),"")</f>
        <v/>
      </c>
      <c r="M87" s="479"/>
      <c r="N87" s="501"/>
      <c r="O87" s="492"/>
    </row>
    <row r="88" spans="1:15" ht="8.25" customHeight="1">
      <c r="A88" s="539"/>
      <c r="B88" s="479"/>
      <c r="C88" s="479"/>
      <c r="D88" s="183"/>
      <c r="E88" s="479"/>
      <c r="F88" s="479"/>
      <c r="G88" s="483"/>
      <c r="H88" s="479"/>
      <c r="I88" s="197"/>
      <c r="J88" s="202"/>
      <c r="K88" s="151" t="str">
        <f>IFERROR(CONCATENATE(INDEX('8- Políticas de Administración '!$B$16:$F$53,MATCH('5- Identificación de Riesgos'!J88,'8- Políticas de Administración '!$C$16:$C$54,0),1)," - ",L88),"")</f>
        <v/>
      </c>
      <c r="L88" s="181" t="str">
        <f>IFERROR(VLOOKUP(INDEX('8- Políticas de Administración '!$B$16:$F$63,MATCH('5- Identificación de Riesgos'!J88,'8- Políticas de Administración '!$C$16:$C$64,0),1),'8- Políticas de Administración '!$B$16:$F$64,5,FALSE),"")</f>
        <v/>
      </c>
      <c r="M88" s="479"/>
      <c r="N88" s="501"/>
      <c r="O88" s="492"/>
    </row>
    <row r="89" spans="1:15" ht="8.25" customHeight="1" thickBot="1">
      <c r="A89" s="542"/>
      <c r="B89" s="494"/>
      <c r="C89" s="494"/>
      <c r="D89" s="184"/>
      <c r="E89" s="494"/>
      <c r="F89" s="494"/>
      <c r="G89" s="484"/>
      <c r="H89" s="494"/>
      <c r="I89" s="203"/>
      <c r="J89" s="204"/>
      <c r="K89" s="185" t="str">
        <f>IFERROR(CONCATENATE(INDEX('8- Políticas de Administración '!$B$16:$F$53,MATCH('5- Identificación de Riesgos'!J89,'8- Políticas de Administración '!$C$16:$C$54,0),1)," - ",L89),"")</f>
        <v/>
      </c>
      <c r="L89" s="186" t="str">
        <f>IFERROR(VLOOKUP(INDEX('8- Políticas de Administración '!$B$16:$F$63,MATCH('5- Identificación de Riesgos'!J89,'8- Políticas de Administración '!$C$16:$C$64,0),1),'8- Políticas de Administración '!$B$16:$F$64,5,FALSE),"")</f>
        <v/>
      </c>
      <c r="M89" s="494"/>
      <c r="N89" s="518"/>
      <c r="O89" s="492"/>
    </row>
    <row r="90" spans="1:15" ht="34.5" customHeight="1">
      <c r="A90" s="541">
        <v>9</v>
      </c>
      <c r="B90" s="478" t="s">
        <v>363</v>
      </c>
      <c r="C90" s="478" t="s">
        <v>364</v>
      </c>
      <c r="D90" s="196" t="s">
        <v>365</v>
      </c>
      <c r="E90" s="478">
        <v>2</v>
      </c>
      <c r="F90" s="478">
        <v>0</v>
      </c>
      <c r="G90" s="495">
        <f>F90/E90</f>
        <v>0</v>
      </c>
      <c r="H90" s="478"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96" t="s">
        <v>286</v>
      </c>
      <c r="J90" s="201" t="s">
        <v>310</v>
      </c>
      <c r="K90" s="152" t="str">
        <f>IFERROR(CONCATENATE(INDEX('8- Políticas de Administración '!$B$16:$F$53,MATCH('5- Identificación de Riesgos'!J90,'8- Políticas de Administración '!$C$16:$C$54,0),1)," - ",L90),"")</f>
        <v>Mayor - 4</v>
      </c>
      <c r="L90" s="180">
        <f>IFERROR(VLOOKUP(INDEX('8- Políticas de Administración '!$B$16:$F$63,MATCH('5- Identificación de Riesgos'!J90,'8- Políticas de Administración '!$C$16:$C$64,0),1),'8- Políticas de Administración '!$B$16:$F$64,5,FALSE),"")</f>
        <v>4</v>
      </c>
      <c r="M90" s="478" t="str">
        <f>IFERROR(CONCATENATE(INDEX('8- Políticas de Administración '!$B$16:$F$53,MATCH(ROUND(AVERAGE(L90:L99),0),'8- Políticas de Administración '!$F$16:$F$53,0),1)," - ",ROUND(AVERAGE(L90:L99),0)),"")</f>
        <v>Moderado - 3</v>
      </c>
      <c r="N90" s="500" t="str">
        <f>IFERROR(CONCATENATE(VLOOKUP((LEFT(H90,LEN(H90)-4)&amp;LEFT(M90,LEN(M90)-4)),'9- Matriz de Calor '!$D$18:$E$42,2,0)," - ",RIGHT(H90,1)*RIGHT(M90,1)),"")</f>
        <v>Moderado - 3</v>
      </c>
      <c r="O90" s="481">
        <f>RIGHT(H90,1)*RIGHT(M90,1)</f>
        <v>3</v>
      </c>
    </row>
    <row r="91" spans="1:15" ht="25.5">
      <c r="A91" s="539"/>
      <c r="B91" s="479"/>
      <c r="C91" s="479"/>
      <c r="D91" s="197" t="s">
        <v>366</v>
      </c>
      <c r="E91" s="479"/>
      <c r="F91" s="479"/>
      <c r="G91" s="483"/>
      <c r="H91" s="479"/>
      <c r="I91" s="197" t="s">
        <v>289</v>
      </c>
      <c r="J91" s="202" t="s">
        <v>367</v>
      </c>
      <c r="K91" s="151" t="str">
        <f>IFERROR(CONCATENATE(INDEX('8- Políticas de Administración '!$B$16:$F$53,MATCH('5- Identificación de Riesgos'!J91,'8- Políticas de Administración '!$C$16:$C$54,0),1)," - ",L91),"")</f>
        <v>Catastrófico - 5</v>
      </c>
      <c r="L91" s="181">
        <f>IFERROR(VLOOKUP(INDEX('8- Políticas de Administración '!$B$16:$F$63,MATCH('5- Identificación de Riesgos'!J91,'8- Políticas de Administración '!$C$16:$C$64,0),1),'8- Políticas de Administración '!$B$16:$F$64,5,FALSE),"")</f>
        <v>5</v>
      </c>
      <c r="M91" s="479"/>
      <c r="N91" s="501"/>
      <c r="O91" s="481"/>
    </row>
    <row r="92" spans="1:15" ht="30" customHeight="1">
      <c r="A92" s="539"/>
      <c r="B92" s="479"/>
      <c r="C92" s="479"/>
      <c r="D92" s="197" t="s">
        <v>368</v>
      </c>
      <c r="E92" s="479"/>
      <c r="F92" s="479"/>
      <c r="G92" s="483"/>
      <c r="H92" s="479"/>
      <c r="I92" s="197" t="s">
        <v>295</v>
      </c>
      <c r="J92" s="202" t="s">
        <v>296</v>
      </c>
      <c r="K92" s="151" t="str">
        <f>IFERROR(CONCATENATE(INDEX('8- Políticas de Administración '!$B$16:$F$53,MATCH('5- Identificación de Riesgos'!J92,'8- Políticas de Administración '!$C$16:$C$54,0),1)," - ",L92),"")</f>
        <v>Menor - 2</v>
      </c>
      <c r="L92" s="181">
        <f>IFERROR(VLOOKUP(INDEX('8- Políticas de Administración '!$B$16:$F$63,MATCH('5- Identificación de Riesgos'!J92,'8- Políticas de Administración '!$C$16:$C$64,0),1),'8- Políticas de Administración '!$B$16:$F$64,5,FALSE),"")</f>
        <v>2</v>
      </c>
      <c r="M92" s="479"/>
      <c r="N92" s="501"/>
      <c r="O92" s="481"/>
    </row>
    <row r="93" spans="1:15" ht="38.25">
      <c r="A93" s="539"/>
      <c r="B93" s="479"/>
      <c r="C93" s="479"/>
      <c r="D93" s="197" t="s">
        <v>369</v>
      </c>
      <c r="E93" s="479"/>
      <c r="F93" s="479"/>
      <c r="G93" s="483"/>
      <c r="H93" s="479"/>
      <c r="I93" s="197" t="s">
        <v>298</v>
      </c>
      <c r="J93" s="202" t="s">
        <v>299</v>
      </c>
      <c r="K93" s="151" t="str">
        <f>IFERROR(CONCATENATE(INDEX('8- Políticas de Administración '!$B$16:$F$53,MATCH('5- Identificación de Riesgos'!J93,'8- Políticas de Administración '!$C$16:$C$54,0),1)," - ",L93),"")</f>
        <v>Menor - 2</v>
      </c>
      <c r="L93" s="181">
        <f>IFERROR(VLOOKUP(INDEX('8- Políticas de Administración '!$B$16:$F$63,MATCH('5- Identificación de Riesgos'!J93,'8- Políticas de Administración '!$C$16:$C$64,0),1),'8- Políticas de Administración '!$B$16:$F$64,5,FALSE),"")</f>
        <v>2</v>
      </c>
      <c r="M93" s="479"/>
      <c r="N93" s="501"/>
      <c r="O93" s="481"/>
    </row>
    <row r="94" spans="1:15" ht="6.75" customHeight="1">
      <c r="A94" s="539"/>
      <c r="B94" s="479"/>
      <c r="C94" s="479"/>
      <c r="D94" s="197"/>
      <c r="E94" s="479"/>
      <c r="F94" s="479"/>
      <c r="G94" s="483"/>
      <c r="H94" s="479"/>
      <c r="I94" s="197"/>
      <c r="J94" s="202"/>
      <c r="K94" s="151" t="str">
        <f>IFERROR(CONCATENATE(INDEX('8- Políticas de Administración '!$B$16:$F$53,MATCH('5- Identificación de Riesgos'!J94,'8- Políticas de Administración '!$C$16:$C$54,0),1)," - ",L94),"")</f>
        <v/>
      </c>
      <c r="L94" s="181" t="str">
        <f>IFERROR(VLOOKUP(INDEX('8- Políticas de Administración '!$B$16:$F$63,MATCH('5- Identificación de Riesgos'!J94,'8- Políticas de Administración '!$C$16:$C$64,0),1),'8- Políticas de Administración '!$B$16:$F$64,5,FALSE),"")</f>
        <v/>
      </c>
      <c r="M94" s="479"/>
      <c r="N94" s="501"/>
      <c r="O94" s="481"/>
    </row>
    <row r="95" spans="1:15" ht="6.75" customHeight="1">
      <c r="A95" s="539"/>
      <c r="B95" s="479"/>
      <c r="C95" s="479"/>
      <c r="D95" s="197"/>
      <c r="E95" s="479"/>
      <c r="F95" s="479"/>
      <c r="G95" s="483"/>
      <c r="H95" s="479"/>
      <c r="I95" s="197"/>
      <c r="J95" s="202"/>
      <c r="K95" s="151" t="str">
        <f>IFERROR(CONCATENATE(INDEX('8- Políticas de Administración '!$B$16:$F$53,MATCH('5- Identificación de Riesgos'!J95,'8- Políticas de Administración '!$C$16:$C$54,0),1)," - ",L95),"")</f>
        <v/>
      </c>
      <c r="L95" s="181" t="str">
        <f>IFERROR(VLOOKUP(INDEX('8- Políticas de Administración '!$B$16:$F$63,MATCH('5- Identificación de Riesgos'!J95,'8- Políticas de Administración '!$C$16:$C$64,0),1),'8- Políticas de Administración '!$B$16:$F$64,5,FALSE),"")</f>
        <v/>
      </c>
      <c r="M95" s="479"/>
      <c r="N95" s="501"/>
      <c r="O95" s="481"/>
    </row>
    <row r="96" spans="1:15" ht="6.75" customHeight="1">
      <c r="A96" s="539"/>
      <c r="B96" s="479"/>
      <c r="C96" s="479"/>
      <c r="D96" s="197"/>
      <c r="E96" s="479"/>
      <c r="F96" s="479"/>
      <c r="G96" s="483"/>
      <c r="H96" s="479"/>
      <c r="I96" s="197"/>
      <c r="J96" s="202"/>
      <c r="K96" s="151" t="str">
        <f>IFERROR(CONCATENATE(INDEX('8- Políticas de Administración '!$B$16:$F$53,MATCH('5- Identificación de Riesgos'!J96,'8- Políticas de Administración '!$C$16:$C$54,0),1)," - ",L96),"")</f>
        <v/>
      </c>
      <c r="L96" s="181" t="str">
        <f>IFERROR(VLOOKUP(INDEX('8- Políticas de Administración '!$B$16:$F$63,MATCH('5- Identificación de Riesgos'!J96,'8- Políticas de Administración '!$C$16:$C$64,0),1),'8- Políticas de Administración '!$B$16:$F$64,5,FALSE),"")</f>
        <v/>
      </c>
      <c r="M96" s="479"/>
      <c r="N96" s="501"/>
      <c r="O96" s="481"/>
    </row>
    <row r="97" spans="1:15" ht="6.75" customHeight="1">
      <c r="A97" s="539"/>
      <c r="B97" s="479"/>
      <c r="C97" s="479"/>
      <c r="D97" s="197"/>
      <c r="E97" s="479"/>
      <c r="F97" s="479"/>
      <c r="G97" s="483"/>
      <c r="H97" s="479"/>
      <c r="I97" s="197"/>
      <c r="J97" s="202"/>
      <c r="K97" s="151" t="str">
        <f>IFERROR(CONCATENATE(INDEX('8- Políticas de Administración '!$B$16:$F$53,MATCH('5- Identificación de Riesgos'!J97,'8- Políticas de Administración '!$C$16:$C$54,0),1)," - ",L97),"")</f>
        <v/>
      </c>
      <c r="L97" s="181" t="str">
        <f>IFERROR(VLOOKUP(INDEX('8- Políticas de Administración '!$B$16:$F$63,MATCH('5- Identificación de Riesgos'!J97,'8- Políticas de Administración '!$C$16:$C$64,0),1),'8- Políticas de Administración '!$B$16:$F$64,5,FALSE),"")</f>
        <v/>
      </c>
      <c r="M97" s="479"/>
      <c r="N97" s="501"/>
      <c r="O97" s="481"/>
    </row>
    <row r="98" spans="1:15" ht="6.75" customHeight="1">
      <c r="A98" s="539"/>
      <c r="B98" s="479"/>
      <c r="C98" s="479"/>
      <c r="D98" s="197"/>
      <c r="E98" s="479"/>
      <c r="F98" s="479"/>
      <c r="G98" s="483"/>
      <c r="H98" s="479"/>
      <c r="I98" s="197"/>
      <c r="J98" s="202"/>
      <c r="K98" s="151" t="str">
        <f>IFERROR(CONCATENATE(INDEX('8- Políticas de Administración '!$B$16:$F$53,MATCH('5- Identificación de Riesgos'!J98,'8- Políticas de Administración '!$C$16:$C$54,0),1)," - ",L98),"")</f>
        <v/>
      </c>
      <c r="L98" s="181" t="str">
        <f>IFERROR(VLOOKUP(INDEX('8- Políticas de Administración '!$B$16:$F$63,MATCH('5- Identificación de Riesgos'!J98,'8- Políticas de Administración '!$C$16:$C$64,0),1),'8- Políticas de Administración '!$B$16:$F$64,5,FALSE),"")</f>
        <v/>
      </c>
      <c r="M98" s="479"/>
      <c r="N98" s="501"/>
      <c r="O98" s="481"/>
    </row>
    <row r="99" spans="1:15" ht="6.75" customHeight="1" thickBot="1">
      <c r="A99" s="540"/>
      <c r="B99" s="480"/>
      <c r="C99" s="480"/>
      <c r="D99" s="198"/>
      <c r="E99" s="480"/>
      <c r="F99" s="480"/>
      <c r="G99" s="496"/>
      <c r="H99" s="480"/>
      <c r="I99" s="198"/>
      <c r="J99" s="205"/>
      <c r="K99" s="191" t="str">
        <f>IFERROR(CONCATENATE(INDEX('8- Políticas de Administración '!$B$16:$F$53,MATCH('5- Identificación de Riesgos'!J99,'8- Políticas de Administración '!$C$16:$C$54,0),1)," - ",L99),"")</f>
        <v/>
      </c>
      <c r="L99" s="192" t="str">
        <f>IFERROR(VLOOKUP(INDEX('8- Políticas de Administración '!$B$16:$F$63,MATCH('5- Identificación de Riesgos'!J99,'8- Políticas de Administración '!$C$16:$C$64,0),1),'8- Políticas de Administración '!$B$16:$F$64,5,FALSE),"")</f>
        <v/>
      </c>
      <c r="M99" s="480"/>
      <c r="N99" s="502"/>
      <c r="O99" s="481"/>
    </row>
    <row r="100" spans="1:15" ht="28.5" customHeight="1">
      <c r="A100" s="538">
        <v>10</v>
      </c>
      <c r="B100" s="493" t="s">
        <v>370</v>
      </c>
      <c r="C100" s="493" t="s">
        <v>371</v>
      </c>
      <c r="D100" s="199" t="s">
        <v>365</v>
      </c>
      <c r="E100" s="493">
        <v>2</v>
      </c>
      <c r="F100" s="493">
        <v>0</v>
      </c>
      <c r="G100" s="482">
        <f t="shared" ref="G100" si="5">F100/E100</f>
        <v>0</v>
      </c>
      <c r="H100" s="493" t="str">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Muy Baja - 1</v>
      </c>
      <c r="I100" s="199" t="s">
        <v>286</v>
      </c>
      <c r="J100" s="206" t="s">
        <v>310</v>
      </c>
      <c r="K100" s="193" t="str">
        <f>IFERROR(CONCATENATE(INDEX('8- Políticas de Administración '!$B$16:$F$53,MATCH('5- Identificación de Riesgos'!J100,'8- Políticas de Administración '!$C$16:$C$54,0),1)," - ",L100),"")</f>
        <v>Mayor - 4</v>
      </c>
      <c r="L100" s="194">
        <f>IFERROR(VLOOKUP(INDEX('8- Políticas de Administración '!$B$16:$F$63,MATCH('5- Identificación de Riesgos'!J100,'8- Políticas de Administración '!$C$16:$C$64,0),1),'8- Políticas de Administración '!$B$16:$F$64,5,FALSE),"")</f>
        <v>4</v>
      </c>
      <c r="M100" s="493" t="str">
        <f>IFERROR(CONCATENATE(INDEX('8- Políticas de Administración '!$B$16:$F$53,MATCH(ROUND(AVERAGE(L100:L109),0),'8- Políticas de Administración '!$F$16:$F$53,0),1)," - ",ROUND(AVERAGE(L100:L109),0)),"")</f>
        <v>Moderado - 3</v>
      </c>
      <c r="N100" s="535" t="str">
        <f>IFERROR(CONCATENATE(VLOOKUP((LEFT(H100,LEN(H100)-4)&amp;LEFT(M100,LEN(M100)-4)),'9- Matriz de Calor '!$D$18:$E$42,2,0)," - ",RIGHT(H100,1)*RIGHT(M100,1)),"")</f>
        <v>Moderado - 3</v>
      </c>
      <c r="O100" s="481">
        <f>RIGHT(H100,1)*RIGHT(M100,1)</f>
        <v>3</v>
      </c>
    </row>
    <row r="101" spans="1:15" ht="25.5">
      <c r="A101" s="539"/>
      <c r="B101" s="479"/>
      <c r="C101" s="479"/>
      <c r="D101" s="197" t="s">
        <v>366</v>
      </c>
      <c r="E101" s="479"/>
      <c r="F101" s="479"/>
      <c r="G101" s="483"/>
      <c r="H101" s="479"/>
      <c r="I101" s="197" t="s">
        <v>289</v>
      </c>
      <c r="J101" s="202" t="s">
        <v>367</v>
      </c>
      <c r="K101" s="151" t="str">
        <f>IFERROR(CONCATENATE(INDEX('8- Políticas de Administración '!$B$16:$F$53,MATCH('5- Identificación de Riesgos'!J101,'8- Políticas de Administración '!$C$16:$C$54,0),1)," - ",L101),"")</f>
        <v>Catastrófico - 5</v>
      </c>
      <c r="L101" s="181">
        <f>IFERROR(VLOOKUP(INDEX('8- Políticas de Administración '!$B$16:$F$63,MATCH('5- Identificación de Riesgos'!J101,'8- Políticas de Administración '!$C$16:$C$64,0),1),'8- Políticas de Administración '!$B$16:$F$64,5,FALSE),"")</f>
        <v>5</v>
      </c>
      <c r="M101" s="479"/>
      <c r="N101" s="501"/>
      <c r="O101" s="481"/>
    </row>
    <row r="102" spans="1:15" ht="25.5">
      <c r="A102" s="539"/>
      <c r="B102" s="479"/>
      <c r="C102" s="479"/>
      <c r="D102" s="197" t="s">
        <v>372</v>
      </c>
      <c r="E102" s="479"/>
      <c r="F102" s="479"/>
      <c r="G102" s="483"/>
      <c r="H102" s="479"/>
      <c r="I102" s="197" t="s">
        <v>295</v>
      </c>
      <c r="J102" s="202" t="s">
        <v>296</v>
      </c>
      <c r="K102" s="151" t="str">
        <f>IFERROR(CONCATENATE(INDEX('8- Políticas de Administración '!$B$16:$F$53,MATCH('5- Identificación de Riesgos'!J102,'8- Políticas de Administración '!$C$16:$C$54,0),1)," - ",L102),"")</f>
        <v>Menor - 2</v>
      </c>
      <c r="L102" s="181">
        <f>IFERROR(VLOOKUP(INDEX('8- Políticas de Administración '!$B$16:$F$63,MATCH('5- Identificación de Riesgos'!J102,'8- Políticas de Administración '!$C$16:$C$64,0),1),'8- Políticas de Administración '!$B$16:$F$64,5,FALSE),"")</f>
        <v>2</v>
      </c>
      <c r="M102" s="479"/>
      <c r="N102" s="501"/>
      <c r="O102" s="481"/>
    </row>
    <row r="103" spans="1:15" ht="25.5">
      <c r="A103" s="539"/>
      <c r="B103" s="479"/>
      <c r="C103" s="479"/>
      <c r="D103" s="197"/>
      <c r="E103" s="479"/>
      <c r="F103" s="479"/>
      <c r="G103" s="483"/>
      <c r="H103" s="479"/>
      <c r="I103" s="197" t="s">
        <v>298</v>
      </c>
      <c r="J103" s="202" t="s">
        <v>299</v>
      </c>
      <c r="K103" s="151" t="str">
        <f>IFERROR(CONCATENATE(INDEX('8- Políticas de Administración '!$B$16:$F$53,MATCH('5- Identificación de Riesgos'!J103,'8- Políticas de Administración '!$C$16:$C$54,0),1)," - ",L103),"")</f>
        <v>Menor - 2</v>
      </c>
      <c r="L103" s="181">
        <f>IFERROR(VLOOKUP(INDEX('8- Políticas de Administración '!$B$16:$F$63,MATCH('5- Identificación de Riesgos'!J103,'8- Políticas de Administración '!$C$16:$C$64,0),1),'8- Políticas de Administración '!$B$16:$F$64,5,FALSE),"")</f>
        <v>2</v>
      </c>
      <c r="M103" s="479"/>
      <c r="N103" s="501"/>
      <c r="O103" s="481"/>
    </row>
    <row r="104" spans="1:15" ht="6.75" customHeight="1">
      <c r="A104" s="539"/>
      <c r="B104" s="479"/>
      <c r="C104" s="479"/>
      <c r="D104" s="197"/>
      <c r="E104" s="479"/>
      <c r="F104" s="479"/>
      <c r="G104" s="483"/>
      <c r="H104" s="479"/>
      <c r="I104" s="197"/>
      <c r="J104" s="202"/>
      <c r="K104" s="151" t="str">
        <f>IFERROR(CONCATENATE(INDEX('8- Políticas de Administración '!$B$16:$F$53,MATCH('5- Identificación de Riesgos'!J104,'8- Políticas de Administración '!$C$16:$C$54,0),1)," - ",L104),"")</f>
        <v/>
      </c>
      <c r="L104" s="181" t="str">
        <f>IFERROR(VLOOKUP(INDEX('8- Políticas de Administración '!$B$16:$F$63,MATCH('5- Identificación de Riesgos'!J104,'8- Políticas de Administración '!$C$16:$C$64,0),1),'8- Políticas de Administración '!$B$16:$F$64,5,FALSE),"")</f>
        <v/>
      </c>
      <c r="M104" s="479"/>
      <c r="N104" s="501"/>
      <c r="O104" s="481"/>
    </row>
    <row r="105" spans="1:15" ht="6.75" customHeight="1">
      <c r="A105" s="539"/>
      <c r="B105" s="479"/>
      <c r="C105" s="479"/>
      <c r="D105" s="197"/>
      <c r="E105" s="479"/>
      <c r="F105" s="479"/>
      <c r="G105" s="483"/>
      <c r="H105" s="479"/>
      <c r="I105" s="197"/>
      <c r="J105" s="202"/>
      <c r="K105" s="151" t="str">
        <f>IFERROR(CONCATENATE(INDEX('8- Políticas de Administración '!$B$16:$F$53,MATCH('5- Identificación de Riesgos'!J105,'8- Políticas de Administración '!$C$16:$C$54,0),1)," - ",L105),"")</f>
        <v/>
      </c>
      <c r="L105" s="181" t="str">
        <f>IFERROR(VLOOKUP(INDEX('8- Políticas de Administración '!$B$16:$F$63,MATCH('5- Identificación de Riesgos'!J105,'8- Políticas de Administración '!$C$16:$C$64,0),1),'8- Políticas de Administración '!$B$16:$F$64,5,FALSE),"")</f>
        <v/>
      </c>
      <c r="M105" s="479"/>
      <c r="N105" s="501"/>
      <c r="O105" s="481"/>
    </row>
    <row r="106" spans="1:15" ht="6.75" customHeight="1">
      <c r="A106" s="539"/>
      <c r="B106" s="479"/>
      <c r="C106" s="479"/>
      <c r="D106" s="197"/>
      <c r="E106" s="479"/>
      <c r="F106" s="479"/>
      <c r="G106" s="483"/>
      <c r="H106" s="479"/>
      <c r="I106" s="197"/>
      <c r="J106" s="202"/>
      <c r="K106" s="151" t="str">
        <f>IFERROR(CONCATENATE(INDEX('8- Políticas de Administración '!$B$16:$F$53,MATCH('5- Identificación de Riesgos'!J106,'8- Políticas de Administración '!$C$16:$C$54,0),1)," - ",L106),"")</f>
        <v/>
      </c>
      <c r="L106" s="181" t="str">
        <f>IFERROR(VLOOKUP(INDEX('8- Políticas de Administración '!$B$16:$F$63,MATCH('5- Identificación de Riesgos'!J106,'8- Políticas de Administración '!$C$16:$C$64,0),1),'8- Políticas de Administración '!$B$16:$F$64,5,FALSE),"")</f>
        <v/>
      </c>
      <c r="M106" s="479"/>
      <c r="N106" s="501"/>
      <c r="O106" s="481"/>
    </row>
    <row r="107" spans="1:15" ht="6.75" customHeight="1">
      <c r="A107" s="539"/>
      <c r="B107" s="479"/>
      <c r="C107" s="479"/>
      <c r="D107" s="197"/>
      <c r="E107" s="479"/>
      <c r="F107" s="479"/>
      <c r="G107" s="483"/>
      <c r="H107" s="479"/>
      <c r="I107" s="197"/>
      <c r="J107" s="202"/>
      <c r="K107" s="151" t="str">
        <f>IFERROR(CONCATENATE(INDEX('8- Políticas de Administración '!$B$16:$F$53,MATCH('5- Identificación de Riesgos'!J107,'8- Políticas de Administración '!$C$16:$C$54,0),1)," - ",L107),"")</f>
        <v/>
      </c>
      <c r="L107" s="181" t="str">
        <f>IFERROR(VLOOKUP(INDEX('8- Políticas de Administración '!$B$16:$F$63,MATCH('5- Identificación de Riesgos'!J107,'8- Políticas de Administración '!$C$16:$C$64,0),1),'8- Políticas de Administración '!$B$16:$F$64,5,FALSE),"")</f>
        <v/>
      </c>
      <c r="M107" s="479"/>
      <c r="N107" s="501"/>
      <c r="O107" s="481"/>
    </row>
    <row r="108" spans="1:15" ht="6.75" customHeight="1">
      <c r="A108" s="539"/>
      <c r="B108" s="479"/>
      <c r="C108" s="479"/>
      <c r="D108" s="197"/>
      <c r="E108" s="479"/>
      <c r="F108" s="479"/>
      <c r="G108" s="483"/>
      <c r="H108" s="479"/>
      <c r="I108" s="197"/>
      <c r="J108" s="202"/>
      <c r="K108" s="151" t="str">
        <f>IFERROR(CONCATENATE(INDEX('8- Políticas de Administración '!$B$16:$F$53,MATCH('5- Identificación de Riesgos'!J108,'8- Políticas de Administración '!$C$16:$C$54,0),1)," - ",L108),"")</f>
        <v/>
      </c>
      <c r="L108" s="181" t="str">
        <f>IFERROR(VLOOKUP(INDEX('8- Políticas de Administración '!$B$16:$F$63,MATCH('5- Identificación de Riesgos'!J108,'8- Políticas de Administración '!$C$16:$C$64,0),1),'8- Políticas de Administración '!$B$16:$F$64,5,FALSE),"")</f>
        <v/>
      </c>
      <c r="M108" s="479"/>
      <c r="N108" s="501"/>
      <c r="O108" s="481"/>
    </row>
    <row r="109" spans="1:15" ht="6.75" customHeight="1" thickBot="1">
      <c r="A109" s="540"/>
      <c r="B109" s="480"/>
      <c r="C109" s="480"/>
      <c r="D109" s="198"/>
      <c r="E109" s="480"/>
      <c r="F109" s="480"/>
      <c r="G109" s="496"/>
      <c r="H109" s="480"/>
      <c r="I109" s="198"/>
      <c r="J109" s="205"/>
      <c r="K109" s="191" t="str">
        <f>IFERROR(CONCATENATE(INDEX('8- Políticas de Administración '!$B$16:$F$53,MATCH('5- Identificación de Riesgos'!J109,'8- Políticas de Administración '!$C$16:$C$54,0),1)," - ",L109),"")</f>
        <v/>
      </c>
      <c r="L109" s="192" t="str">
        <f>IFERROR(VLOOKUP(INDEX('8- Políticas de Administración '!$B$16:$F$63,MATCH('5- Identificación de Riesgos'!J109,'8- Políticas de Administración '!$C$16:$C$64,0),1),'8- Políticas de Administración '!$B$16:$F$64,5,FALSE),"")</f>
        <v/>
      </c>
      <c r="M109" s="480"/>
      <c r="N109" s="502"/>
      <c r="O109" s="481"/>
    </row>
    <row r="110" spans="1:15" ht="32.25" customHeight="1">
      <c r="A110" s="541">
        <v>11</v>
      </c>
      <c r="B110" s="478" t="s">
        <v>373</v>
      </c>
      <c r="C110" s="478" t="s">
        <v>374</v>
      </c>
      <c r="D110" s="196" t="s">
        <v>365</v>
      </c>
      <c r="E110" s="478">
        <v>2</v>
      </c>
      <c r="F110" s="478">
        <v>0</v>
      </c>
      <c r="G110" s="495">
        <f t="shared" ref="G110" si="6">F110/E110</f>
        <v>0</v>
      </c>
      <c r="H110" s="478" t="str">
        <f>CONCATENATE(IF(G110&lt;='8-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 - ",VLOOKUP(IF(G110&lt;='8-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valida"))))),'8- Políticas de Administración '!$B$6:$F$10,5,FALSE))</f>
        <v>Muy Baja - 1</v>
      </c>
      <c r="I110" s="196" t="s">
        <v>286</v>
      </c>
      <c r="J110" s="201" t="s">
        <v>310</v>
      </c>
      <c r="K110" s="152" t="str">
        <f>IFERROR(CONCATENATE(INDEX('8- Políticas de Administración '!$B$16:$F$53,MATCH('5- Identificación de Riesgos'!J110,'8- Políticas de Administración '!$C$16:$C$54,0),1)," - ",L110),"")</f>
        <v>Mayor - 4</v>
      </c>
      <c r="L110" s="180">
        <f>IFERROR(VLOOKUP(INDEX('8- Políticas de Administración '!$B$16:$F$63,MATCH('5- Identificación de Riesgos'!J110,'8- Políticas de Administración '!$C$16:$C$64,0),1),'8- Políticas de Administración '!$B$16:$F$64,5,FALSE),"")</f>
        <v>4</v>
      </c>
      <c r="M110" s="493" t="str">
        <f>IFERROR(CONCATENATE(INDEX('8- Políticas de Administración '!$B$16:$F$53,MATCH(ROUND(AVERAGE(L110:L119),0),'8- Políticas de Administración '!$F$16:$F$53,0),1)," - ",ROUND(AVERAGE(L110:L119),0)),"")</f>
        <v>Moderado - 3</v>
      </c>
      <c r="N110" s="535" t="str">
        <f>IFERROR(CONCATENATE(VLOOKUP((LEFT(H110,LEN(H110)-4)&amp;LEFT(M110,LEN(M110)-4)),'9- Matriz de Calor '!$D$18:$E$42,2,0)," - ",RIGHT(H110,1)*RIGHT(M110,1)),"")</f>
        <v>Moderado - 3</v>
      </c>
      <c r="O110" s="481">
        <f>RIGHT(H110,1)*RIGHT(M110,1)</f>
        <v>3</v>
      </c>
    </row>
    <row r="111" spans="1:15" ht="25.5">
      <c r="A111" s="539"/>
      <c r="B111" s="479"/>
      <c r="C111" s="479"/>
      <c r="D111" s="197" t="s">
        <v>366</v>
      </c>
      <c r="E111" s="479"/>
      <c r="F111" s="479"/>
      <c r="G111" s="483"/>
      <c r="H111" s="479"/>
      <c r="I111" s="197" t="s">
        <v>289</v>
      </c>
      <c r="J111" s="202" t="s">
        <v>367</v>
      </c>
      <c r="K111" s="151" t="str">
        <f>IFERROR(CONCATENATE(INDEX('8- Políticas de Administración '!$B$16:$F$53,MATCH('5- Identificación de Riesgos'!J111,'8- Políticas de Administración '!$C$16:$C$54,0),1)," - ",L111),"")</f>
        <v>Catastrófico - 5</v>
      </c>
      <c r="L111" s="181">
        <f>IFERROR(VLOOKUP(INDEX('8- Políticas de Administración '!$B$16:$F$63,MATCH('5- Identificación de Riesgos'!J111,'8- Políticas de Administración '!$C$16:$C$64,0),1),'8- Políticas de Administración '!$B$16:$F$64,5,FALSE),"")</f>
        <v>5</v>
      </c>
      <c r="M111" s="479"/>
      <c r="N111" s="501"/>
      <c r="O111" s="481"/>
    </row>
    <row r="112" spans="1:15" ht="25.5">
      <c r="A112" s="539"/>
      <c r="B112" s="479"/>
      <c r="C112" s="479"/>
      <c r="D112" s="197" t="s">
        <v>375</v>
      </c>
      <c r="E112" s="479"/>
      <c r="F112" s="479"/>
      <c r="G112" s="483"/>
      <c r="H112" s="479"/>
      <c r="I112" s="197" t="s">
        <v>295</v>
      </c>
      <c r="J112" s="202" t="s">
        <v>296</v>
      </c>
      <c r="K112" s="151" t="str">
        <f>IFERROR(CONCATENATE(INDEX('8- Políticas de Administración '!$B$16:$F$53,MATCH('5- Identificación de Riesgos'!J112,'8- Políticas de Administración '!$C$16:$C$54,0),1)," - ",L112),"")</f>
        <v>Menor - 2</v>
      </c>
      <c r="L112" s="181">
        <f>IFERROR(VLOOKUP(INDEX('8- Políticas de Administración '!$B$16:$F$63,MATCH('5- Identificación de Riesgos'!J112,'8- Políticas de Administración '!$C$16:$C$64,0),1),'8- Políticas de Administración '!$B$16:$F$64,5,FALSE),"")</f>
        <v>2</v>
      </c>
      <c r="M112" s="479"/>
      <c r="N112" s="501"/>
      <c r="O112" s="481"/>
    </row>
    <row r="113" spans="1:15" ht="25.5">
      <c r="A113" s="539"/>
      <c r="B113" s="479"/>
      <c r="C113" s="479"/>
      <c r="D113" s="197"/>
      <c r="E113" s="479"/>
      <c r="F113" s="479"/>
      <c r="G113" s="483"/>
      <c r="H113" s="479"/>
      <c r="I113" s="197" t="s">
        <v>298</v>
      </c>
      <c r="J113" s="202" t="s">
        <v>299</v>
      </c>
      <c r="K113" s="151" t="str">
        <f>IFERROR(CONCATENATE(INDEX('8- Políticas de Administración '!$B$16:$F$53,MATCH('5- Identificación de Riesgos'!J113,'8- Políticas de Administración '!$C$16:$C$54,0),1)," - ",L113),"")</f>
        <v>Menor - 2</v>
      </c>
      <c r="L113" s="181">
        <f>IFERROR(VLOOKUP(INDEX('8- Políticas de Administración '!$B$16:$F$63,MATCH('5- Identificación de Riesgos'!J113,'8- Políticas de Administración '!$C$16:$C$64,0),1),'8- Políticas de Administración '!$B$16:$F$64,5,FALSE),"")</f>
        <v>2</v>
      </c>
      <c r="M113" s="479"/>
      <c r="N113" s="501"/>
      <c r="O113" s="481"/>
    </row>
    <row r="114" spans="1:15" ht="9" customHeight="1">
      <c r="A114" s="539"/>
      <c r="B114" s="479"/>
      <c r="C114" s="479"/>
      <c r="D114" s="197"/>
      <c r="E114" s="479"/>
      <c r="F114" s="479"/>
      <c r="G114" s="483"/>
      <c r="H114" s="479"/>
      <c r="I114" s="197"/>
      <c r="J114" s="202"/>
      <c r="K114" s="151" t="str">
        <f>IFERROR(CONCATENATE(INDEX('8- Políticas de Administración '!$B$16:$F$53,MATCH('5- Identificación de Riesgos'!J114,'8- Políticas de Administración '!$C$16:$C$54,0),1)," - ",L114),"")</f>
        <v/>
      </c>
      <c r="L114" s="181" t="str">
        <f>IFERROR(VLOOKUP(INDEX('8- Políticas de Administración '!$B$16:$F$63,MATCH('5- Identificación de Riesgos'!J114,'8- Políticas de Administración '!$C$16:$C$64,0),1),'8- Políticas de Administración '!$B$16:$F$64,5,FALSE),"")</f>
        <v/>
      </c>
      <c r="M114" s="479"/>
      <c r="N114" s="501"/>
      <c r="O114" s="481"/>
    </row>
    <row r="115" spans="1:15" ht="9" customHeight="1">
      <c r="A115" s="539"/>
      <c r="B115" s="479"/>
      <c r="C115" s="479"/>
      <c r="D115" s="197"/>
      <c r="E115" s="479"/>
      <c r="F115" s="479"/>
      <c r="G115" s="483"/>
      <c r="H115" s="479"/>
      <c r="I115" s="197"/>
      <c r="J115" s="202"/>
      <c r="K115" s="151" t="str">
        <f>IFERROR(CONCATENATE(INDEX('8- Políticas de Administración '!$B$16:$F$53,MATCH('5- Identificación de Riesgos'!J115,'8- Políticas de Administración '!$C$16:$C$54,0),1)," - ",L115),"")</f>
        <v/>
      </c>
      <c r="L115" s="181" t="str">
        <f>IFERROR(VLOOKUP(INDEX('8- Políticas de Administración '!$B$16:$F$63,MATCH('5- Identificación de Riesgos'!J115,'8- Políticas de Administración '!$C$16:$C$64,0),1),'8- Políticas de Administración '!$B$16:$F$64,5,FALSE),"")</f>
        <v/>
      </c>
      <c r="M115" s="479"/>
      <c r="N115" s="501"/>
      <c r="O115" s="481"/>
    </row>
    <row r="116" spans="1:15" ht="9" customHeight="1">
      <c r="A116" s="539"/>
      <c r="B116" s="479"/>
      <c r="C116" s="479"/>
      <c r="D116" s="197"/>
      <c r="E116" s="479"/>
      <c r="F116" s="479"/>
      <c r="G116" s="483"/>
      <c r="H116" s="479"/>
      <c r="I116" s="197"/>
      <c r="J116" s="202"/>
      <c r="K116" s="151" t="str">
        <f>IFERROR(CONCATENATE(INDEX('8- Políticas de Administración '!$B$16:$F$53,MATCH('5- Identificación de Riesgos'!J116,'8- Políticas de Administración '!$C$16:$C$54,0),1)," - ",L116),"")</f>
        <v/>
      </c>
      <c r="L116" s="181" t="str">
        <f>IFERROR(VLOOKUP(INDEX('8- Políticas de Administración '!$B$16:$F$63,MATCH('5- Identificación de Riesgos'!J116,'8- Políticas de Administración '!$C$16:$C$64,0),1),'8- Políticas de Administración '!$B$16:$F$64,5,FALSE),"")</f>
        <v/>
      </c>
      <c r="M116" s="479"/>
      <c r="N116" s="501"/>
      <c r="O116" s="481"/>
    </row>
    <row r="117" spans="1:15" ht="9" customHeight="1">
      <c r="A117" s="539"/>
      <c r="B117" s="479"/>
      <c r="C117" s="479"/>
      <c r="D117" s="197"/>
      <c r="E117" s="479"/>
      <c r="F117" s="479"/>
      <c r="G117" s="483"/>
      <c r="H117" s="479"/>
      <c r="I117" s="197"/>
      <c r="J117" s="202"/>
      <c r="K117" s="151" t="str">
        <f>IFERROR(CONCATENATE(INDEX('8- Políticas de Administración '!$B$16:$F$53,MATCH('5- Identificación de Riesgos'!J117,'8- Políticas de Administración '!$C$16:$C$54,0),1)," - ",L117),"")</f>
        <v/>
      </c>
      <c r="L117" s="181" t="str">
        <f>IFERROR(VLOOKUP(INDEX('8- Políticas de Administración '!$B$16:$F$63,MATCH('5- Identificación de Riesgos'!J117,'8- Políticas de Administración '!$C$16:$C$64,0),1),'8- Políticas de Administración '!$B$16:$F$64,5,FALSE),"")</f>
        <v/>
      </c>
      <c r="M117" s="479"/>
      <c r="N117" s="501"/>
      <c r="O117" s="481"/>
    </row>
    <row r="118" spans="1:15" ht="9" customHeight="1">
      <c r="A118" s="539"/>
      <c r="B118" s="479"/>
      <c r="C118" s="479"/>
      <c r="D118" s="197"/>
      <c r="E118" s="479"/>
      <c r="F118" s="479"/>
      <c r="G118" s="483"/>
      <c r="H118" s="479"/>
      <c r="I118" s="197"/>
      <c r="J118" s="202"/>
      <c r="K118" s="151" t="str">
        <f>IFERROR(CONCATENATE(INDEX('8- Políticas de Administración '!$B$16:$F$53,MATCH('5- Identificación de Riesgos'!J118,'8- Políticas de Administración '!$C$16:$C$54,0),1)," - ",L118),"")</f>
        <v/>
      </c>
      <c r="L118" s="181" t="str">
        <f>IFERROR(VLOOKUP(INDEX('8- Políticas de Administración '!$B$16:$F$63,MATCH('5- Identificación de Riesgos'!J118,'8- Políticas de Administración '!$C$16:$C$64,0),1),'8- Políticas de Administración '!$B$16:$F$64,5,FALSE),"")</f>
        <v/>
      </c>
      <c r="M118" s="479"/>
      <c r="N118" s="501"/>
      <c r="O118" s="481"/>
    </row>
    <row r="119" spans="1:15" ht="9" customHeight="1" thickBot="1">
      <c r="A119" s="540"/>
      <c r="B119" s="480"/>
      <c r="C119" s="480"/>
      <c r="D119" s="198"/>
      <c r="E119" s="480"/>
      <c r="F119" s="480"/>
      <c r="G119" s="496"/>
      <c r="H119" s="480"/>
      <c r="I119" s="198"/>
      <c r="J119" s="205"/>
      <c r="K119" s="191" t="str">
        <f>IFERROR(CONCATENATE(INDEX('8- Políticas de Administración '!$B$16:$F$53,MATCH('5- Identificación de Riesgos'!J119,'8- Políticas de Administración '!$C$16:$C$54,0),1)," - ",L119),"")</f>
        <v/>
      </c>
      <c r="L119" s="192" t="str">
        <f>IFERROR(VLOOKUP(INDEX('8- Políticas de Administración '!$B$16:$F$63,MATCH('5- Identificación de Riesgos'!J119,'8- Políticas de Administración '!$C$16:$C$64,0),1),'8- Políticas de Administración '!$B$16:$F$64,5,FALSE),"")</f>
        <v/>
      </c>
      <c r="M119" s="480"/>
      <c r="N119" s="502"/>
      <c r="O119" s="481"/>
    </row>
    <row r="120" spans="1:15" ht="33.75" customHeight="1">
      <c r="A120" s="538">
        <v>12</v>
      </c>
      <c r="B120" s="493" t="s">
        <v>376</v>
      </c>
      <c r="C120" s="493" t="s">
        <v>377</v>
      </c>
      <c r="D120" s="199" t="s">
        <v>365</v>
      </c>
      <c r="E120" s="493">
        <v>2</v>
      </c>
      <c r="F120" s="493">
        <v>0</v>
      </c>
      <c r="G120" s="482">
        <f t="shared" ref="G120" si="7">F120/E120</f>
        <v>0</v>
      </c>
      <c r="H120" s="493" t="str">
        <f>CONCATENATE(IF(G120&lt;='8-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 - ",VLOOKUP(IF(G120&lt;='8-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valida"))))),'8- Políticas de Administración '!$B$6:$F$10,5,FALSE))</f>
        <v>Muy Baja - 1</v>
      </c>
      <c r="I120" s="199" t="s">
        <v>286</v>
      </c>
      <c r="J120" s="206" t="s">
        <v>310</v>
      </c>
      <c r="K120" s="193" t="str">
        <f>IFERROR(CONCATENATE(INDEX('8- Políticas de Administración '!$B$16:$F$53,MATCH('5- Identificación de Riesgos'!J120,'8- Políticas de Administración '!$C$16:$C$54,0),1)," - ",L120),"")</f>
        <v>Mayor - 4</v>
      </c>
      <c r="L120" s="194">
        <f>IFERROR(VLOOKUP(INDEX('8- Políticas de Administración '!$B$16:$F$63,MATCH('5- Identificación de Riesgos'!J120,'8- Políticas de Administración '!$C$16:$C$64,0),1),'8- Políticas de Administración '!$B$16:$F$64,5,FALSE),"")</f>
        <v>4</v>
      </c>
      <c r="M120" s="493" t="str">
        <f>IFERROR(CONCATENATE(INDEX('8- Políticas de Administración '!$B$16:$F$53,MATCH(ROUND(AVERAGE(L120:L129),0),'8- Políticas de Administración '!$F$16:$F$53,0),1)," - ",ROUND(AVERAGE(L120:L129),0)),"")</f>
        <v>Moderado - 3</v>
      </c>
      <c r="N120" s="535" t="str">
        <f>IFERROR(CONCATENATE(VLOOKUP((LEFT(H120,LEN(H120)-4)&amp;LEFT(M120,LEN(M120)-4)),'9- Matriz de Calor '!$D$18:$E$42,2,0)," - ",RIGHT(H120,1)*RIGHT(M120,1)),"")</f>
        <v>Moderado - 3</v>
      </c>
      <c r="O120" s="481">
        <f>RIGHT(H120,1)*RIGHT(M120,1)</f>
        <v>3</v>
      </c>
    </row>
    <row r="121" spans="1:15" ht="25.5">
      <c r="A121" s="539"/>
      <c r="B121" s="479"/>
      <c r="C121" s="479"/>
      <c r="D121" s="197" t="s">
        <v>366</v>
      </c>
      <c r="E121" s="479"/>
      <c r="F121" s="479"/>
      <c r="G121" s="483"/>
      <c r="H121" s="479"/>
      <c r="I121" s="197" t="s">
        <v>289</v>
      </c>
      <c r="J121" s="202" t="s">
        <v>367</v>
      </c>
      <c r="K121" s="151" t="str">
        <f>IFERROR(CONCATENATE(INDEX('8- Políticas de Administración '!$B$16:$F$53,MATCH('5- Identificación de Riesgos'!J121,'8- Políticas de Administración '!$C$16:$C$54,0),1)," - ",L121),"")</f>
        <v>Catastrófico - 5</v>
      </c>
      <c r="L121" s="181">
        <f>IFERROR(VLOOKUP(INDEX('8- Políticas de Administración '!$B$16:$F$63,MATCH('5- Identificación de Riesgos'!J121,'8- Políticas de Administración '!$C$16:$C$64,0),1),'8- Políticas de Administración '!$B$16:$F$64,5,FALSE),"")</f>
        <v>5</v>
      </c>
      <c r="M121" s="479"/>
      <c r="N121" s="501"/>
      <c r="O121" s="481"/>
    </row>
    <row r="122" spans="1:15" ht="25.5">
      <c r="A122" s="539"/>
      <c r="B122" s="479"/>
      <c r="C122" s="479"/>
      <c r="D122" s="197" t="s">
        <v>378</v>
      </c>
      <c r="E122" s="479"/>
      <c r="F122" s="479"/>
      <c r="G122" s="483"/>
      <c r="H122" s="479"/>
      <c r="I122" s="197" t="s">
        <v>295</v>
      </c>
      <c r="J122" s="202" t="s">
        <v>296</v>
      </c>
      <c r="K122" s="151" t="str">
        <f>IFERROR(CONCATENATE(INDEX('8- Políticas de Administración '!$B$16:$F$53,MATCH('5- Identificación de Riesgos'!J122,'8- Políticas de Administración '!$C$16:$C$54,0),1)," - ",L122),"")</f>
        <v>Menor - 2</v>
      </c>
      <c r="L122" s="181">
        <f>IFERROR(VLOOKUP(INDEX('8- Políticas de Administración '!$B$16:$F$63,MATCH('5- Identificación de Riesgos'!J122,'8- Políticas de Administración '!$C$16:$C$64,0),1),'8- Políticas de Administración '!$B$16:$F$64,5,FALSE),"")</f>
        <v>2</v>
      </c>
      <c r="M122" s="479"/>
      <c r="N122" s="501"/>
      <c r="O122" s="481"/>
    </row>
    <row r="123" spans="1:15" ht="25.5">
      <c r="A123" s="539"/>
      <c r="B123" s="479"/>
      <c r="C123" s="479"/>
      <c r="D123" s="197"/>
      <c r="E123" s="479"/>
      <c r="F123" s="479"/>
      <c r="G123" s="483"/>
      <c r="H123" s="479"/>
      <c r="I123" s="197" t="s">
        <v>298</v>
      </c>
      <c r="J123" s="202" t="s">
        <v>299</v>
      </c>
      <c r="K123" s="151" t="str">
        <f>IFERROR(CONCATENATE(INDEX('8- Políticas de Administración '!$B$16:$F$53,MATCH('5- Identificación de Riesgos'!J123,'8- Políticas de Administración '!$C$16:$C$54,0),1)," - ",L123),"")</f>
        <v>Menor - 2</v>
      </c>
      <c r="L123" s="181">
        <f>IFERROR(VLOOKUP(INDEX('8- Políticas de Administración '!$B$16:$F$63,MATCH('5- Identificación de Riesgos'!J123,'8- Políticas de Administración '!$C$16:$C$64,0),1),'8- Políticas de Administración '!$B$16:$F$64,5,FALSE),"")</f>
        <v>2</v>
      </c>
      <c r="M123" s="479"/>
      <c r="N123" s="501"/>
      <c r="O123" s="481"/>
    </row>
    <row r="124" spans="1:15" ht="6.75" customHeight="1">
      <c r="A124" s="539"/>
      <c r="B124" s="479"/>
      <c r="C124" s="479"/>
      <c r="D124" s="197"/>
      <c r="E124" s="479"/>
      <c r="F124" s="479"/>
      <c r="G124" s="483"/>
      <c r="H124" s="479"/>
      <c r="I124" s="197"/>
      <c r="J124" s="202"/>
      <c r="K124" s="151" t="str">
        <f>IFERROR(CONCATENATE(INDEX('8- Políticas de Administración '!$B$16:$F$53,MATCH('5- Identificación de Riesgos'!J124,'8- Políticas de Administración '!$C$16:$C$54,0),1)," - ",L124),"")</f>
        <v/>
      </c>
      <c r="L124" s="181" t="str">
        <f>IFERROR(VLOOKUP(INDEX('8- Políticas de Administración '!$B$16:$F$63,MATCH('5- Identificación de Riesgos'!J124,'8- Políticas de Administración '!$C$16:$C$64,0),1),'8- Políticas de Administración '!$B$16:$F$64,5,FALSE),"")</f>
        <v/>
      </c>
      <c r="M124" s="479"/>
      <c r="N124" s="501"/>
      <c r="O124" s="481"/>
    </row>
    <row r="125" spans="1:15" ht="6.75" customHeight="1">
      <c r="A125" s="539"/>
      <c r="B125" s="479"/>
      <c r="C125" s="479"/>
      <c r="D125" s="197"/>
      <c r="E125" s="479"/>
      <c r="F125" s="479"/>
      <c r="G125" s="483"/>
      <c r="H125" s="479"/>
      <c r="I125" s="197"/>
      <c r="J125" s="202"/>
      <c r="K125" s="151" t="str">
        <f>IFERROR(CONCATENATE(INDEX('8- Políticas de Administración '!$B$16:$F$53,MATCH('5- Identificación de Riesgos'!J125,'8- Políticas de Administración '!$C$16:$C$54,0),1)," - ",L125),"")</f>
        <v/>
      </c>
      <c r="L125" s="181" t="str">
        <f>IFERROR(VLOOKUP(INDEX('8- Políticas de Administración '!$B$16:$F$63,MATCH('5- Identificación de Riesgos'!J125,'8- Políticas de Administración '!$C$16:$C$64,0),1),'8- Políticas de Administración '!$B$16:$F$64,5,FALSE),"")</f>
        <v/>
      </c>
      <c r="M125" s="479"/>
      <c r="N125" s="501"/>
      <c r="O125" s="481"/>
    </row>
    <row r="126" spans="1:15" ht="6.75" customHeight="1">
      <c r="A126" s="539"/>
      <c r="B126" s="479"/>
      <c r="C126" s="479"/>
      <c r="D126" s="197"/>
      <c r="E126" s="479"/>
      <c r="F126" s="479"/>
      <c r="G126" s="483"/>
      <c r="H126" s="479"/>
      <c r="I126" s="197"/>
      <c r="J126" s="202"/>
      <c r="K126" s="151" t="str">
        <f>IFERROR(CONCATENATE(INDEX('8- Políticas de Administración '!$B$16:$F$53,MATCH('5- Identificación de Riesgos'!J126,'8- Políticas de Administración '!$C$16:$C$54,0),1)," - ",L126),"")</f>
        <v/>
      </c>
      <c r="L126" s="181" t="str">
        <f>IFERROR(VLOOKUP(INDEX('8- Políticas de Administración '!$B$16:$F$63,MATCH('5- Identificación de Riesgos'!J126,'8- Políticas de Administración '!$C$16:$C$64,0),1),'8- Políticas de Administración '!$B$16:$F$64,5,FALSE),"")</f>
        <v/>
      </c>
      <c r="M126" s="479"/>
      <c r="N126" s="501"/>
      <c r="O126" s="481"/>
    </row>
    <row r="127" spans="1:15" ht="6.75" customHeight="1">
      <c r="A127" s="539"/>
      <c r="B127" s="479"/>
      <c r="C127" s="479"/>
      <c r="D127" s="197"/>
      <c r="E127" s="479"/>
      <c r="F127" s="479"/>
      <c r="G127" s="483"/>
      <c r="H127" s="479"/>
      <c r="I127" s="197"/>
      <c r="J127" s="202"/>
      <c r="K127" s="151" t="str">
        <f>IFERROR(CONCATENATE(INDEX('8- Políticas de Administración '!$B$16:$F$53,MATCH('5- Identificación de Riesgos'!J127,'8- Políticas de Administración '!$C$16:$C$54,0),1)," - ",L127),"")</f>
        <v/>
      </c>
      <c r="L127" s="181" t="str">
        <f>IFERROR(VLOOKUP(INDEX('8- Políticas de Administración '!$B$16:$F$63,MATCH('5- Identificación de Riesgos'!J127,'8- Políticas de Administración '!$C$16:$C$64,0),1),'8- Políticas de Administración '!$B$16:$F$64,5,FALSE),"")</f>
        <v/>
      </c>
      <c r="M127" s="479"/>
      <c r="N127" s="501"/>
      <c r="O127" s="481"/>
    </row>
    <row r="128" spans="1:15" ht="6.75" customHeight="1">
      <c r="A128" s="539"/>
      <c r="B128" s="479"/>
      <c r="C128" s="479"/>
      <c r="D128" s="197"/>
      <c r="E128" s="479"/>
      <c r="F128" s="479"/>
      <c r="G128" s="483"/>
      <c r="H128" s="479"/>
      <c r="I128" s="197"/>
      <c r="J128" s="202"/>
      <c r="K128" s="151" t="str">
        <f>IFERROR(CONCATENATE(INDEX('8- Políticas de Administración '!$B$16:$F$53,MATCH('5- Identificación de Riesgos'!J128,'8- Políticas de Administración '!$C$16:$C$54,0),1)," - ",L128),"")</f>
        <v/>
      </c>
      <c r="L128" s="181" t="str">
        <f>IFERROR(VLOOKUP(INDEX('8- Políticas de Administración '!$B$16:$F$63,MATCH('5- Identificación de Riesgos'!J128,'8- Políticas de Administración '!$C$16:$C$64,0),1),'8- Políticas de Administración '!$B$16:$F$64,5,FALSE),"")</f>
        <v/>
      </c>
      <c r="M128" s="479"/>
      <c r="N128" s="501"/>
      <c r="O128" s="481"/>
    </row>
    <row r="129" spans="1:15" ht="6.75" customHeight="1" thickBot="1">
      <c r="A129" s="540"/>
      <c r="B129" s="480"/>
      <c r="C129" s="480"/>
      <c r="D129" s="198"/>
      <c r="E129" s="480"/>
      <c r="F129" s="480"/>
      <c r="G129" s="496"/>
      <c r="H129" s="480"/>
      <c r="I129" s="198"/>
      <c r="J129" s="205"/>
      <c r="K129" s="191" t="str">
        <f>IFERROR(CONCATENATE(INDEX('8- Políticas de Administración '!$B$16:$F$53,MATCH('5- Identificación de Riesgos'!J129,'8- Políticas de Administración '!$C$16:$C$54,0),1)," - ",L129),"")</f>
        <v/>
      </c>
      <c r="L129" s="192" t="str">
        <f>IFERROR(VLOOKUP(INDEX('8- Políticas de Administración '!$B$16:$F$63,MATCH('5- Identificación de Riesgos'!J129,'8- Políticas de Administración '!$C$16:$C$64,0),1),'8- Políticas de Administración '!$B$16:$F$64,5,FALSE),"")</f>
        <v/>
      </c>
      <c r="M129" s="480"/>
      <c r="N129" s="502"/>
      <c r="O129" s="481"/>
    </row>
  </sheetData>
  <mergeCells count="143">
    <mergeCell ref="A80:A89"/>
    <mergeCell ref="G100:G109"/>
    <mergeCell ref="H100:H109"/>
    <mergeCell ref="B50:B59"/>
    <mergeCell ref="A70:A79"/>
    <mergeCell ref="B70:B79"/>
    <mergeCell ref="C70:C79"/>
    <mergeCell ref="G70:G79"/>
    <mergeCell ref="H70:H79"/>
    <mergeCell ref="E70:E79"/>
    <mergeCell ref="F70:F79"/>
    <mergeCell ref="F50:F59"/>
    <mergeCell ref="B60:B69"/>
    <mergeCell ref="C60:C69"/>
    <mergeCell ref="E50:E59"/>
    <mergeCell ref="G110:G119"/>
    <mergeCell ref="H110:H119"/>
    <mergeCell ref="M110:M119"/>
    <mergeCell ref="N110:N119"/>
    <mergeCell ref="O110:O119"/>
    <mergeCell ref="A110:A119"/>
    <mergeCell ref="B110:B119"/>
    <mergeCell ref="C110:C119"/>
    <mergeCell ref="E110:E119"/>
    <mergeCell ref="F110:F119"/>
    <mergeCell ref="M120:M129"/>
    <mergeCell ref="N120:N129"/>
    <mergeCell ref="O120:O129"/>
    <mergeCell ref="A120:A129"/>
    <mergeCell ref="B120:B129"/>
    <mergeCell ref="C120:C129"/>
    <mergeCell ref="E120:E129"/>
    <mergeCell ref="F120:F129"/>
    <mergeCell ref="G120:G129"/>
    <mergeCell ref="H120:H129"/>
    <mergeCell ref="M100:M109"/>
    <mergeCell ref="N100:N109"/>
    <mergeCell ref="O100:O109"/>
    <mergeCell ref="A100:A109"/>
    <mergeCell ref="B100:B109"/>
    <mergeCell ref="C100:C109"/>
    <mergeCell ref="E100:E109"/>
    <mergeCell ref="F100:F109"/>
    <mergeCell ref="O90:O99"/>
    <mergeCell ref="A90:A99"/>
    <mergeCell ref="B90:B99"/>
    <mergeCell ref="C90:C99"/>
    <mergeCell ref="E90:E99"/>
    <mergeCell ref="F90:F99"/>
    <mergeCell ref="G90:G99"/>
    <mergeCell ref="H90:H99"/>
    <mergeCell ref="M90:M99"/>
    <mergeCell ref="N90:N99"/>
    <mergeCell ref="M80:M89"/>
    <mergeCell ref="N80:N89"/>
    <mergeCell ref="O10:O19"/>
    <mergeCell ref="O20:O29"/>
    <mergeCell ref="N10:N19"/>
    <mergeCell ref="M20:M29"/>
    <mergeCell ref="N20:N29"/>
    <mergeCell ref="M10:M19"/>
    <mergeCell ref="H8:H9"/>
    <mergeCell ref="O8:O9"/>
    <mergeCell ref="N8:N9"/>
    <mergeCell ref="H50:H59"/>
    <mergeCell ref="M40:M49"/>
    <mergeCell ref="N50:N59"/>
    <mergeCell ref="N40:N49"/>
    <mergeCell ref="O40:O49"/>
    <mergeCell ref="M50:M59"/>
    <mergeCell ref="N70:N79"/>
    <mergeCell ref="M70:M79"/>
    <mergeCell ref="C20:C29"/>
    <mergeCell ref="A10:A19"/>
    <mergeCell ref="N7:O7"/>
    <mergeCell ref="K8:K9"/>
    <mergeCell ref="M8:M9"/>
    <mergeCell ref="I7:M7"/>
    <mergeCell ref="F8:F9"/>
    <mergeCell ref="A5:C5"/>
    <mergeCell ref="A6:C6"/>
    <mergeCell ref="D6:N6"/>
    <mergeCell ref="I8:I9"/>
    <mergeCell ref="G8:G9"/>
    <mergeCell ref="D5:O5"/>
    <mergeCell ref="E7:H7"/>
    <mergeCell ref="D7:D9"/>
    <mergeCell ref="L8:L9"/>
    <mergeCell ref="F20:F29"/>
    <mergeCell ref="G20:G29"/>
    <mergeCell ref="H20:H29"/>
    <mergeCell ref="E10:E19"/>
    <mergeCell ref="F10:F19"/>
    <mergeCell ref="G10:G19"/>
    <mergeCell ref="H10:H19"/>
    <mergeCell ref="B40:B49"/>
    <mergeCell ref="C50:C59"/>
    <mergeCell ref="A50:A59"/>
    <mergeCell ref="A1:C2"/>
    <mergeCell ref="A4:C4"/>
    <mergeCell ref="A8:A9"/>
    <mergeCell ref="B8:B9"/>
    <mergeCell ref="E8:E9"/>
    <mergeCell ref="D4:N4"/>
    <mergeCell ref="M30:M39"/>
    <mergeCell ref="N30:N39"/>
    <mergeCell ref="A30:A39"/>
    <mergeCell ref="B30:B39"/>
    <mergeCell ref="C30:C39"/>
    <mergeCell ref="G30:G39"/>
    <mergeCell ref="H30:H39"/>
    <mergeCell ref="E30:E39"/>
    <mergeCell ref="F30:F39"/>
    <mergeCell ref="A7:C7"/>
    <mergeCell ref="C10:C19"/>
    <mergeCell ref="B10:B19"/>
    <mergeCell ref="E20:E29"/>
    <mergeCell ref="A20:A29"/>
    <mergeCell ref="B20:B29"/>
    <mergeCell ref="E40:E49"/>
    <mergeCell ref="O50:O59"/>
    <mergeCell ref="G50:G59"/>
    <mergeCell ref="A40:A49"/>
    <mergeCell ref="C40:C49"/>
    <mergeCell ref="F40:F49"/>
    <mergeCell ref="G40:G49"/>
    <mergeCell ref="H40:H49"/>
    <mergeCell ref="O80:O89"/>
    <mergeCell ref="B80:B89"/>
    <mergeCell ref="C80:C89"/>
    <mergeCell ref="E80:E89"/>
    <mergeCell ref="F80:F89"/>
    <mergeCell ref="G80:G89"/>
    <mergeCell ref="H80:H89"/>
    <mergeCell ref="G60:G69"/>
    <mergeCell ref="H60:H69"/>
    <mergeCell ref="M60:M69"/>
    <mergeCell ref="O60:O69"/>
    <mergeCell ref="N60:N69"/>
    <mergeCell ref="O70:O79"/>
    <mergeCell ref="E60:E69"/>
    <mergeCell ref="F60:F69"/>
    <mergeCell ref="A60:A69"/>
  </mergeCells>
  <conditionalFormatting sqref="D10:D14">
    <cfRule type="containsText" dxfId="636" priority="30" operator="containsText" text="1- Bajo">
      <formula>NOT(ISERROR(SEARCH("1- Bajo",D10)))</formula>
    </cfRule>
    <cfRule type="containsText" dxfId="635" priority="29" operator="containsText" text="4- Bajo">
      <formula>NOT(ISERROR(SEARCH("4- Bajo",D10)))</formula>
    </cfRule>
    <cfRule type="containsText" dxfId="634" priority="28" operator="containsText" text="3- Bajo">
      <formula>NOT(ISERROR(SEARCH("3- Bajo",D10)))</formula>
    </cfRule>
    <cfRule type="containsText" dxfId="633" priority="27" operator="containsText" text="4- Moderado">
      <formula>NOT(ISERROR(SEARCH("4- Moderado",D10)))</formula>
    </cfRule>
    <cfRule type="containsText" dxfId="632" priority="26" operator="containsText" text="6- Moderado">
      <formula>NOT(ISERROR(SEARCH("6- Moderado",D10)))</formula>
    </cfRule>
    <cfRule type="containsText" dxfId="631" priority="25" operator="containsText" text="3- Moderado">
      <formula>NOT(ISERROR(SEARCH("3- Moderado",D10)))</formula>
    </cfRule>
  </conditionalFormatting>
  <conditionalFormatting sqref="D20:D24">
    <cfRule type="containsText" dxfId="630" priority="22" operator="containsText" text="3- Bajo">
      <formula>NOT(ISERROR(SEARCH("3- Bajo",D20)))</formula>
    </cfRule>
    <cfRule type="containsText" dxfId="629" priority="24" operator="containsText" text="1- Bajo">
      <formula>NOT(ISERROR(SEARCH("1- Bajo",D20)))</formula>
    </cfRule>
    <cfRule type="containsText" dxfId="628" priority="19" operator="containsText" text="3- Moderado">
      <formula>NOT(ISERROR(SEARCH("3- Moderado",D20)))</formula>
    </cfRule>
    <cfRule type="containsText" dxfId="627" priority="20" operator="containsText" text="6- Moderado">
      <formula>NOT(ISERROR(SEARCH("6- Moderado",D20)))</formula>
    </cfRule>
    <cfRule type="containsText" dxfId="626" priority="21" operator="containsText" text="4- Moderado">
      <formula>NOT(ISERROR(SEARCH("4- Moderado",D20)))</formula>
    </cfRule>
    <cfRule type="containsText" dxfId="625" priority="23" operator="containsText" text="4- Bajo">
      <formula>NOT(ISERROR(SEARCH("4- Bajo",D20)))</formula>
    </cfRule>
  </conditionalFormatting>
  <conditionalFormatting sqref="D30:D32 D34:D35">
    <cfRule type="containsText" dxfId="624" priority="17" operator="containsText" text="4- Bajo">
      <formula>NOT(ISERROR(SEARCH("4- Bajo",D30)))</formula>
    </cfRule>
    <cfRule type="containsText" dxfId="623" priority="18" operator="containsText" text="1- Bajo">
      <formula>NOT(ISERROR(SEARCH("1- Bajo",D30)))</formula>
    </cfRule>
    <cfRule type="containsText" dxfId="622" priority="16" operator="containsText" text="3- Bajo">
      <formula>NOT(ISERROR(SEARCH("3- Bajo",D30)))</formula>
    </cfRule>
    <cfRule type="containsText" dxfId="621" priority="15" operator="containsText" text="4- Moderado">
      <formula>NOT(ISERROR(SEARCH("4- Moderado",D30)))</formula>
    </cfRule>
    <cfRule type="containsText" dxfId="620" priority="14" operator="containsText" text="6- Moderado">
      <formula>NOT(ISERROR(SEARCH("6- Moderado",D30)))</formula>
    </cfRule>
    <cfRule type="containsText" dxfId="619" priority="13" operator="containsText" text="3- Moderado">
      <formula>NOT(ISERROR(SEARCH("3- Moderado",D30)))</formula>
    </cfRule>
  </conditionalFormatting>
  <conditionalFormatting sqref="D40:D44">
    <cfRule type="containsText" dxfId="618" priority="7" operator="containsText" text="3- Moderado">
      <formula>NOT(ISERROR(SEARCH("3- Moderado",D40)))</formula>
    </cfRule>
    <cfRule type="containsText" dxfId="617" priority="8" operator="containsText" text="6- Moderado">
      <formula>NOT(ISERROR(SEARCH("6- Moderado",D40)))</formula>
    </cfRule>
    <cfRule type="containsText" dxfId="616" priority="10" operator="containsText" text="3- Bajo">
      <formula>NOT(ISERROR(SEARCH("3- Bajo",D40)))</formula>
    </cfRule>
    <cfRule type="containsText" dxfId="615" priority="11" operator="containsText" text="4- Bajo">
      <formula>NOT(ISERROR(SEARCH("4- Bajo",D40)))</formula>
    </cfRule>
    <cfRule type="containsText" dxfId="614" priority="12" operator="containsText" text="1- Bajo">
      <formula>NOT(ISERROR(SEARCH("1- Bajo",D40)))</formula>
    </cfRule>
    <cfRule type="containsText" dxfId="613" priority="9" operator="containsText" text="4- Moderado">
      <formula>NOT(ISERROR(SEARCH("4- Moderado",D40)))</formula>
    </cfRule>
  </conditionalFormatting>
  <conditionalFormatting sqref="D50:D51">
    <cfRule type="containsText" dxfId="612" priority="177" operator="containsText" text="1- Bajo">
      <formula>NOT(ISERROR(SEARCH("1- Bajo",D50)))</formula>
    </cfRule>
    <cfRule type="containsText" dxfId="611" priority="172" operator="containsText" text="3- Moderado">
      <formula>NOT(ISERROR(SEARCH("3- Moderado",D50)))</formula>
    </cfRule>
    <cfRule type="containsText" dxfId="610" priority="173" operator="containsText" text="6- Moderado">
      <formula>NOT(ISERROR(SEARCH("6- Moderado",D50)))</formula>
    </cfRule>
    <cfRule type="containsText" dxfId="609" priority="174" operator="containsText" text="4- Moderado">
      <formula>NOT(ISERROR(SEARCH("4- Moderado",D50)))</formula>
    </cfRule>
    <cfRule type="containsText" dxfId="608" priority="175" operator="containsText" text="3- Bajo">
      <formula>NOT(ISERROR(SEARCH("3- Bajo",D50)))</formula>
    </cfRule>
    <cfRule type="containsText" dxfId="607" priority="176" operator="containsText" text="4- Bajo">
      <formula>NOT(ISERROR(SEARCH("4- Bajo",D50)))</formula>
    </cfRule>
  </conditionalFormatting>
  <conditionalFormatting sqref="D54">
    <cfRule type="containsText" dxfId="606" priority="2" operator="containsText" text="6- Moderado">
      <formula>NOT(ISERROR(SEARCH("6- Moderado",D54)))</formula>
    </cfRule>
    <cfRule type="containsText" dxfId="605" priority="3" operator="containsText" text="4- Moderado">
      <formula>NOT(ISERROR(SEARCH("4- Moderado",D54)))</formula>
    </cfRule>
    <cfRule type="containsText" dxfId="604" priority="4" operator="containsText" text="3- Bajo">
      <formula>NOT(ISERROR(SEARCH("3- Bajo",D54)))</formula>
    </cfRule>
    <cfRule type="containsText" dxfId="603" priority="5" operator="containsText" text="4- Bajo">
      <formula>NOT(ISERROR(SEARCH("4- Bajo",D54)))</formula>
    </cfRule>
    <cfRule type="containsText" dxfId="602" priority="6" operator="containsText" text="1- Bajo">
      <formula>NOT(ISERROR(SEARCH("1- Bajo",D54)))</formula>
    </cfRule>
    <cfRule type="containsText" dxfId="601" priority="1" operator="containsText" text="3- Moderado">
      <formula>NOT(ISERROR(SEARCH("3- Moderado",D54)))</formula>
    </cfRule>
  </conditionalFormatting>
  <conditionalFormatting sqref="D80:D83">
    <cfRule type="containsText" dxfId="600" priority="246" operator="containsText" text="4- Bajo">
      <formula>NOT(ISERROR(SEARCH("4- Bajo",D80)))</formula>
    </cfRule>
    <cfRule type="containsText" dxfId="599" priority="247" operator="containsText" text="1- Bajo">
      <formula>NOT(ISERROR(SEARCH("1- Bajo",D80)))</formula>
    </cfRule>
    <cfRule type="containsText" dxfId="598" priority="245" operator="containsText" text="3- Bajo">
      <formula>NOT(ISERROR(SEARCH("3- Bajo",D80)))</formula>
    </cfRule>
    <cfRule type="containsText" dxfId="597" priority="242" operator="containsText" text="3- Moderado">
      <formula>NOT(ISERROR(SEARCH("3- Moderado",D80)))</formula>
    </cfRule>
    <cfRule type="containsText" dxfId="596" priority="243" operator="containsText" text="6- Moderado">
      <formula>NOT(ISERROR(SEARCH("6- Moderado",D80)))</formula>
    </cfRule>
    <cfRule type="containsText" dxfId="595" priority="244" operator="containsText" text="4- Moderado">
      <formula>NOT(ISERROR(SEARCH("4- Moderado",D80)))</formula>
    </cfRule>
  </conditionalFormatting>
  <conditionalFormatting sqref="H10 H20 H30">
    <cfRule type="containsText" dxfId="594" priority="881" operator="containsText" text="Muy Baja">
      <formula>NOT(ISERROR(SEARCH("Muy Baja",H10)))</formula>
    </cfRule>
    <cfRule type="containsText" dxfId="593" priority="880" operator="containsText" text="Media">
      <formula>NOT(ISERROR(SEARCH("Media",H10)))</formula>
    </cfRule>
    <cfRule type="containsText" dxfId="592" priority="879" operator="containsText" text="Media">
      <formula>NOT(ISERROR(SEARCH("Media",H10)))</formula>
    </cfRule>
    <cfRule type="containsText" dxfId="591" priority="877" operator="containsText" text="Alta">
      <formula>NOT(ISERROR(SEARCH("Alta",H10)))</formula>
    </cfRule>
    <cfRule type="containsText" dxfId="590" priority="875" operator="containsText" text="Muy Alta">
      <formula>NOT(ISERROR(SEARCH("Muy Alta",H10)))</formula>
    </cfRule>
    <cfRule type="containsText" dxfId="589" priority="890" operator="containsText" text="Baja">
      <formula>NOT(ISERROR(SEARCH("Baja",H10)))</formula>
    </cfRule>
    <cfRule type="containsText" dxfId="588" priority="873" operator="containsText" text="Muy Baja">
      <formula>NOT(ISERROR(SEARCH("Muy Baja",H10)))</formula>
    </cfRule>
    <cfRule type="containsText" dxfId="587" priority="878" operator="containsText" text="Media">
      <formula>NOT(ISERROR(SEARCH("Media",H10)))</formula>
    </cfRule>
    <cfRule type="containsText" dxfId="586" priority="889" operator="containsText" text="Media">
      <formula>NOT(ISERROR(SEARCH("Media",H10)))</formula>
    </cfRule>
    <cfRule type="containsText" dxfId="585" priority="888" operator="containsText" text="Alta">
      <formula>NOT(ISERROR(SEARCH("Alta",H10)))</formula>
    </cfRule>
    <cfRule type="containsText" dxfId="584" priority="887" operator="containsText" text="Muy bajo">
      <formula>NOT(ISERROR(SEARCH("Muy bajo",H10)))</formula>
    </cfRule>
    <cfRule type="containsText" dxfId="583" priority="886" operator="containsText" text="Muy Baja'Tabla probabilidad'!">
      <formula>NOT(ISERROR(SEARCH("Muy Baja'Tabla probabilidad'!",H10)))</formula>
    </cfRule>
    <cfRule type="containsText" dxfId="582" priority="885" operator="containsText" text="Muy Baja">
      <formula>NOT(ISERROR(SEARCH("Muy Baja",H10)))</formula>
    </cfRule>
    <cfRule type="containsText" dxfId="581" priority="891" operator="containsText" text="Muy baja">
      <formula>NOT(ISERROR(SEARCH("Muy baja",H10)))</formula>
    </cfRule>
    <cfRule type="cellIs" dxfId="580" priority="895" operator="between">
      <formula>0</formula>
      <formula>2</formula>
    </cfRule>
    <cfRule type="cellIs" dxfId="579" priority="894" operator="between">
      <formula>1</formula>
      <formula>2</formula>
    </cfRule>
    <cfRule type="containsText" dxfId="578" priority="884" operator="containsText" text="Muy Baja">
      <formula>NOT(ISERROR(SEARCH("Muy Baja",H10)))</formula>
    </cfRule>
    <cfRule type="containsText" dxfId="577" priority="883" operator="containsText" text="Muy Baja">
      <formula>NOT(ISERROR(SEARCH("Muy Baja",H10)))</formula>
    </cfRule>
    <cfRule type="containsText" dxfId="576" priority="882" operator="containsText" text="Baja">
      <formula>NOT(ISERROR(SEARCH("Baja",H10)))</formula>
    </cfRule>
    <cfRule type="containsText" dxfId="575" priority="874" operator="containsText" text="Baja">
      <formula>NOT(ISERROR(SEARCH("Baja",H10)))</formula>
    </cfRule>
  </conditionalFormatting>
  <conditionalFormatting sqref="H40 H50">
    <cfRule type="containsText" dxfId="574" priority="588" operator="containsText" text="Baja">
      <formula>NOT(ISERROR(SEARCH("Baja",H40)))</formula>
    </cfRule>
    <cfRule type="containsText" dxfId="573" priority="589" operator="containsText" text="Muy Alta">
      <formula>NOT(ISERROR(SEARCH("Muy Alta",H40)))</formula>
    </cfRule>
    <cfRule type="containsText" dxfId="572" priority="591" operator="containsText" text="Alta">
      <formula>NOT(ISERROR(SEARCH("Alta",H40)))</formula>
    </cfRule>
    <cfRule type="containsText" dxfId="571" priority="592" operator="containsText" text="Media">
      <formula>NOT(ISERROR(SEARCH("Media",H40)))</formula>
    </cfRule>
    <cfRule type="containsText" dxfId="570" priority="593" operator="containsText" text="Media">
      <formula>NOT(ISERROR(SEARCH("Media",H40)))</formula>
    </cfRule>
    <cfRule type="containsText" dxfId="569" priority="594" operator="containsText" text="Media">
      <formula>NOT(ISERROR(SEARCH("Media",H40)))</formula>
    </cfRule>
    <cfRule type="containsText" dxfId="568" priority="595" operator="containsText" text="Muy Baja">
      <formula>NOT(ISERROR(SEARCH("Muy Baja",H40)))</formula>
    </cfRule>
    <cfRule type="containsText" dxfId="567" priority="596" operator="containsText" text="Baja">
      <formula>NOT(ISERROR(SEARCH("Baja",H40)))</formula>
    </cfRule>
    <cfRule type="containsText" dxfId="566" priority="597" operator="containsText" text="Muy Baja">
      <formula>NOT(ISERROR(SEARCH("Muy Baja",H40)))</formula>
    </cfRule>
    <cfRule type="containsText" dxfId="565" priority="598" operator="containsText" text="Muy Baja">
      <formula>NOT(ISERROR(SEARCH("Muy Baja",H40)))</formula>
    </cfRule>
    <cfRule type="containsText" dxfId="564" priority="599" operator="containsText" text="Muy Baja">
      <formula>NOT(ISERROR(SEARCH("Muy Baja",H40)))</formula>
    </cfRule>
    <cfRule type="containsText" dxfId="563" priority="600" operator="containsText" text="Muy Baja'Tabla probabilidad'!">
      <formula>NOT(ISERROR(SEARCH("Muy Baja'Tabla probabilidad'!",H40)))</formula>
    </cfRule>
    <cfRule type="containsText" dxfId="562" priority="601" operator="containsText" text="Muy bajo">
      <formula>NOT(ISERROR(SEARCH("Muy bajo",H40)))</formula>
    </cfRule>
    <cfRule type="containsText" dxfId="561" priority="602" operator="containsText" text="Alta">
      <formula>NOT(ISERROR(SEARCH("Alta",H40)))</formula>
    </cfRule>
    <cfRule type="containsText" dxfId="560" priority="604" operator="containsText" text="Baja">
      <formula>NOT(ISERROR(SEARCH("Baja",H40)))</formula>
    </cfRule>
    <cfRule type="containsText" dxfId="559" priority="605" operator="containsText" text="Muy baja">
      <formula>NOT(ISERROR(SEARCH("Muy baja",H40)))</formula>
    </cfRule>
    <cfRule type="cellIs" dxfId="558" priority="608" operator="between">
      <formula>1</formula>
      <formula>2</formula>
    </cfRule>
    <cfRule type="cellIs" dxfId="557" priority="609" operator="between">
      <formula>0</formula>
      <formula>2</formula>
    </cfRule>
    <cfRule type="containsText" dxfId="556" priority="603" operator="containsText" text="Media">
      <formula>NOT(ISERROR(SEARCH("Media",H40)))</formula>
    </cfRule>
    <cfRule type="containsText" dxfId="555" priority="587" operator="containsText" text="Muy Baja">
      <formula>NOT(ISERROR(SEARCH("Muy Baja",H40)))</formula>
    </cfRule>
  </conditionalFormatting>
  <conditionalFormatting sqref="H60 H70 H80 H90 H100 H110 H120">
    <cfRule type="containsText" dxfId="554" priority="274" operator="containsText" text="Muy Baja">
      <formula>NOT(ISERROR(SEARCH("Muy Baja",H60)))</formula>
    </cfRule>
    <cfRule type="containsText" dxfId="553" priority="270" operator="containsText" text="Alta">
      <formula>NOT(ISERROR(SEARCH("Alta",H60)))</formula>
    </cfRule>
    <cfRule type="containsText" dxfId="552" priority="271" operator="containsText" text="Media">
      <formula>NOT(ISERROR(SEARCH("Media",H60)))</formula>
    </cfRule>
    <cfRule type="containsText" dxfId="551" priority="272" operator="containsText" text="Media">
      <formula>NOT(ISERROR(SEARCH("Media",H60)))</formula>
    </cfRule>
    <cfRule type="containsText" dxfId="550" priority="273" operator="containsText" text="Media">
      <formula>NOT(ISERROR(SEARCH("Media",H60)))</formula>
    </cfRule>
    <cfRule type="containsText" dxfId="549" priority="276" operator="containsText" text="Muy Baja">
      <formula>NOT(ISERROR(SEARCH("Muy Baja",H60)))</formula>
    </cfRule>
    <cfRule type="containsText" dxfId="548" priority="278" operator="containsText" text="Muy Baja">
      <formula>NOT(ISERROR(SEARCH("Muy Baja",H60)))</formula>
    </cfRule>
    <cfRule type="containsText" dxfId="547" priority="275" operator="containsText" text="Baja">
      <formula>NOT(ISERROR(SEARCH("Baja",H60)))</formula>
    </cfRule>
    <cfRule type="containsText" dxfId="546" priority="266" operator="containsText" text="Muy Baja">
      <formula>NOT(ISERROR(SEARCH("Muy Baja",H60)))</formula>
    </cfRule>
    <cfRule type="containsText" dxfId="545" priority="267" operator="containsText" text="Baja">
      <formula>NOT(ISERROR(SEARCH("Baja",H60)))</formula>
    </cfRule>
    <cfRule type="containsText" dxfId="544" priority="279" operator="containsText" text="Muy Baja'Tabla probabilidad'!">
      <formula>NOT(ISERROR(SEARCH("Muy Baja'Tabla probabilidad'!",H60)))</formula>
    </cfRule>
    <cfRule type="containsText" dxfId="543" priority="268" operator="containsText" text="Muy Alta">
      <formula>NOT(ISERROR(SEARCH("Muy Alta",H60)))</formula>
    </cfRule>
    <cfRule type="containsText" dxfId="542" priority="277" operator="containsText" text="Muy Baja">
      <formula>NOT(ISERROR(SEARCH("Muy Baja",H60)))</formula>
    </cfRule>
    <cfRule type="containsText" dxfId="541" priority="280" operator="containsText" text="Muy bajo">
      <formula>NOT(ISERROR(SEARCH("Muy bajo",H60)))</formula>
    </cfRule>
    <cfRule type="containsText" dxfId="540" priority="281" operator="containsText" text="Alta">
      <formula>NOT(ISERROR(SEARCH("Alta",H60)))</formula>
    </cfRule>
    <cfRule type="containsText" dxfId="539" priority="282" operator="containsText" text="Media">
      <formula>NOT(ISERROR(SEARCH("Media",H60)))</formula>
    </cfRule>
    <cfRule type="containsText" dxfId="538" priority="283" operator="containsText" text="Baja">
      <formula>NOT(ISERROR(SEARCH("Baja",H60)))</formula>
    </cfRule>
    <cfRule type="containsText" dxfId="537" priority="284" operator="containsText" text="Muy baja">
      <formula>NOT(ISERROR(SEARCH("Muy baja",H60)))</formula>
    </cfRule>
    <cfRule type="cellIs" dxfId="536" priority="287" operator="between">
      <formula>1</formula>
      <formula>2</formula>
    </cfRule>
    <cfRule type="cellIs" dxfId="535" priority="288" operator="between">
      <formula>0</formula>
      <formula>2</formula>
    </cfRule>
  </conditionalFormatting>
  <conditionalFormatting sqref="M10 K10:K129 M20 M30">
    <cfRule type="containsText" dxfId="534" priority="868" operator="containsText" text="Mayor">
      <formula>NOT(ISERROR(SEARCH("Mayor",K10)))</formula>
    </cfRule>
    <cfRule type="containsText" dxfId="533" priority="872" operator="containsText" text="Leve">
      <formula>NOT(ISERROR(SEARCH("Leve",K10)))</formula>
    </cfRule>
    <cfRule type="containsText" dxfId="532" priority="871" operator="containsText" text="Menor">
      <formula>NOT(ISERROR(SEARCH("Menor",K10)))</formula>
    </cfRule>
    <cfRule type="containsText" dxfId="531" priority="870" operator="containsText" text="Moderado">
      <formula>NOT(ISERROR(SEARCH("Moderado",K10)))</formula>
    </cfRule>
    <cfRule type="containsText" dxfId="530" priority="869" operator="containsText" text="Alta">
      <formula>NOT(ISERROR(SEARCH("Alta",K10)))</formula>
    </cfRule>
    <cfRule type="containsText" dxfId="529" priority="867" operator="containsText" text="Catastrófico">
      <formula>NOT(ISERROR(SEARCH("Catastrófico",K10)))</formula>
    </cfRule>
  </conditionalFormatting>
  <conditionalFormatting sqref="M40 M50">
    <cfRule type="containsText" dxfId="528" priority="586" operator="containsText" text="Leve">
      <formula>NOT(ISERROR(SEARCH("Leve",M40)))</formula>
    </cfRule>
    <cfRule type="containsText" dxfId="527" priority="582" operator="containsText" text="Mayor">
      <formula>NOT(ISERROR(SEARCH("Mayor",M40)))</formula>
    </cfRule>
    <cfRule type="containsText" dxfId="526" priority="581" operator="containsText" text="Catastrófico">
      <formula>NOT(ISERROR(SEARCH("Catastrófico",M40)))</formula>
    </cfRule>
    <cfRule type="containsText" dxfId="525" priority="584" operator="containsText" text="Moderado">
      <formula>NOT(ISERROR(SEARCH("Moderado",M40)))</formula>
    </cfRule>
    <cfRule type="containsText" dxfId="524" priority="585" operator="containsText" text="Menor">
      <formula>NOT(ISERROR(SEARCH("Menor",M40)))</formula>
    </cfRule>
    <cfRule type="containsText" dxfId="523" priority="583" operator="containsText" text="Alta">
      <formula>NOT(ISERROR(SEARCH("Alta",M40)))</formula>
    </cfRule>
  </conditionalFormatting>
  <conditionalFormatting sqref="M60 M70">
    <cfRule type="containsText" dxfId="522" priority="260" operator="containsText" text="Catastrófico">
      <formula>NOT(ISERROR(SEARCH("Catastrófico",M60)))</formula>
    </cfRule>
    <cfRule type="containsText" dxfId="521" priority="262" operator="containsText" text="Alta">
      <formula>NOT(ISERROR(SEARCH("Alta",M60)))</formula>
    </cfRule>
    <cfRule type="containsText" dxfId="520" priority="265" operator="containsText" text="Leve">
      <formula>NOT(ISERROR(SEARCH("Leve",M60)))</formula>
    </cfRule>
    <cfRule type="containsText" dxfId="519" priority="264" operator="containsText" text="Menor">
      <formula>NOT(ISERROR(SEARCH("Menor",M60)))</formula>
    </cfRule>
    <cfRule type="containsText" dxfId="518" priority="263" operator="containsText" text="Moderado">
      <formula>NOT(ISERROR(SEARCH("Moderado",M60)))</formula>
    </cfRule>
    <cfRule type="containsText" dxfId="517" priority="261" operator="containsText" text="Mayor">
      <formula>NOT(ISERROR(SEARCH("Mayor",M60)))</formula>
    </cfRule>
  </conditionalFormatting>
  <conditionalFormatting sqref="M80 M100 M110 M120">
    <cfRule type="containsText" dxfId="516" priority="293" operator="containsText" text="Catastrófico">
      <formula>NOT(ISERROR(SEARCH("Catastrófico",M80)))</formula>
    </cfRule>
    <cfRule type="containsText" dxfId="515" priority="295" operator="containsText" text="Alta">
      <formula>NOT(ISERROR(SEARCH("Alta",M80)))</formula>
    </cfRule>
    <cfRule type="containsText" dxfId="514" priority="298" operator="containsText" text="Leve">
      <formula>NOT(ISERROR(SEARCH("Leve",M80)))</formula>
    </cfRule>
    <cfRule type="containsText" dxfId="513" priority="297" operator="containsText" text="Menor">
      <formula>NOT(ISERROR(SEARCH("Menor",M80)))</formula>
    </cfRule>
    <cfRule type="containsText" dxfId="512" priority="296" operator="containsText" text="Moderado">
      <formula>NOT(ISERROR(SEARCH("Moderado",M80)))</formula>
    </cfRule>
    <cfRule type="containsText" dxfId="511" priority="294" operator="containsText" text="Mayor">
      <formula>NOT(ISERROR(SEARCH("Mayor",M80)))</formula>
    </cfRule>
  </conditionalFormatting>
  <conditionalFormatting sqref="M90">
    <cfRule type="containsText" dxfId="510" priority="33" operator="containsText" text="Alta">
      <formula>NOT(ISERROR(SEARCH("Alta",M90)))</formula>
    </cfRule>
    <cfRule type="containsText" dxfId="509" priority="34" operator="containsText" text="Moderado">
      <formula>NOT(ISERROR(SEARCH("Moderado",M90)))</formula>
    </cfRule>
    <cfRule type="containsText" dxfId="508" priority="35" operator="containsText" text="Menor">
      <formula>NOT(ISERROR(SEARCH("Menor",M90)))</formula>
    </cfRule>
    <cfRule type="containsText" dxfId="507" priority="36" operator="containsText" text="Leve">
      <formula>NOT(ISERROR(SEARCH("Leve",M90)))</formula>
    </cfRule>
    <cfRule type="containsText" dxfId="506" priority="32" operator="containsText" text="Mayor">
      <formula>NOT(ISERROR(SEARCH("Mayor",M90)))</formula>
    </cfRule>
    <cfRule type="containsText" dxfId="505" priority="31" operator="containsText" text="Catastrófico">
      <formula>NOT(ISERROR(SEARCH("Catastrófico",M90)))</formula>
    </cfRule>
  </conditionalFormatting>
  <conditionalFormatting sqref="N60 N70">
    <cfRule type="containsText" dxfId="504" priority="292" operator="containsText" text="Moderado">
      <formula>NOT(ISERROR(SEARCH("Moderado",N60)))</formula>
    </cfRule>
    <cfRule type="containsText" dxfId="503" priority="291" operator="containsText" text="Bajo">
      <formula>NOT(ISERROR(SEARCH("Bajo",N60)))</formula>
    </cfRule>
    <cfRule type="containsText" dxfId="502" priority="290" operator="containsText" text="Alto">
      <formula>NOT(ISERROR(SEARCH("Alto",N60)))</formula>
    </cfRule>
    <cfRule type="containsText" dxfId="501" priority="289" operator="containsText" text="Extremo">
      <formula>NOT(ISERROR(SEARCH("Extremo",N60)))</formula>
    </cfRule>
  </conditionalFormatting>
  <conditionalFormatting sqref="N8:O8">
    <cfRule type="containsText" dxfId="500" priority="142" operator="containsText" text="3- Moderado">
      <formula>NOT(ISERROR(SEARCH("3- Moderado",N8)))</formula>
    </cfRule>
    <cfRule type="containsText" dxfId="499" priority="143" operator="containsText" text="6- Moderado">
      <formula>NOT(ISERROR(SEARCH("6- Moderado",N8)))</formula>
    </cfRule>
    <cfRule type="containsText" dxfId="498" priority="147" operator="containsText" text="1- Bajo">
      <formula>NOT(ISERROR(SEARCH("1- Bajo",N8)))</formula>
    </cfRule>
    <cfRule type="containsText" dxfId="497" priority="146" operator="containsText" text="4- Bajo">
      <formula>NOT(ISERROR(SEARCH("4- Bajo",N8)))</formula>
    </cfRule>
    <cfRule type="containsText" dxfId="496" priority="145" operator="containsText" text="3- Bajo">
      <formula>NOT(ISERROR(SEARCH("3- Bajo",N8)))</formula>
    </cfRule>
    <cfRule type="containsText" dxfId="495" priority="144" operator="containsText" text="4- Moderado">
      <formula>NOT(ISERROR(SEARCH("4- Moderado",N8)))</formula>
    </cfRule>
  </conditionalFormatting>
  <conditionalFormatting sqref="N10:O10 N20:O20 N30">
    <cfRule type="containsText" dxfId="494" priority="1457" operator="containsText" text="Moderado">
      <formula>NOT(ISERROR(SEARCH("Moderado",N10)))</formula>
    </cfRule>
    <cfRule type="containsText" dxfId="493" priority="1454" operator="containsText" text="Extremo">
      <formula>NOT(ISERROR(SEARCH("Extremo",N10)))</formula>
    </cfRule>
    <cfRule type="containsText" dxfId="492" priority="1455" operator="containsText" text="Alto">
      <formula>NOT(ISERROR(SEARCH("Alto",N10)))</formula>
    </cfRule>
    <cfRule type="containsText" dxfId="491" priority="1456" operator="containsText" text="Bajo">
      <formula>NOT(ISERROR(SEARCH("Bajo",N10)))</formula>
    </cfRule>
  </conditionalFormatting>
  <conditionalFormatting sqref="N40:O40 N50">
    <cfRule type="containsText" dxfId="490" priority="613" operator="containsText" text="Moderado">
      <formula>NOT(ISERROR(SEARCH("Moderado",N40)))</formula>
    </cfRule>
    <cfRule type="containsText" dxfId="489" priority="612" operator="containsText" text="Bajo">
      <formula>NOT(ISERROR(SEARCH("Bajo",N40)))</formula>
    </cfRule>
    <cfRule type="containsText" dxfId="488" priority="611" operator="containsText" text="Alto">
      <formula>NOT(ISERROR(SEARCH("Alto",N40)))</formula>
    </cfRule>
    <cfRule type="containsText" dxfId="487" priority="610" operator="containsText" text="Extremo">
      <formula>NOT(ISERROR(SEARCH("Extremo",N40)))</formula>
    </cfRule>
  </conditionalFormatting>
  <conditionalFormatting sqref="N80:O80">
    <cfRule type="containsText" dxfId="486" priority="235" operator="containsText" text="Moderado">
      <formula>NOT(ISERROR(SEARCH("Moderado",N80)))</formula>
    </cfRule>
    <cfRule type="containsText" dxfId="485" priority="234" operator="containsText" text="Bajo">
      <formula>NOT(ISERROR(SEARCH("Bajo",N80)))</formula>
    </cfRule>
    <cfRule type="containsText" dxfId="484" priority="232" operator="containsText" text="Extremo">
      <formula>NOT(ISERROR(SEARCH("Extremo",N80)))</formula>
    </cfRule>
    <cfRule type="containsText" dxfId="483" priority="233" operator="containsText" text="Alto">
      <formula>NOT(ISERROR(SEARCH("Alto",N80)))</formula>
    </cfRule>
  </conditionalFormatting>
  <conditionalFormatting sqref="N90:O90 N100:O100 N110:O110">
    <cfRule type="containsText" dxfId="482" priority="138" operator="containsText" text="Extremo">
      <formula>NOT(ISERROR(SEARCH("Extremo",N90)))</formula>
    </cfRule>
    <cfRule type="containsText" dxfId="481" priority="141" operator="containsText" text="Moderado">
      <formula>NOT(ISERROR(SEARCH("Moderado",N90)))</formula>
    </cfRule>
    <cfRule type="containsText" dxfId="480" priority="140" operator="containsText" text="Bajo">
      <formula>NOT(ISERROR(SEARCH("Bajo",N90)))</formula>
    </cfRule>
    <cfRule type="containsText" dxfId="479" priority="139" operator="containsText" text="Alto">
      <formula>NOT(ISERROR(SEARCH("Alto",N90)))</formula>
    </cfRule>
  </conditionalFormatting>
  <conditionalFormatting sqref="N120:O120">
    <cfRule type="containsText" dxfId="478" priority="75" operator="containsText" text="Moderado">
      <formula>NOT(ISERROR(SEARCH("Moderado",N120)))</formula>
    </cfRule>
    <cfRule type="containsText" dxfId="477" priority="74" operator="containsText" text="Bajo">
      <formula>NOT(ISERROR(SEARCH("Bajo",N120)))</formula>
    </cfRule>
    <cfRule type="containsText" dxfId="476" priority="73" operator="containsText" text="Alto">
      <formula>NOT(ISERROR(SEARCH("Alto",N120)))</formula>
    </cfRule>
    <cfRule type="containsText" dxfId="475" priority="72" operator="containsText" text="Extremo">
      <formula>NOT(ISERROR(SEARCH("Extremo",N120)))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93"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892" operator="containsText" id="{D4158494-FAE5-4853-A580-52567E2FD023}">
            <xm:f>NOT(ISERROR(SEARCH('8- Políticas de Administración '!$B$5,H10)))</xm:f>
            <xm:f>'8- Políticas de Administración '!$B$5</xm:f>
            <x14:dxf>
              <font>
                <color rgb="FF006100"/>
              </font>
              <fill>
                <patternFill>
                  <bgColor rgb="FFC6EFCE"/>
                </patternFill>
              </fill>
            </x14:dxf>
          </x14:cfRule>
          <xm:sqref>H10 H20 H30</xm:sqref>
        </x14:conditionalFormatting>
        <x14:conditionalFormatting xmlns:xm="http://schemas.microsoft.com/office/excel/2006/main">
          <x14:cfRule type="containsText" priority="606" operator="containsText" id="{3021BAA8-747A-4B80-B6A0-AF1A14F7983E}">
            <xm:f>NOT(ISERROR(SEARCH('8- Políticas de Administración '!$B$5,H40)))</xm:f>
            <xm:f>'8- Políticas de Administración '!$B$5</xm:f>
            <x14:dxf>
              <font>
                <color rgb="FF006100"/>
              </font>
              <fill>
                <patternFill>
                  <bgColor rgb="FFC6EFCE"/>
                </patternFill>
              </fill>
            </x14:dxf>
          </x14:cfRule>
          <x14:cfRule type="containsText" priority="607" operator="containsText" id="{EF2F67A8-8347-4F31-93F7-2BB1AF3C13A8}">
            <xm:f>NOT(ISERROR(SEARCH('8- Políticas de Administración '!$B$5,H40)))</xm:f>
            <xm:f>'8- Políticas de Administración '!$B$5</xm:f>
            <x14:dxf>
              <font>
                <color rgb="FF9C0006"/>
              </font>
              <fill>
                <patternFill>
                  <bgColor rgb="FFFFC7CE"/>
                </patternFill>
              </fill>
            </x14:dxf>
          </x14:cfRule>
          <xm:sqref>H40 H50</xm:sqref>
        </x14:conditionalFormatting>
        <x14:conditionalFormatting xmlns:xm="http://schemas.microsoft.com/office/excel/2006/main">
          <x14:cfRule type="containsText" priority="285" operator="containsText" id="{B3F77126-2A27-4EC5-85A9-CBEC830FD7BD}">
            <xm:f>NOT(ISERROR(SEARCH('8- Políticas de Administración '!$B$5,H60)))</xm:f>
            <xm:f>'8- Políticas de Administración '!$B$5</xm:f>
            <x14:dxf>
              <font>
                <color rgb="FF006100"/>
              </font>
              <fill>
                <patternFill>
                  <bgColor rgb="FFC6EFCE"/>
                </patternFill>
              </fill>
            </x14:dxf>
          </x14:cfRule>
          <x14:cfRule type="containsText" priority="286" operator="containsText" id="{CA966E56-48A7-4BE5-A289-34723629A3D2}">
            <xm:f>NOT(ISERROR(SEARCH('8- Políticas de Administración '!$B$5,H60)))</xm:f>
            <xm:f>'8- Políticas de Administración '!$B$5</xm:f>
            <x14:dxf>
              <font>
                <color rgb="FF9C0006"/>
              </font>
              <fill>
                <patternFill>
                  <bgColor rgb="FFFFC7CE"/>
                </patternFill>
              </fill>
            </x14:dxf>
          </x14:cfRule>
          <xm:sqref>H60 H70 H80 H90 H100 H110 H120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I10:I129</xm:sqref>
        </x14:dataValidation>
        <x14:dataValidation type="list" allowBlank="1" showInputMessage="1" showErrorMessage="1" xr:uid="{3C92D09B-D5D7-42E9-A56F-BD9080E01B32}">
          <x14:formula1>
            <xm:f>'8- Políticas de Administración '!$I$41:$I$45</xm:f>
          </x14:formula1>
          <xm:sqref>J10:J129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V129"/>
  <sheetViews>
    <sheetView showGridLines="0" topLeftCell="A7" zoomScale="70" zoomScaleNormal="70" zoomScalePageLayoutView="70" workbookViewId="0">
      <pane xSplit="2" ySplit="3" topLeftCell="C55" activePane="bottomRight" state="frozen"/>
      <selection pane="topRight" activeCell="C7" sqref="C7"/>
      <selection pane="bottomLeft" activeCell="A10" sqref="A10"/>
      <selection pane="bottomRight" activeCell="E73" sqref="E73"/>
    </sheetView>
  </sheetViews>
  <sheetFormatPr baseColWidth="10" defaultColWidth="11.42578125" defaultRowHeight="15"/>
  <cols>
    <col min="1" max="1" width="7" customWidth="1"/>
    <col min="2" max="2" width="37.85546875" customWidth="1"/>
    <col min="3" max="3" width="64.42578125" style="47" customWidth="1"/>
    <col min="4" max="4" width="5" hidden="1" customWidth="1"/>
    <col min="5" max="5" width="61.42578125" customWidth="1"/>
    <col min="6" max="6" width="20.42578125" customWidth="1"/>
    <col min="7" max="7" width="19.140625" customWidth="1"/>
    <col min="8" max="9" width="10.85546875" customWidth="1"/>
    <col min="10" max="10" width="6.42578125" customWidth="1"/>
    <col min="11" max="11" width="11.42578125" customWidth="1"/>
    <col min="12" max="12" width="44.140625" customWidth="1"/>
    <col min="13" max="13" width="79.42578125" customWidth="1"/>
    <col min="14" max="14" width="7.42578125" customWidth="1"/>
    <col min="15" max="15" width="9.42578125" customWidth="1"/>
    <col min="16" max="17" width="10" customWidth="1"/>
    <col min="18" max="18" width="7" customWidth="1"/>
    <col min="19" max="19" width="11.42578125" customWidth="1"/>
    <col min="20" max="20" width="26.42578125" style="32" customWidth="1"/>
    <col min="21" max="21" width="18.42578125" style="31" customWidth="1"/>
    <col min="22" max="22" width="22.42578125" style="33" customWidth="1"/>
    <col min="23" max="23" width="23.42578125" customWidth="1"/>
  </cols>
  <sheetData>
    <row r="1" spans="1:22" ht="27.75" thickTop="1">
      <c r="A1" s="229"/>
      <c r="B1" s="230"/>
      <c r="C1" s="231"/>
      <c r="D1" s="40"/>
      <c r="E1" s="559" t="s">
        <v>379</v>
      </c>
      <c r="F1" s="560"/>
      <c r="G1" s="560"/>
      <c r="H1" s="560"/>
      <c r="I1" s="560"/>
      <c r="J1" s="560"/>
      <c r="K1" s="560"/>
      <c r="L1" s="560"/>
      <c r="M1" s="560"/>
      <c r="N1" s="560"/>
      <c r="O1" s="560"/>
      <c r="P1" s="560"/>
      <c r="Q1" s="560"/>
      <c r="R1" s="560"/>
      <c r="S1" s="560"/>
      <c r="T1" s="560"/>
      <c r="U1" s="560"/>
      <c r="V1" s="560"/>
    </row>
    <row r="2" spans="1:22" ht="27">
      <c r="A2" s="232"/>
      <c r="B2" s="233"/>
      <c r="C2" s="234"/>
      <c r="D2" s="40"/>
      <c r="E2" s="561"/>
      <c r="F2" s="562"/>
      <c r="G2" s="562"/>
      <c r="H2" s="562"/>
      <c r="I2" s="562"/>
      <c r="J2" s="562"/>
      <c r="K2" s="562"/>
      <c r="L2" s="562"/>
      <c r="M2" s="562"/>
      <c r="N2" s="562"/>
      <c r="O2" s="562"/>
      <c r="P2" s="562"/>
      <c r="Q2" s="562"/>
      <c r="R2" s="562"/>
      <c r="S2" s="562"/>
      <c r="T2" s="562"/>
      <c r="U2" s="562"/>
      <c r="V2" s="562"/>
    </row>
    <row r="3" spans="1:22" ht="27">
      <c r="A3" s="232"/>
      <c r="B3" s="233"/>
      <c r="C3" s="234"/>
      <c r="D3" s="133"/>
      <c r="E3" s="561"/>
      <c r="F3" s="562"/>
      <c r="G3" s="562"/>
      <c r="H3" s="562"/>
      <c r="I3" s="562"/>
      <c r="J3" s="562"/>
      <c r="K3" s="562"/>
      <c r="L3" s="562"/>
      <c r="M3" s="562"/>
      <c r="N3" s="562"/>
      <c r="O3" s="562"/>
      <c r="P3" s="562"/>
      <c r="Q3" s="562"/>
      <c r="R3" s="562"/>
      <c r="S3" s="562"/>
      <c r="T3" s="562"/>
      <c r="U3" s="562"/>
      <c r="V3" s="562"/>
    </row>
    <row r="4" spans="1:22" ht="18">
      <c r="A4" s="513" t="s">
        <v>259</v>
      </c>
      <c r="B4" s="513"/>
      <c r="C4" s="579" t="s">
        <v>5</v>
      </c>
      <c r="D4" s="579"/>
      <c r="E4" s="579"/>
      <c r="F4" s="579"/>
      <c r="G4" s="579"/>
      <c r="H4" s="579"/>
      <c r="I4" s="579"/>
      <c r="J4" s="579"/>
      <c r="K4" s="579"/>
      <c r="L4" s="579"/>
      <c r="M4" s="579"/>
      <c r="N4" s="579"/>
      <c r="O4" s="579"/>
      <c r="P4" s="579"/>
      <c r="Q4" s="579"/>
      <c r="R4" s="579"/>
      <c r="S4" s="579"/>
      <c r="T4" s="579"/>
      <c r="U4" s="579"/>
      <c r="V4" s="579"/>
    </row>
    <row r="5" spans="1:22" ht="18">
      <c r="A5" s="513" t="s">
        <v>260</v>
      </c>
      <c r="B5" s="513"/>
      <c r="C5" s="580" t="s">
        <v>261</v>
      </c>
      <c r="D5" s="580"/>
      <c r="E5" s="580"/>
      <c r="F5" s="580"/>
      <c r="G5" s="580"/>
      <c r="H5" s="580"/>
      <c r="I5" s="580"/>
      <c r="J5" s="580"/>
      <c r="K5" s="580"/>
      <c r="L5" s="580"/>
      <c r="M5" s="580"/>
      <c r="N5" s="580"/>
      <c r="O5" s="580"/>
      <c r="P5" s="580"/>
      <c r="Q5" s="580"/>
      <c r="R5" s="580"/>
      <c r="S5" s="580"/>
      <c r="T5" s="580"/>
      <c r="U5" s="580"/>
      <c r="V5" s="580"/>
    </row>
    <row r="6" spans="1:22" ht="18">
      <c r="A6" s="513" t="s">
        <v>262</v>
      </c>
      <c r="B6" s="513"/>
      <c r="C6" s="579" t="s">
        <v>263</v>
      </c>
      <c r="D6" s="579"/>
      <c r="E6" s="579"/>
      <c r="F6" s="579"/>
      <c r="G6" s="579"/>
      <c r="H6" s="579"/>
      <c r="I6" s="579"/>
      <c r="J6" s="579"/>
      <c r="K6" s="579"/>
      <c r="L6" s="579"/>
      <c r="M6" s="579"/>
      <c r="N6" s="579"/>
      <c r="O6" s="579"/>
      <c r="P6" s="579"/>
      <c r="Q6" s="579"/>
      <c r="R6" s="579"/>
      <c r="S6" s="579"/>
      <c r="T6" s="579"/>
      <c r="U6" s="579"/>
      <c r="V6" s="579"/>
    </row>
    <row r="7" spans="1:22" ht="17.25" thickBot="1">
      <c r="A7" s="563" t="s">
        <v>264</v>
      </c>
      <c r="B7" s="563"/>
      <c r="C7" s="563"/>
      <c r="D7" s="565" t="s">
        <v>380</v>
      </c>
      <c r="E7" s="566"/>
      <c r="F7" s="566"/>
      <c r="G7" s="566"/>
      <c r="H7" s="566"/>
      <c r="I7" s="566"/>
      <c r="J7" s="566"/>
      <c r="K7" s="566"/>
      <c r="L7" s="566"/>
      <c r="M7" s="566"/>
      <c r="N7" s="566"/>
      <c r="O7" s="566"/>
      <c r="P7" s="566"/>
      <c r="Q7" s="566"/>
      <c r="R7" s="567"/>
      <c r="S7" s="150"/>
      <c r="T7" s="563" t="s">
        <v>381</v>
      </c>
      <c r="U7" s="563"/>
      <c r="V7" s="564"/>
    </row>
    <row r="8" spans="1:22" ht="18" thickTop="1" thickBot="1">
      <c r="A8" s="568" t="s">
        <v>269</v>
      </c>
      <c r="B8" s="569" t="s">
        <v>382</v>
      </c>
      <c r="C8" s="571" t="s">
        <v>265</v>
      </c>
      <c r="D8" s="573" t="s">
        <v>383</v>
      </c>
      <c r="E8" s="575" t="s">
        <v>234</v>
      </c>
      <c r="F8" s="576" t="s">
        <v>384</v>
      </c>
      <c r="G8" s="577"/>
      <c r="H8" s="577"/>
      <c r="I8" s="577"/>
      <c r="J8" s="577"/>
      <c r="K8" s="578"/>
      <c r="L8" s="576" t="s">
        <v>385</v>
      </c>
      <c r="M8" s="577"/>
      <c r="N8" s="577"/>
      <c r="O8" s="577"/>
      <c r="P8" s="577"/>
      <c r="Q8" s="577"/>
      <c r="R8" s="577"/>
      <c r="S8" s="578"/>
      <c r="T8" s="53"/>
      <c r="U8" s="54"/>
      <c r="V8" s="224" t="s">
        <v>386</v>
      </c>
    </row>
    <row r="9" spans="1:22" ht="180" thickTop="1" thickBot="1">
      <c r="A9" s="514"/>
      <c r="B9" s="570"/>
      <c r="C9" s="572"/>
      <c r="D9" s="574"/>
      <c r="E9" s="525"/>
      <c r="F9" s="45" t="s">
        <v>236</v>
      </c>
      <c r="G9" s="45" t="s">
        <v>238</v>
      </c>
      <c r="H9" s="45" t="s">
        <v>387</v>
      </c>
      <c r="I9" s="45" t="s">
        <v>240</v>
      </c>
      <c r="J9" s="110" t="s">
        <v>388</v>
      </c>
      <c r="K9" s="45" t="s">
        <v>246</v>
      </c>
      <c r="L9" s="109" t="s">
        <v>389</v>
      </c>
      <c r="M9" s="109" t="s">
        <v>243</v>
      </c>
      <c r="N9" s="45" t="s">
        <v>390</v>
      </c>
      <c r="O9" s="45" t="s">
        <v>391</v>
      </c>
      <c r="P9" s="45" t="s">
        <v>392</v>
      </c>
      <c r="Q9" s="45" t="s">
        <v>393</v>
      </c>
      <c r="R9" s="45" t="s">
        <v>388</v>
      </c>
      <c r="S9" s="45" t="s">
        <v>394</v>
      </c>
      <c r="T9" s="48" t="s">
        <v>248</v>
      </c>
      <c r="U9" s="48" t="s">
        <v>250</v>
      </c>
      <c r="V9" s="225" t="s">
        <v>395</v>
      </c>
    </row>
    <row r="10" spans="1:22" ht="58.5" customHeight="1">
      <c r="A10" s="485">
        <f>'5- Identificación de Riesgos'!A10</f>
        <v>1</v>
      </c>
      <c r="B10" s="478" t="str">
        <f>'5- Identificación de Riesgos'!B10</f>
        <v xml:space="preserve">Pérdida de la seguridad,  integridad y confidencialidad de la información </v>
      </c>
      <c r="C10" s="210" t="str">
        <f>'5- Identificación de Riesgos'!D10</f>
        <v xml:space="preserve">1. Ausencia  en los controles de Seguridad </v>
      </c>
      <c r="D10" s="211"/>
      <c r="E10" s="247" t="s">
        <v>396</v>
      </c>
      <c r="F10" s="152" t="s">
        <v>397</v>
      </c>
      <c r="G10" s="152" t="s">
        <v>397</v>
      </c>
      <c r="H10" s="152" t="s">
        <v>398</v>
      </c>
      <c r="I10" s="152" t="s">
        <v>397</v>
      </c>
      <c r="J10" s="212">
        <f>COUNTIF(F10:I10,"SI")/4</f>
        <v>0.75</v>
      </c>
      <c r="K10" s="556">
        <f>AVERAGE(J10:J19)</f>
        <v>0.75</v>
      </c>
      <c r="L10" s="196" t="str">
        <f>'5- Identificación de Riesgos'!I10</f>
        <v>Afectación de reputacion,imagén,  credibilidad, satisfacción de usuarios y PI</v>
      </c>
      <c r="M10" s="258" t="s">
        <v>399</v>
      </c>
      <c r="N10" s="152" t="s">
        <v>397</v>
      </c>
      <c r="O10" s="152" t="s">
        <v>398</v>
      </c>
      <c r="P10" s="152" t="s">
        <v>397</v>
      </c>
      <c r="Q10" s="152" t="s">
        <v>397</v>
      </c>
      <c r="R10" s="241">
        <f>SUM(COUNTIF(N10,"SI")*25%,COUNTIF(O10,"SI")*40%,COUNTIF(P10,"SI")*25%,COUNTIF(Q10,"SI")*10%)</f>
        <v>0.6</v>
      </c>
      <c r="S10" s="556">
        <f>AVERAGE(R10:R19)</f>
        <v>0.93333333333333324</v>
      </c>
      <c r="T10" s="55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7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00" t="str">
        <f>CONCATENATE(VLOOKUP((LEFT(T10,LEN(T10)-4)&amp;LEFT(U10,LEN(U10)-4)),'9- Matriz de Calor '!$D$18:$E$42,2,0)," - ",RIGHT(T10,1)*RIGHT(U10,1))</f>
        <v>Bajo - 1</v>
      </c>
    </row>
    <row r="11" spans="1:22" ht="51">
      <c r="A11" s="486"/>
      <c r="B11" s="479"/>
      <c r="C11" s="213" t="str">
        <f>'5- Identificación de Riesgos'!D11</f>
        <v>2. Falta de concientización de los servidores judiciales en materia de seguridad de la información</v>
      </c>
      <c r="D11" s="183"/>
      <c r="E11" s="136" t="s">
        <v>400</v>
      </c>
      <c r="F11" s="151" t="s">
        <v>398</v>
      </c>
      <c r="G11" s="151" t="s">
        <v>398</v>
      </c>
      <c r="H11" s="151" t="s">
        <v>398</v>
      </c>
      <c r="I11" s="151" t="s">
        <v>398</v>
      </c>
      <c r="J11" s="214">
        <f t="shared" ref="J11:J14" si="0">COUNTIF(F11:I11,"SI")/4</f>
        <v>0</v>
      </c>
      <c r="K11" s="552"/>
      <c r="L11" s="197" t="str">
        <f>'5- Identificación de Riesgos'!I11</f>
        <v>Afectación Económica</v>
      </c>
      <c r="M11" s="146" t="s">
        <v>401</v>
      </c>
      <c r="N11" s="151" t="s">
        <v>397</v>
      </c>
      <c r="O11" s="151" t="s">
        <v>397</v>
      </c>
      <c r="P11" s="151" t="s">
        <v>397</v>
      </c>
      <c r="Q11" s="151" t="s">
        <v>397</v>
      </c>
      <c r="R11" s="239">
        <f t="shared" ref="R11:R14" si="1">SUM(COUNTIF(N11,"SI")*25%,COUNTIF(O11,"SI")*40%,COUNTIF(P11,"SI")*25%,COUNTIF(Q11,"SI")*10%)</f>
        <v>1</v>
      </c>
      <c r="S11" s="552"/>
      <c r="T11" s="546"/>
      <c r="U11" s="479"/>
      <c r="V11" s="501"/>
    </row>
    <row r="12" spans="1:22" ht="38.25">
      <c r="A12" s="486"/>
      <c r="B12" s="479"/>
      <c r="C12" s="213" t="str">
        <f>'5- Identificación de Riesgos'!D12</f>
        <v>3. Ataques cibernéticos</v>
      </c>
      <c r="D12" s="183"/>
      <c r="E12" s="136" t="s">
        <v>402</v>
      </c>
      <c r="F12" s="151" t="s">
        <v>397</v>
      </c>
      <c r="G12" s="151" t="s">
        <v>397</v>
      </c>
      <c r="H12" s="151" t="s">
        <v>397</v>
      </c>
      <c r="I12" s="151" t="s">
        <v>397</v>
      </c>
      <c r="J12" s="214">
        <f t="shared" si="0"/>
        <v>1</v>
      </c>
      <c r="K12" s="552"/>
      <c r="L12" s="197" t="str">
        <f>'5- Identificación de Riesgos'!I12</f>
        <v>Incumplimiento de las metas establecidas</v>
      </c>
      <c r="M12" s="146" t="s">
        <v>403</v>
      </c>
      <c r="N12" s="151" t="s">
        <v>397</v>
      </c>
      <c r="O12" s="151" t="s">
        <v>397</v>
      </c>
      <c r="P12" s="151" t="s">
        <v>397</v>
      </c>
      <c r="Q12" s="151" t="s">
        <v>397</v>
      </c>
      <c r="R12" s="239">
        <f t="shared" si="1"/>
        <v>1</v>
      </c>
      <c r="S12" s="552"/>
      <c r="T12" s="546"/>
      <c r="U12" s="479"/>
      <c r="V12" s="501"/>
    </row>
    <row r="13" spans="1:22" ht="51">
      <c r="A13" s="486"/>
      <c r="B13" s="479"/>
      <c r="C13" s="213" t="str">
        <f>'5- Identificación de Riesgos'!D13</f>
        <v>4. Errores Humanos en gestión tecnológica</v>
      </c>
      <c r="D13" s="183"/>
      <c r="E13" s="136" t="s">
        <v>404</v>
      </c>
      <c r="F13" s="151" t="s">
        <v>397</v>
      </c>
      <c r="G13" s="151" t="s">
        <v>397</v>
      </c>
      <c r="H13" s="151" t="s">
        <v>398</v>
      </c>
      <c r="I13" s="151" t="s">
        <v>397</v>
      </c>
      <c r="J13" s="214">
        <f t="shared" si="0"/>
        <v>0.75</v>
      </c>
      <c r="K13" s="552"/>
      <c r="L13" s="197" t="str">
        <f>'5- Identificación de Riesgos'!I13</f>
        <v>Interrupción o afectación en la prestación del servicio administrativo</v>
      </c>
      <c r="M13" s="146" t="s">
        <v>405</v>
      </c>
      <c r="N13" s="151" t="s">
        <v>397</v>
      </c>
      <c r="O13" s="151" t="s">
        <v>397</v>
      </c>
      <c r="P13" s="151" t="s">
        <v>397</v>
      </c>
      <c r="Q13" s="151" t="s">
        <v>397</v>
      </c>
      <c r="R13" s="239">
        <f t="shared" si="1"/>
        <v>1</v>
      </c>
      <c r="S13" s="552"/>
      <c r="T13" s="546"/>
      <c r="U13" s="479"/>
      <c r="V13" s="501"/>
    </row>
    <row r="14" spans="1:22" ht="63.75">
      <c r="A14" s="486"/>
      <c r="B14" s="479"/>
      <c r="C14" s="213" t="str">
        <f>'5- Identificación de Riesgos'!D14</f>
        <v>5. Vulnerabilidades en el Software o Hardware que permitan modificación de datos de forma no autorizada.</v>
      </c>
      <c r="D14" s="183"/>
      <c r="E14" s="136" t="s">
        <v>406</v>
      </c>
      <c r="F14" s="151" t="s">
        <v>397</v>
      </c>
      <c r="G14" s="151" t="s">
        <v>397</v>
      </c>
      <c r="H14" s="151" t="s">
        <v>398</v>
      </c>
      <c r="I14" s="151" t="s">
        <v>397</v>
      </c>
      <c r="J14" s="214">
        <f t="shared" si="0"/>
        <v>0.75</v>
      </c>
      <c r="K14" s="552"/>
      <c r="L14" s="197" t="str">
        <f>'5- Identificación de Riesgos'!I14</f>
        <v>Interrupción o afectación en la prestación del servicio judicial</v>
      </c>
      <c r="M14" s="259" t="s">
        <v>407</v>
      </c>
      <c r="N14" s="185" t="s">
        <v>397</v>
      </c>
      <c r="O14" s="185" t="s">
        <v>397</v>
      </c>
      <c r="P14" s="185" t="s">
        <v>397</v>
      </c>
      <c r="Q14" s="185" t="s">
        <v>397</v>
      </c>
      <c r="R14" s="245">
        <f t="shared" si="1"/>
        <v>1</v>
      </c>
      <c r="S14" s="552"/>
      <c r="T14" s="546"/>
      <c r="U14" s="479"/>
      <c r="V14" s="501"/>
    </row>
    <row r="15" spans="1:22" ht="33.950000000000003" customHeight="1">
      <c r="A15" s="486"/>
      <c r="B15" s="479"/>
      <c r="C15" s="216" t="str">
        <f>'5- Identificación de Riesgos'!D15</f>
        <v>6. Limitaciones para el acceso físico y lógico a los  Datacenter de la Entidad  por parte de los operadores de los Datacenter.</v>
      </c>
      <c r="D15" s="183"/>
      <c r="E15" s="136" t="s">
        <v>408</v>
      </c>
      <c r="F15" s="151" t="s">
        <v>397</v>
      </c>
      <c r="G15" s="151" t="s">
        <v>397</v>
      </c>
      <c r="H15" s="151" t="s">
        <v>397</v>
      </c>
      <c r="I15" s="151" t="s">
        <v>397</v>
      </c>
      <c r="J15" s="214">
        <f t="shared" ref="J15:J19" si="2">COUNTIF(F15:I15,"SI")/4</f>
        <v>1</v>
      </c>
      <c r="K15" s="552"/>
      <c r="L15" s="197" t="str">
        <f>'5- Identificación de Riesgos'!I15</f>
        <v>Interrupción o afectación en la prestación del servicio judicial</v>
      </c>
      <c r="M15" s="243" t="s">
        <v>409</v>
      </c>
      <c r="N15" s="151" t="s">
        <v>397</v>
      </c>
      <c r="O15" s="151" t="s">
        <v>397</v>
      </c>
      <c r="P15" s="151" t="s">
        <v>397</v>
      </c>
      <c r="Q15" s="151" t="s">
        <v>397</v>
      </c>
      <c r="R15" s="245">
        <f>SUM(COUNTIF(N15,"SI")*25%,COUNTIF(O15,"SI")*40%,COUNTIF(P15,"SI")*25%,COUNTIF(Q15,"SI")*10%)</f>
        <v>1</v>
      </c>
      <c r="S15" s="552"/>
      <c r="T15" s="546"/>
      <c r="U15" s="479"/>
      <c r="V15" s="501"/>
    </row>
    <row r="16" spans="1:22" ht="51">
      <c r="A16" s="486"/>
      <c r="B16" s="479"/>
      <c r="C16" s="216" t="str">
        <f>'5- Identificación de Riesgos'!D16</f>
        <v>7. Dependencia de la Rama Judicial - CSJ en servicios de terceros para el funcionamiento de su infraestructura crítica, incluyendo servidores, redes, sistemas de almacenamiento, servicios en la nube, y otros componentes esenciales para sus operaciones diarias</v>
      </c>
      <c r="D16" s="183"/>
      <c r="E16" s="136" t="s">
        <v>410</v>
      </c>
      <c r="F16" s="151" t="s">
        <v>397</v>
      </c>
      <c r="G16" s="151" t="s">
        <v>397</v>
      </c>
      <c r="H16" s="151" t="s">
        <v>397</v>
      </c>
      <c r="I16" s="151" t="s">
        <v>397</v>
      </c>
      <c r="J16" s="214">
        <f t="shared" si="2"/>
        <v>1</v>
      </c>
      <c r="K16" s="552"/>
      <c r="L16" s="197" t="str">
        <f>'5- Identificación de Riesgos'!I16</f>
        <v>Interrupción o afectación en la prestación del servicio judicial</v>
      </c>
      <c r="M16" s="243"/>
      <c r="N16" s="151"/>
      <c r="O16" s="151"/>
      <c r="P16" s="151"/>
      <c r="Q16" s="151"/>
      <c r="R16" s="245"/>
      <c r="S16" s="552"/>
      <c r="T16" s="546"/>
      <c r="U16" s="479"/>
      <c r="V16" s="501"/>
    </row>
    <row r="17" spans="1:22" ht="25.5">
      <c r="A17" s="486"/>
      <c r="B17" s="479"/>
      <c r="C17" s="216" t="str">
        <f>'5- Identificación de Riesgos'!D17</f>
        <v>8. Falta de Copias de respaldo de BD, Imágenes de los sistemas operativos, aplicaciones, estaciones de trabajo de la Rama Judicial -CSJ</v>
      </c>
      <c r="D17" s="183"/>
      <c r="E17" s="136" t="s">
        <v>411</v>
      </c>
      <c r="F17" s="151" t="s">
        <v>397</v>
      </c>
      <c r="G17" s="151" t="s">
        <v>397</v>
      </c>
      <c r="H17" s="151" t="s">
        <v>398</v>
      </c>
      <c r="I17" s="151" t="s">
        <v>397</v>
      </c>
      <c r="J17" s="239">
        <f t="shared" si="2"/>
        <v>0.75</v>
      </c>
      <c r="K17" s="552"/>
      <c r="L17" s="197"/>
      <c r="M17" s="243"/>
      <c r="N17" s="151"/>
      <c r="O17" s="151"/>
      <c r="P17" s="151"/>
      <c r="Q17" s="151"/>
      <c r="R17" s="245"/>
      <c r="S17" s="552"/>
      <c r="T17" s="546"/>
      <c r="U17" s="479"/>
      <c r="V17" s="501"/>
    </row>
    <row r="18" spans="1:22" ht="51">
      <c r="A18" s="486"/>
      <c r="B18" s="479"/>
      <c r="C18" s="216" t="str">
        <f>'5- Identificación de Riesgos'!D18</f>
        <v>9. Falta de renovación o vencimiento de licenciamiento de herramientas, certificados SSL, Sistemas Operativos, Bases de datos, plataformas Cloud, entre otros, para la correcta operación de los servicios  de la Rama Judicial -CSJ</v>
      </c>
      <c r="D18" s="183"/>
      <c r="E18" s="136" t="s">
        <v>412</v>
      </c>
      <c r="F18" s="151" t="s">
        <v>397</v>
      </c>
      <c r="G18" s="151" t="s">
        <v>397</v>
      </c>
      <c r="H18" s="151" t="s">
        <v>397</v>
      </c>
      <c r="I18" s="151" t="s">
        <v>397</v>
      </c>
      <c r="J18" s="239">
        <f t="shared" si="2"/>
        <v>1</v>
      </c>
      <c r="K18" s="552"/>
      <c r="L18" s="197"/>
      <c r="M18" s="243"/>
      <c r="N18" s="151"/>
      <c r="O18" s="151"/>
      <c r="P18" s="151"/>
      <c r="Q18" s="151"/>
      <c r="R18" s="245"/>
      <c r="S18" s="552"/>
      <c r="T18" s="546"/>
      <c r="U18" s="479"/>
      <c r="V18" s="501"/>
    </row>
    <row r="19" spans="1:22" ht="39" thickBot="1">
      <c r="A19" s="491"/>
      <c r="B19" s="494"/>
      <c r="C19" s="217" t="str">
        <f>'5- Identificación de Riesgos'!D19</f>
        <v>10.  Falta de clasificación, acceso y conservación de la información de la Rama Judicial -CSJ.</v>
      </c>
      <c r="D19" s="184"/>
      <c r="E19" s="148" t="s">
        <v>413</v>
      </c>
      <c r="F19" s="185" t="s">
        <v>397</v>
      </c>
      <c r="G19" s="185" t="s">
        <v>397</v>
      </c>
      <c r="H19" s="185" t="s">
        <v>398</v>
      </c>
      <c r="I19" s="185" t="s">
        <v>398</v>
      </c>
      <c r="J19" s="245">
        <f t="shared" si="2"/>
        <v>0.5</v>
      </c>
      <c r="K19" s="554"/>
      <c r="L19" s="203"/>
      <c r="M19" s="261"/>
      <c r="N19" s="185"/>
      <c r="O19" s="185"/>
      <c r="P19" s="185"/>
      <c r="Q19" s="185"/>
      <c r="R19" s="245"/>
      <c r="S19" s="554"/>
      <c r="T19" s="558"/>
      <c r="U19" s="494"/>
      <c r="V19" s="518"/>
    </row>
    <row r="20" spans="1:22" ht="63.75">
      <c r="A20" s="485">
        <f>'5- Identificación de Riesgos'!A20</f>
        <v>2</v>
      </c>
      <c r="B20" s="478" t="str">
        <f>'5- Identificación de Riesgos'!B20</f>
        <v xml:space="preserve">Interrupción del servicio de conectividad WAN - Nacional </v>
      </c>
      <c r="C20" s="218" t="str">
        <f>'5- Identificación de Riesgos'!D20</f>
        <v>1. Fallas del operador de conectividad Nacional y sus aliados.</v>
      </c>
      <c r="D20" s="211"/>
      <c r="E20" s="135" t="s">
        <v>414</v>
      </c>
      <c r="F20" s="152" t="s">
        <v>397</v>
      </c>
      <c r="G20" s="152" t="s">
        <v>397</v>
      </c>
      <c r="H20" s="152" t="s">
        <v>397</v>
      </c>
      <c r="I20" s="152" t="s">
        <v>397</v>
      </c>
      <c r="J20" s="241">
        <f>COUNTIF(F20:I20,"SI")/4</f>
        <v>1</v>
      </c>
      <c r="K20" s="556">
        <f>AVERAGE(J20:J29)</f>
        <v>1</v>
      </c>
      <c r="L20" s="196" t="str">
        <f>'5- Identificación de Riesgos'!I20</f>
        <v>Afectación de reputacion,imagén,  credibilidad, satisfacción de usuarios y PI</v>
      </c>
      <c r="M20" s="260" t="s">
        <v>415</v>
      </c>
      <c r="N20" s="152" t="s">
        <v>398</v>
      </c>
      <c r="O20" s="152" t="s">
        <v>398</v>
      </c>
      <c r="P20" s="152" t="s">
        <v>397</v>
      </c>
      <c r="Q20" s="152" t="s">
        <v>397</v>
      </c>
      <c r="R20" s="241">
        <f>SUM(COUNTIF(N20,"SI")*25%,COUNTIF(O20,"SI")*40%,COUNTIF(P20,"SI")*25%,COUNTIF(Q20,"SI")*10%)</f>
        <v>0.35</v>
      </c>
      <c r="S20" s="556">
        <f>AVERAGE(R20:R29)</f>
        <v>0.56666666666666676</v>
      </c>
      <c r="T20" s="557"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78"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500" t="str">
        <f>CONCATENATE(VLOOKUP((LEFT(T20,LEN(T20)-4)&amp;LEFT(U20,LEN(U20)-4)),'9- Matriz de Calor '!$D$18:$E$42,2,0)," - ",RIGHT(T20,1)*RIGHT(U20,1))</f>
        <v>Bajo - 1</v>
      </c>
    </row>
    <row r="21" spans="1:22" ht="38.25">
      <c r="A21" s="486"/>
      <c r="B21" s="479"/>
      <c r="C21" s="216" t="str">
        <f>'5- Identificación de Riesgos'!D21</f>
        <v>2. Saturación en los canales</v>
      </c>
      <c r="D21" s="183"/>
      <c r="E21" s="136" t="s">
        <v>416</v>
      </c>
      <c r="F21" s="151" t="s">
        <v>397</v>
      </c>
      <c r="G21" s="151" t="s">
        <v>397</v>
      </c>
      <c r="H21" s="151" t="s">
        <v>397</v>
      </c>
      <c r="I21" s="151" t="s">
        <v>397</v>
      </c>
      <c r="J21" s="239">
        <f t="shared" ref="J21:J23" si="3">COUNTIF(F21:I21,"SI")/4</f>
        <v>1</v>
      </c>
      <c r="K21" s="552"/>
      <c r="L21" s="197" t="str">
        <f>'5- Identificación de Riesgos'!I21</f>
        <v>Interrupción o afectación en la prestación del servicio judicial</v>
      </c>
      <c r="M21" s="255" t="s">
        <v>417</v>
      </c>
      <c r="N21" s="151" t="s">
        <v>397</v>
      </c>
      <c r="O21" s="151" t="s">
        <v>397</v>
      </c>
      <c r="P21" s="151" t="s">
        <v>397</v>
      </c>
      <c r="Q21" s="151" t="s">
        <v>397</v>
      </c>
      <c r="R21" s="239">
        <f t="shared" ref="R21:R22" si="4">SUM(COUNTIF(N21,"SI")*25%,COUNTIF(O21,"SI")*40%,COUNTIF(P21,"SI")*25%,COUNTIF(Q21,"SI")*10%)</f>
        <v>1</v>
      </c>
      <c r="S21" s="552"/>
      <c r="T21" s="546"/>
      <c r="U21" s="479"/>
      <c r="V21" s="501"/>
    </row>
    <row r="22" spans="1:22" ht="51">
      <c r="A22" s="486"/>
      <c r="B22" s="479"/>
      <c r="C22" s="216" t="str">
        <f>'5- Identificación de Riesgos'!D22</f>
        <v>3. Falla del fluido Eléctrico</v>
      </c>
      <c r="D22" s="183"/>
      <c r="E22" s="236" t="s">
        <v>418</v>
      </c>
      <c r="F22" s="151" t="s">
        <v>397</v>
      </c>
      <c r="G22" s="151" t="s">
        <v>397</v>
      </c>
      <c r="H22" s="151" t="s">
        <v>397</v>
      </c>
      <c r="I22" s="151" t="s">
        <v>397</v>
      </c>
      <c r="J22" s="239">
        <f t="shared" si="3"/>
        <v>1</v>
      </c>
      <c r="K22" s="552"/>
      <c r="L22" s="197" t="str">
        <f>'5- Identificación de Riesgos'!I22</f>
        <v>Incumplimiento de las metas establecidas</v>
      </c>
      <c r="M22" s="197" t="s">
        <v>419</v>
      </c>
      <c r="N22" s="151" t="s">
        <v>397</v>
      </c>
      <c r="O22" s="151" t="s">
        <v>398</v>
      </c>
      <c r="P22" s="151" t="s">
        <v>398</v>
      </c>
      <c r="Q22" s="151" t="s">
        <v>397</v>
      </c>
      <c r="R22" s="239">
        <f t="shared" si="4"/>
        <v>0.35</v>
      </c>
      <c r="S22" s="552"/>
      <c r="T22" s="546"/>
      <c r="U22" s="479"/>
      <c r="V22" s="501"/>
    </row>
    <row r="23" spans="1:22" ht="25.5">
      <c r="A23" s="486"/>
      <c r="B23" s="479"/>
      <c r="C23" s="216" t="str">
        <f>'5- Identificación de Riesgos'!D23</f>
        <v>4. Infraestructura arrendada con fallas que impidan la conectividad</v>
      </c>
      <c r="D23" s="183"/>
      <c r="E23" s="136" t="s">
        <v>420</v>
      </c>
      <c r="F23" s="151" t="s">
        <v>397</v>
      </c>
      <c r="G23" s="151" t="s">
        <v>397</v>
      </c>
      <c r="H23" s="151" t="s">
        <v>397</v>
      </c>
      <c r="I23" s="151" t="s">
        <v>397</v>
      </c>
      <c r="J23" s="239">
        <f t="shared" si="3"/>
        <v>1</v>
      </c>
      <c r="K23" s="552"/>
      <c r="L23" s="197" t="str">
        <f>'5- Identificación de Riesgos'!I23</f>
        <v>Interrupción o afectación en la prestación del servicio administrativo</v>
      </c>
      <c r="M23" s="255"/>
      <c r="N23" s="151"/>
      <c r="O23" s="151"/>
      <c r="P23" s="151"/>
      <c r="Q23" s="151"/>
      <c r="R23" s="239"/>
      <c r="S23" s="552"/>
      <c r="T23" s="546"/>
      <c r="U23" s="479"/>
      <c r="V23" s="501"/>
    </row>
    <row r="24" spans="1:22" ht="25.5">
      <c r="A24" s="486"/>
      <c r="B24" s="479"/>
      <c r="C24" s="216" t="str">
        <f>'5- Identificación de Riesgos'!D24</f>
        <v>5. Errores en la configuración de dispositivos de red, como direcciones IP incorrectas o configuraciones de firewall mal ajustadas</v>
      </c>
      <c r="D24" s="183"/>
      <c r="E24" s="136"/>
      <c r="F24" s="151"/>
      <c r="G24" s="151"/>
      <c r="H24" s="151"/>
      <c r="I24" s="151"/>
      <c r="J24" s="214"/>
      <c r="K24" s="552"/>
      <c r="L24" s="197"/>
      <c r="M24" s="146"/>
      <c r="N24" s="151"/>
      <c r="O24" s="151"/>
      <c r="P24" s="151"/>
      <c r="Q24" s="151"/>
      <c r="R24" s="239"/>
      <c r="S24" s="552"/>
      <c r="T24" s="546"/>
      <c r="U24" s="479"/>
      <c r="V24" s="501"/>
    </row>
    <row r="25" spans="1:22">
      <c r="A25" s="486"/>
      <c r="B25" s="479"/>
      <c r="C25" s="216"/>
      <c r="D25" s="183"/>
      <c r="E25" s="136"/>
      <c r="F25" s="151"/>
      <c r="G25" s="151"/>
      <c r="H25" s="151"/>
      <c r="I25" s="151"/>
      <c r="J25" s="214"/>
      <c r="K25" s="552"/>
      <c r="L25" s="197"/>
      <c r="M25" s="243"/>
      <c r="N25" s="151"/>
      <c r="O25" s="151"/>
      <c r="P25" s="151"/>
      <c r="Q25" s="151"/>
      <c r="R25" s="239"/>
      <c r="S25" s="552"/>
      <c r="T25" s="546"/>
      <c r="U25" s="479"/>
      <c r="V25" s="501"/>
    </row>
    <row r="26" spans="1:22">
      <c r="A26" s="486"/>
      <c r="B26" s="479"/>
      <c r="C26" s="216"/>
      <c r="D26" s="183"/>
      <c r="E26" s="136"/>
      <c r="F26" s="151"/>
      <c r="G26" s="151"/>
      <c r="H26" s="151"/>
      <c r="I26" s="151"/>
      <c r="J26" s="214"/>
      <c r="K26" s="552"/>
      <c r="L26" s="197"/>
      <c r="M26" s="243"/>
      <c r="N26" s="151"/>
      <c r="O26" s="151"/>
      <c r="P26" s="151"/>
      <c r="Q26" s="151"/>
      <c r="R26" s="239"/>
      <c r="S26" s="552"/>
      <c r="T26" s="546"/>
      <c r="U26" s="479"/>
      <c r="V26" s="501"/>
    </row>
    <row r="27" spans="1:22">
      <c r="A27" s="486"/>
      <c r="B27" s="479"/>
      <c r="C27" s="216"/>
      <c r="D27" s="183"/>
      <c r="E27" s="136"/>
      <c r="F27" s="151"/>
      <c r="G27" s="151"/>
      <c r="H27" s="151"/>
      <c r="I27" s="151"/>
      <c r="J27" s="214"/>
      <c r="K27" s="552"/>
      <c r="L27" s="197"/>
      <c r="M27" s="243"/>
      <c r="N27" s="151"/>
      <c r="O27" s="151"/>
      <c r="P27" s="151"/>
      <c r="Q27" s="151"/>
      <c r="R27" s="239"/>
      <c r="S27" s="552"/>
      <c r="T27" s="546"/>
      <c r="U27" s="479"/>
      <c r="V27" s="501"/>
    </row>
    <row r="28" spans="1:22">
      <c r="A28" s="486"/>
      <c r="B28" s="479"/>
      <c r="C28" s="216"/>
      <c r="D28" s="183"/>
      <c r="E28" s="136"/>
      <c r="F28" s="151"/>
      <c r="G28" s="151"/>
      <c r="H28" s="151"/>
      <c r="I28" s="151"/>
      <c r="J28" s="214"/>
      <c r="K28" s="552"/>
      <c r="L28" s="197"/>
      <c r="M28" s="243"/>
      <c r="N28" s="151"/>
      <c r="O28" s="151"/>
      <c r="P28" s="151"/>
      <c r="Q28" s="151"/>
      <c r="R28" s="239"/>
      <c r="S28" s="552"/>
      <c r="T28" s="546"/>
      <c r="U28" s="479"/>
      <c r="V28" s="501"/>
    </row>
    <row r="29" spans="1:22" ht="15.75" thickBot="1">
      <c r="A29" s="491"/>
      <c r="B29" s="494"/>
      <c r="C29" s="217"/>
      <c r="D29" s="184"/>
      <c r="E29" s="148"/>
      <c r="F29" s="185"/>
      <c r="G29" s="185"/>
      <c r="H29" s="185"/>
      <c r="I29" s="185"/>
      <c r="J29" s="215"/>
      <c r="K29" s="554"/>
      <c r="L29" s="203"/>
      <c r="M29" s="261"/>
      <c r="N29" s="185"/>
      <c r="O29" s="185"/>
      <c r="P29" s="185"/>
      <c r="Q29" s="185"/>
      <c r="R29" s="245"/>
      <c r="S29" s="554"/>
      <c r="T29" s="558"/>
      <c r="U29" s="494"/>
      <c r="V29" s="518"/>
    </row>
    <row r="30" spans="1:22" ht="38.25">
      <c r="A30" s="485">
        <f>'5- Identificación de Riesgos'!A30</f>
        <v>3</v>
      </c>
      <c r="B30" s="478" t="str">
        <f>'5- Identificación de Riesgos'!B30</f>
        <v>Obsolescencia Tecnológica.</v>
      </c>
      <c r="C30" s="216" t="str">
        <f>'5- Identificación de Riesgos'!D30</f>
        <v>1. Rápido e inevitable avance tecnológico.</v>
      </c>
      <c r="D30" s="152" t="s">
        <v>397</v>
      </c>
      <c r="E30" s="135" t="s">
        <v>421</v>
      </c>
      <c r="F30" s="152" t="s">
        <v>397</v>
      </c>
      <c r="G30" s="152" t="s">
        <v>397</v>
      </c>
      <c r="H30" s="152" t="s">
        <v>397</v>
      </c>
      <c r="I30" s="152" t="s">
        <v>397</v>
      </c>
      <c r="J30" s="241">
        <f>COUNTIF(F30:I30,"SI")/4</f>
        <v>1</v>
      </c>
      <c r="K30" s="556">
        <f>AVERAGE(J30:J39)</f>
        <v>1</v>
      </c>
      <c r="L30" s="196" t="str">
        <f>'5- Identificación de Riesgos'!I30</f>
        <v>Afectación Económica</v>
      </c>
      <c r="M30" s="207" t="s">
        <v>422</v>
      </c>
      <c r="N30" s="152" t="s">
        <v>397</v>
      </c>
      <c r="O30" s="152" t="s">
        <v>397</v>
      </c>
      <c r="P30" s="152" t="s">
        <v>397</v>
      </c>
      <c r="Q30" s="152" t="s">
        <v>397</v>
      </c>
      <c r="R30" s="241">
        <f t="shared" ref="R30:R31" si="5">SUM(COUNTIF(N30,"SI")*25%,COUNTIF(O30,"SI")*40%,COUNTIF(P30,"SI")*25%,COUNTIF(Q30,"SI")*10%)</f>
        <v>1</v>
      </c>
      <c r="S30" s="556">
        <f>AVERAGE(R30:R39)</f>
        <v>1</v>
      </c>
      <c r="T30" s="55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78"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00" t="str">
        <f>CONCATENATE(VLOOKUP((LEFT(T30,LEN(T30)-4)&amp;LEFT(U30,LEN(U30)-4)),'9- Matriz de Calor '!$D$18:$E$42,2,0)," - ",RIGHT(T30,1)*RIGHT(U30,1))</f>
        <v>Bajo - 1</v>
      </c>
    </row>
    <row r="31" spans="1:22" ht="38.25">
      <c r="A31" s="486"/>
      <c r="B31" s="479"/>
      <c r="C31" s="216" t="str">
        <f>'5- Identificación de Riesgos'!D31</f>
        <v>2. Falta de recursos presupuestales para enfrentar la necesidad de actualizar la plataforma tecnológica y los sistemas de información.</v>
      </c>
      <c r="D31" s="151" t="s">
        <v>397</v>
      </c>
      <c r="E31" s="136" t="s">
        <v>423</v>
      </c>
      <c r="F31" s="151" t="s">
        <v>397</v>
      </c>
      <c r="G31" s="151" t="s">
        <v>397</v>
      </c>
      <c r="H31" s="151" t="s">
        <v>397</v>
      </c>
      <c r="I31" s="151" t="s">
        <v>397</v>
      </c>
      <c r="J31" s="239">
        <f>COUNTIF(F31:I31,"SI")/4</f>
        <v>1</v>
      </c>
      <c r="K31" s="552"/>
      <c r="L31" s="197" t="str">
        <f>'5- Identificación de Riesgos'!I31</f>
        <v>Interrupción o afectación en la prestación del servicio judicial</v>
      </c>
      <c r="M31" s="255" t="s">
        <v>417</v>
      </c>
      <c r="N31" s="151" t="s">
        <v>397</v>
      </c>
      <c r="O31" s="151" t="s">
        <v>397</v>
      </c>
      <c r="P31" s="151" t="s">
        <v>397</v>
      </c>
      <c r="Q31" s="151" t="s">
        <v>397</v>
      </c>
      <c r="R31" s="239">
        <f t="shared" si="5"/>
        <v>1</v>
      </c>
      <c r="S31" s="552"/>
      <c r="T31" s="546"/>
      <c r="U31" s="479"/>
      <c r="V31" s="501"/>
    </row>
    <row r="32" spans="1:22">
      <c r="A32" s="486"/>
      <c r="B32" s="479"/>
      <c r="C32" s="216">
        <f>'5- Identificación de Riesgos'!D32</f>
        <v>0</v>
      </c>
      <c r="D32" s="183"/>
      <c r="E32" s="136"/>
      <c r="F32" s="151"/>
      <c r="G32" s="151"/>
      <c r="H32" s="151"/>
      <c r="I32" s="151"/>
      <c r="J32" s="214"/>
      <c r="K32" s="552"/>
      <c r="L32" s="197"/>
      <c r="M32" s="262"/>
      <c r="N32" s="151"/>
      <c r="O32" s="151"/>
      <c r="P32" s="151"/>
      <c r="Q32" s="151"/>
      <c r="R32" s="239"/>
      <c r="S32" s="552"/>
      <c r="T32" s="546"/>
      <c r="U32" s="479"/>
      <c r="V32" s="501"/>
    </row>
    <row r="33" spans="1:22">
      <c r="A33" s="486"/>
      <c r="B33" s="479"/>
      <c r="C33" s="216">
        <f>'5- Identificación de Riesgos'!D33</f>
        <v>0</v>
      </c>
      <c r="D33" s="183"/>
      <c r="E33" s="136"/>
      <c r="F33" s="151"/>
      <c r="G33" s="151"/>
      <c r="H33" s="151"/>
      <c r="I33" s="151"/>
      <c r="J33" s="214"/>
      <c r="K33" s="552"/>
      <c r="L33" s="197"/>
      <c r="M33" s="243"/>
      <c r="N33" s="151"/>
      <c r="O33" s="151"/>
      <c r="P33" s="151"/>
      <c r="Q33" s="151"/>
      <c r="R33" s="239"/>
      <c r="S33" s="552"/>
      <c r="T33" s="546"/>
      <c r="U33" s="479"/>
      <c r="V33" s="501"/>
    </row>
    <row r="34" spans="1:22">
      <c r="A34" s="486"/>
      <c r="B34" s="479"/>
      <c r="C34" s="216"/>
      <c r="D34" s="183"/>
      <c r="E34" s="183"/>
      <c r="F34" s="151"/>
      <c r="G34" s="151"/>
      <c r="H34" s="151"/>
      <c r="I34" s="151"/>
      <c r="J34" s="214"/>
      <c r="K34" s="552"/>
      <c r="L34" s="197"/>
      <c r="M34" s="243"/>
      <c r="N34" s="151"/>
      <c r="O34" s="151"/>
      <c r="P34" s="151"/>
      <c r="Q34" s="151"/>
      <c r="R34" s="239"/>
      <c r="S34" s="552"/>
      <c r="T34" s="546"/>
      <c r="U34" s="479"/>
      <c r="V34" s="501"/>
    </row>
    <row r="35" spans="1:22">
      <c r="A35" s="486"/>
      <c r="B35" s="479"/>
      <c r="C35" s="216"/>
      <c r="D35" s="183"/>
      <c r="E35" s="136"/>
      <c r="F35" s="151"/>
      <c r="G35" s="151"/>
      <c r="H35" s="151"/>
      <c r="I35" s="151"/>
      <c r="J35" s="214"/>
      <c r="K35" s="552"/>
      <c r="L35" s="197"/>
      <c r="M35" s="243"/>
      <c r="N35" s="151"/>
      <c r="O35" s="151"/>
      <c r="P35" s="151"/>
      <c r="Q35" s="151"/>
      <c r="R35" s="239"/>
      <c r="S35" s="552"/>
      <c r="T35" s="546"/>
      <c r="U35" s="479"/>
      <c r="V35" s="501"/>
    </row>
    <row r="36" spans="1:22">
      <c r="A36" s="486"/>
      <c r="B36" s="479"/>
      <c r="C36" s="216"/>
      <c r="D36" s="183"/>
      <c r="E36" s="136"/>
      <c r="F36" s="151"/>
      <c r="G36" s="151"/>
      <c r="H36" s="151"/>
      <c r="I36" s="151"/>
      <c r="J36" s="214"/>
      <c r="K36" s="552"/>
      <c r="L36" s="197"/>
      <c r="M36" s="243"/>
      <c r="N36" s="151"/>
      <c r="O36" s="151"/>
      <c r="P36" s="151"/>
      <c r="Q36" s="151"/>
      <c r="R36" s="239"/>
      <c r="S36" s="552"/>
      <c r="T36" s="546"/>
      <c r="U36" s="479"/>
      <c r="V36" s="501"/>
    </row>
    <row r="37" spans="1:22">
      <c r="A37" s="486"/>
      <c r="B37" s="479"/>
      <c r="C37" s="216"/>
      <c r="D37" s="183"/>
      <c r="E37" s="136"/>
      <c r="F37" s="151"/>
      <c r="G37" s="151"/>
      <c r="H37" s="151"/>
      <c r="I37" s="151"/>
      <c r="J37" s="214"/>
      <c r="K37" s="552"/>
      <c r="L37" s="197"/>
      <c r="M37" s="243"/>
      <c r="N37" s="151"/>
      <c r="O37" s="151"/>
      <c r="P37" s="151"/>
      <c r="Q37" s="151"/>
      <c r="R37" s="239"/>
      <c r="S37" s="552"/>
      <c r="T37" s="546"/>
      <c r="U37" s="479"/>
      <c r="V37" s="501"/>
    </row>
    <row r="38" spans="1:22">
      <c r="A38" s="486"/>
      <c r="B38" s="479"/>
      <c r="C38" s="216"/>
      <c r="D38" s="183"/>
      <c r="E38" s="136"/>
      <c r="F38" s="151"/>
      <c r="G38" s="151"/>
      <c r="H38" s="151"/>
      <c r="I38" s="151"/>
      <c r="J38" s="214"/>
      <c r="K38" s="552"/>
      <c r="L38" s="197"/>
      <c r="M38" s="243"/>
      <c r="N38" s="151"/>
      <c r="O38" s="151"/>
      <c r="P38" s="151"/>
      <c r="Q38" s="151"/>
      <c r="R38" s="239"/>
      <c r="S38" s="552"/>
      <c r="T38" s="546"/>
      <c r="U38" s="479"/>
      <c r="V38" s="501"/>
    </row>
    <row r="39" spans="1:22" ht="15.75" thickBot="1">
      <c r="A39" s="487"/>
      <c r="B39" s="480"/>
      <c r="C39" s="219"/>
      <c r="D39" s="190"/>
      <c r="E39" s="220"/>
      <c r="F39" s="191"/>
      <c r="G39" s="191"/>
      <c r="H39" s="191"/>
      <c r="I39" s="191"/>
      <c r="J39" s="221"/>
      <c r="K39" s="553"/>
      <c r="L39" s="198"/>
      <c r="M39" s="251"/>
      <c r="N39" s="191"/>
      <c r="O39" s="191"/>
      <c r="P39" s="191"/>
      <c r="Q39" s="191"/>
      <c r="R39" s="244"/>
      <c r="S39" s="553"/>
      <c r="T39" s="547"/>
      <c r="U39" s="480"/>
      <c r="V39" s="502"/>
    </row>
    <row r="40" spans="1:22" ht="38.25">
      <c r="A40" s="503">
        <f>'5- Identificación de Riesgos'!A40</f>
        <v>4</v>
      </c>
      <c r="B40" s="493" t="str">
        <f>'5- Identificación de Riesgos'!B40</f>
        <v>Falta de Gobernabilidad de TIC</v>
      </c>
      <c r="C40" s="222" t="str">
        <f>'5- Identificación de Riesgos'!D40</f>
        <v>1. Falta de control y regulación respecto de la aplicación del las TIC en las diferentes Corporaciones y Seccionales</v>
      </c>
      <c r="D40" s="223"/>
      <c r="E40" s="147" t="s">
        <v>424</v>
      </c>
      <c r="F40" s="193" t="s">
        <v>397</v>
      </c>
      <c r="G40" s="193" t="s">
        <v>397</v>
      </c>
      <c r="H40" s="193" t="s">
        <v>397</v>
      </c>
      <c r="I40" s="193" t="s">
        <v>397</v>
      </c>
      <c r="J40" s="248">
        <v>1</v>
      </c>
      <c r="K40" s="551">
        <f>AVERAGE(J40:J49)</f>
        <v>0.625</v>
      </c>
      <c r="L40" s="199" t="str">
        <f>'5- Identificación de Riesgos'!I40</f>
        <v>Afectación de reputacion,imagén,  credibilidad, satisfacción de usuarios y PI</v>
      </c>
      <c r="M40" s="242" t="s">
        <v>425</v>
      </c>
      <c r="N40" s="152" t="s">
        <v>397</v>
      </c>
      <c r="O40" s="152" t="s">
        <v>397</v>
      </c>
      <c r="P40" s="152" t="s">
        <v>397</v>
      </c>
      <c r="Q40" s="152" t="s">
        <v>397</v>
      </c>
      <c r="R40" s="263">
        <f t="shared" ref="R40:R44" si="6">SUM(COUNTIF(N40,"SI")*25%,COUNTIF(O40,"SI")*40%,COUNTIF(P40,"SI")*25%,COUNTIF(Q40,"SI")*10%)</f>
        <v>1</v>
      </c>
      <c r="S40" s="551">
        <f>AVERAGE(R40:R49)</f>
        <v>0.72</v>
      </c>
      <c r="T40" s="54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93"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535" t="str">
        <f>CONCATENATE(VLOOKUP((LEFT(T40,LEN(T40)-4)&amp;LEFT(U40,LEN(U40)-4)),'9- Matriz de Calor '!$D$18:$E$42,2,0)," - ",RIGHT(T40,1)*RIGHT(U40,1))</f>
        <v>Bajo - 2</v>
      </c>
    </row>
    <row r="41" spans="1:22" ht="38.25">
      <c r="A41" s="486"/>
      <c r="B41" s="479"/>
      <c r="C41" s="222" t="str">
        <f>'5- Identificación de Riesgos'!D41</f>
        <v>2. Desarticulación con los ingenieros Seccionales, al no tener administrativamente dependencia de la dirección de la Unidad de  Transformación Digital e Informática</v>
      </c>
      <c r="D41" s="183"/>
      <c r="E41" s="136" t="s">
        <v>426</v>
      </c>
      <c r="F41" s="151" t="s">
        <v>397</v>
      </c>
      <c r="G41" s="151" t="s">
        <v>397</v>
      </c>
      <c r="H41" s="151" t="s">
        <v>397</v>
      </c>
      <c r="I41" s="151" t="s">
        <v>397</v>
      </c>
      <c r="J41" s="239">
        <f>COUNTIF(F41:I41,"SI")/4</f>
        <v>1</v>
      </c>
      <c r="K41" s="552"/>
      <c r="L41" s="197" t="str">
        <f>'5- Identificación de Riesgos'!I41</f>
        <v>Incumplimiento de las metas establecidas</v>
      </c>
      <c r="M41" s="243" t="s">
        <v>427</v>
      </c>
      <c r="N41" s="151" t="s">
        <v>398</v>
      </c>
      <c r="O41" s="151" t="s">
        <v>397</v>
      </c>
      <c r="P41" s="151" t="s">
        <v>397</v>
      </c>
      <c r="Q41" s="151" t="s">
        <v>397</v>
      </c>
      <c r="R41" s="239">
        <f t="shared" si="6"/>
        <v>0.75</v>
      </c>
      <c r="S41" s="552"/>
      <c r="T41" s="546"/>
      <c r="U41" s="479"/>
      <c r="V41" s="501"/>
    </row>
    <row r="42" spans="1:22" ht="38.25">
      <c r="A42" s="486"/>
      <c r="B42" s="479"/>
      <c r="C42" s="222" t="str">
        <f>'5- Identificación de Riesgos'!D42</f>
        <v>3.Falta de Estandarización de procesos y procedimientos a nivel nacional.</v>
      </c>
      <c r="D42" s="183"/>
      <c r="E42" s="136" t="s">
        <v>428</v>
      </c>
      <c r="F42" s="151" t="s">
        <v>398</v>
      </c>
      <c r="G42" s="151" t="s">
        <v>398</v>
      </c>
      <c r="H42" s="151" t="s">
        <v>398</v>
      </c>
      <c r="I42" s="151" t="s">
        <v>397</v>
      </c>
      <c r="J42" s="239">
        <f t="shared" ref="J42:J44" si="7">COUNTIF(F42:I42,"SI")/4</f>
        <v>0.25</v>
      </c>
      <c r="K42" s="552"/>
      <c r="L42" s="197" t="str">
        <f>'5- Identificación de Riesgos'!I42</f>
        <v>Interrupción o afectación en la prestación del servicio judicial</v>
      </c>
      <c r="M42" s="243" t="s">
        <v>429</v>
      </c>
      <c r="N42" s="151" t="s">
        <v>398</v>
      </c>
      <c r="O42" s="151" t="s">
        <v>397</v>
      </c>
      <c r="P42" s="151" t="s">
        <v>397</v>
      </c>
      <c r="Q42" s="151" t="s">
        <v>397</v>
      </c>
      <c r="R42" s="239">
        <f t="shared" si="6"/>
        <v>0.75</v>
      </c>
      <c r="S42" s="552"/>
      <c r="T42" s="546"/>
      <c r="U42" s="479"/>
      <c r="V42" s="501"/>
    </row>
    <row r="43" spans="1:22" ht="25.5">
      <c r="A43" s="486"/>
      <c r="B43" s="479"/>
      <c r="C43" s="222" t="str">
        <f>'5- Identificación de Riesgos'!D43</f>
        <v>4.Falta de socialización de los procesos y procedimientos relacionados con las TIC.</v>
      </c>
      <c r="D43" s="183"/>
      <c r="E43" s="136" t="s">
        <v>430</v>
      </c>
      <c r="F43" s="151" t="s">
        <v>397</v>
      </c>
      <c r="G43" s="151" t="s">
        <v>397</v>
      </c>
      <c r="H43" s="151" t="s">
        <v>398</v>
      </c>
      <c r="I43" s="151" t="s">
        <v>397</v>
      </c>
      <c r="J43" s="214">
        <f t="shared" si="7"/>
        <v>0.75</v>
      </c>
      <c r="K43" s="552"/>
      <c r="L43" s="197" t="str">
        <f>'5- Identificación de Riesgos'!I43</f>
        <v>Interrupción o afectación en la prestación del servicio administrativo</v>
      </c>
      <c r="M43" s="243" t="s">
        <v>431</v>
      </c>
      <c r="N43" s="151" t="s">
        <v>398</v>
      </c>
      <c r="O43" s="151" t="s">
        <v>398</v>
      </c>
      <c r="P43" s="151" t="s">
        <v>397</v>
      </c>
      <c r="Q43" s="151" t="s">
        <v>397</v>
      </c>
      <c r="R43" s="239">
        <f t="shared" si="6"/>
        <v>0.35</v>
      </c>
      <c r="S43" s="552"/>
      <c r="T43" s="546"/>
      <c r="U43" s="479"/>
      <c r="V43" s="501"/>
    </row>
    <row r="44" spans="1:22" ht="38.25">
      <c r="A44" s="486"/>
      <c r="B44" s="479"/>
      <c r="C44" s="222" t="str">
        <f>'5- Identificación de Riesgos'!D44</f>
        <v xml:space="preserve">5.Desarticulación de los procesos asociados a los planes, programas y proyectos relacionados con las nuevas iniciativas tecnológicas generadas desde los usuarios. </v>
      </c>
      <c r="D44" s="183"/>
      <c r="E44" s="189" t="s">
        <v>432</v>
      </c>
      <c r="F44" s="151" t="s">
        <v>398</v>
      </c>
      <c r="G44" s="151" t="s">
        <v>398</v>
      </c>
      <c r="H44" s="151" t="s">
        <v>398</v>
      </c>
      <c r="I44" s="151" t="s">
        <v>397</v>
      </c>
      <c r="J44" s="214">
        <f t="shared" si="7"/>
        <v>0.25</v>
      </c>
      <c r="K44" s="552"/>
      <c r="L44" s="197"/>
      <c r="M44" s="243" t="s">
        <v>433</v>
      </c>
      <c r="N44" s="151" t="s">
        <v>398</v>
      </c>
      <c r="O44" s="151" t="s">
        <v>397</v>
      </c>
      <c r="P44" s="151" t="s">
        <v>397</v>
      </c>
      <c r="Q44" s="151" t="s">
        <v>397</v>
      </c>
      <c r="R44" s="239">
        <f t="shared" si="6"/>
        <v>0.75</v>
      </c>
      <c r="S44" s="552"/>
      <c r="T44" s="546"/>
      <c r="U44" s="479"/>
      <c r="V44" s="501"/>
    </row>
    <row r="45" spans="1:22" ht="25.5">
      <c r="A45" s="486"/>
      <c r="B45" s="479"/>
      <c r="C45" s="222" t="str">
        <f>'5- Identificación de Riesgos'!D45</f>
        <v>6. Resistencia por parte las oficinas de TI de las seccionales, corporaciones y juzgados en la implementación de los modelos de transformación digital.</v>
      </c>
      <c r="D45" s="183"/>
      <c r="E45" s="136" t="s">
        <v>434</v>
      </c>
      <c r="F45" s="151" t="s">
        <v>398</v>
      </c>
      <c r="G45" s="151" t="s">
        <v>397</v>
      </c>
      <c r="H45" s="151" t="s">
        <v>398</v>
      </c>
      <c r="I45" s="151" t="s">
        <v>397</v>
      </c>
      <c r="J45" s="214">
        <f t="shared" ref="J45:J94" si="8">COUNTIF(F45:I45,"SI")/4</f>
        <v>0.5</v>
      </c>
      <c r="K45" s="552"/>
      <c r="L45" s="197"/>
      <c r="M45" s="243"/>
      <c r="N45" s="151"/>
      <c r="O45" s="151"/>
      <c r="P45" s="151"/>
      <c r="Q45" s="151"/>
      <c r="R45" s="239"/>
      <c r="S45" s="552"/>
      <c r="T45" s="546"/>
      <c r="U45" s="479"/>
      <c r="V45" s="501"/>
    </row>
    <row r="46" spans="1:22">
      <c r="A46" s="486"/>
      <c r="B46" s="479"/>
      <c r="C46" s="222"/>
      <c r="D46" s="183"/>
      <c r="E46" s="136"/>
      <c r="F46" s="151"/>
      <c r="G46" s="151"/>
      <c r="H46" s="151"/>
      <c r="I46" s="151"/>
      <c r="J46" s="214"/>
      <c r="K46" s="552"/>
      <c r="L46" s="197"/>
      <c r="M46" s="243"/>
      <c r="N46" s="151"/>
      <c r="O46" s="151"/>
      <c r="P46" s="151"/>
      <c r="Q46" s="151"/>
      <c r="R46" s="239"/>
      <c r="S46" s="552"/>
      <c r="T46" s="546"/>
      <c r="U46" s="479"/>
      <c r="V46" s="501"/>
    </row>
    <row r="47" spans="1:22">
      <c r="A47" s="486"/>
      <c r="B47" s="479"/>
      <c r="C47" s="222"/>
      <c r="D47" s="183"/>
      <c r="E47" s="136"/>
      <c r="F47" s="151"/>
      <c r="G47" s="151"/>
      <c r="H47" s="151"/>
      <c r="I47" s="151"/>
      <c r="J47" s="214"/>
      <c r="K47" s="552"/>
      <c r="L47" s="197"/>
      <c r="M47" s="243"/>
      <c r="N47" s="151"/>
      <c r="O47" s="151"/>
      <c r="P47" s="151"/>
      <c r="Q47" s="151"/>
      <c r="R47" s="239"/>
      <c r="S47" s="552"/>
      <c r="T47" s="546"/>
      <c r="U47" s="479"/>
      <c r="V47" s="501"/>
    </row>
    <row r="48" spans="1:22">
      <c r="A48" s="486"/>
      <c r="B48" s="479"/>
      <c r="C48" s="222"/>
      <c r="D48" s="183"/>
      <c r="E48" s="136"/>
      <c r="F48" s="151"/>
      <c r="G48" s="151"/>
      <c r="H48" s="151"/>
      <c r="I48" s="151"/>
      <c r="J48" s="214"/>
      <c r="K48" s="552"/>
      <c r="L48" s="197"/>
      <c r="M48" s="243"/>
      <c r="N48" s="151"/>
      <c r="O48" s="151"/>
      <c r="P48" s="151"/>
      <c r="Q48" s="151"/>
      <c r="R48" s="239"/>
      <c r="S48" s="552"/>
      <c r="T48" s="546"/>
      <c r="U48" s="479"/>
      <c r="V48" s="501"/>
    </row>
    <row r="49" spans="1:22" ht="15.75" thickBot="1">
      <c r="A49" s="491"/>
      <c r="B49" s="494"/>
      <c r="C49" s="217"/>
      <c r="D49" s="184"/>
      <c r="E49" s="148"/>
      <c r="F49" s="185"/>
      <c r="G49" s="185"/>
      <c r="H49" s="185"/>
      <c r="I49" s="185"/>
      <c r="J49" s="215"/>
      <c r="K49" s="554"/>
      <c r="L49" s="203"/>
      <c r="M49" s="261"/>
      <c r="N49" s="185"/>
      <c r="O49" s="185"/>
      <c r="P49" s="185"/>
      <c r="Q49" s="185"/>
      <c r="R49" s="245"/>
      <c r="S49" s="554"/>
      <c r="T49" s="558"/>
      <c r="U49" s="494"/>
      <c r="V49" s="518"/>
    </row>
    <row r="50" spans="1:22" ht="25.5">
      <c r="A50" s="485">
        <f>'5- Identificación de Riesgos'!A50</f>
        <v>5</v>
      </c>
      <c r="B50" s="478" t="str">
        <f>'5- Identificación de Riesgos'!B50</f>
        <v>Interrupción del servicio de conectividad LAN - Local</v>
      </c>
      <c r="C50" s="218" t="str">
        <f>'5- Identificación de Riesgos'!D50</f>
        <v>1. Fallas en la operación de los equipos activos de RED. (routers, switches, cables y servidores)</v>
      </c>
      <c r="D50" s="211"/>
      <c r="E50" s="135" t="s">
        <v>435</v>
      </c>
      <c r="F50" s="152" t="s">
        <v>398</v>
      </c>
      <c r="G50" s="152" t="s">
        <v>397</v>
      </c>
      <c r="H50" s="152" t="s">
        <v>398</v>
      </c>
      <c r="I50" s="152" t="s">
        <v>397</v>
      </c>
      <c r="J50" s="241">
        <f t="shared" si="8"/>
        <v>0.5</v>
      </c>
      <c r="K50" s="556">
        <f>AVERAGE(J50:J59)</f>
        <v>0.5714285714285714</v>
      </c>
      <c r="L50" s="196" t="str">
        <f>'5- Identificación de Riesgos'!I50</f>
        <v>Interrupción o afectación en la prestación del servicio judicial</v>
      </c>
      <c r="M50" s="242" t="s">
        <v>436</v>
      </c>
      <c r="N50" s="152" t="s">
        <v>398</v>
      </c>
      <c r="O50" s="152" t="s">
        <v>397</v>
      </c>
      <c r="P50" s="152" t="s">
        <v>397</v>
      </c>
      <c r="Q50" s="343" t="s">
        <v>397</v>
      </c>
      <c r="R50" s="263">
        <f t="shared" ref="R50:R52" si="9">SUM(COUNTIF(N50,"SI")*25%,COUNTIF(O50,"SI")*40%,COUNTIF(P50,"SI")*25%,COUNTIF(Q50,"SI")*10%)</f>
        <v>0.75</v>
      </c>
      <c r="S50" s="556">
        <f t="shared" ref="S50" si="10">AVERAGE(R50:R59)</f>
        <v>0.91666666666666663</v>
      </c>
      <c r="T50" s="557"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7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500" t="str">
        <f>CONCATENATE(VLOOKUP((LEFT(T50,LEN(T50)-4)&amp;LEFT(U50,LEN(U50)-4)),'9- Matriz de Calor '!$D$18:$E$42,2,0)," - ",RIGHT(T50,1)*RIGHT(U50,1))</f>
        <v>Bajo - 1</v>
      </c>
    </row>
    <row r="51" spans="1:22" ht="29.25">
      <c r="A51" s="486"/>
      <c r="B51" s="479"/>
      <c r="C51" s="216" t="str">
        <f>'5- Identificación de Riesgos'!D51</f>
        <v>2. Fallas en el fluido eléctrico</v>
      </c>
      <c r="D51" s="183"/>
      <c r="E51" s="136" t="s">
        <v>437</v>
      </c>
      <c r="F51" s="151" t="s">
        <v>398</v>
      </c>
      <c r="G51" s="346" t="s">
        <v>397</v>
      </c>
      <c r="H51" s="151" t="s">
        <v>398</v>
      </c>
      <c r="I51" s="151" t="s">
        <v>397</v>
      </c>
      <c r="J51" s="239">
        <f t="shared" si="8"/>
        <v>0.5</v>
      </c>
      <c r="K51" s="552"/>
      <c r="L51" s="197"/>
      <c r="M51" s="345" t="s">
        <v>438</v>
      </c>
      <c r="N51" s="346" t="s">
        <v>397</v>
      </c>
      <c r="O51" s="346" t="s">
        <v>397</v>
      </c>
      <c r="P51" s="346" t="s">
        <v>397</v>
      </c>
      <c r="Q51" s="346" t="s">
        <v>397</v>
      </c>
      <c r="R51" s="239">
        <f t="shared" si="9"/>
        <v>1</v>
      </c>
      <c r="S51" s="552"/>
      <c r="T51" s="546"/>
      <c r="U51" s="479"/>
      <c r="V51" s="501"/>
    </row>
    <row r="52" spans="1:22" ht="29.25">
      <c r="A52" s="486"/>
      <c r="B52" s="479"/>
      <c r="C52" s="216" t="str">
        <f>'5- Identificación de Riesgos'!D52</f>
        <v>3. Falta o demoras en el mantenimiento</v>
      </c>
      <c r="D52" s="183"/>
      <c r="E52" s="136" t="s">
        <v>439</v>
      </c>
      <c r="F52" s="151" t="s">
        <v>397</v>
      </c>
      <c r="G52" s="346" t="s">
        <v>397</v>
      </c>
      <c r="H52" s="151" t="s">
        <v>397</v>
      </c>
      <c r="I52" s="151" t="s">
        <v>397</v>
      </c>
      <c r="J52" s="239">
        <f t="shared" si="8"/>
        <v>1</v>
      </c>
      <c r="K52" s="552"/>
      <c r="L52" s="197"/>
      <c r="M52" s="347" t="s">
        <v>440</v>
      </c>
      <c r="N52" s="346" t="s">
        <v>397</v>
      </c>
      <c r="O52" s="346" t="s">
        <v>397</v>
      </c>
      <c r="P52" s="346" t="s">
        <v>397</v>
      </c>
      <c r="Q52" s="346" t="s">
        <v>397</v>
      </c>
      <c r="R52" s="239">
        <f t="shared" si="9"/>
        <v>1</v>
      </c>
      <c r="S52" s="552"/>
      <c r="T52" s="546"/>
      <c r="U52" s="479"/>
      <c r="V52" s="501"/>
    </row>
    <row r="53" spans="1:22" ht="25.5">
      <c r="A53" s="486"/>
      <c r="B53" s="479"/>
      <c r="C53" s="216" t="str">
        <f>'5- Identificación de Riesgos'!D53</f>
        <v>4. Virus Informático, ataques de denegación del servicio, intrusiones de seguridad</v>
      </c>
      <c r="D53" s="183"/>
      <c r="E53" s="136" t="s">
        <v>441</v>
      </c>
      <c r="F53" s="151" t="s">
        <v>398</v>
      </c>
      <c r="G53" s="346" t="s">
        <v>397</v>
      </c>
      <c r="H53" s="151" t="s">
        <v>397</v>
      </c>
      <c r="I53" s="151" t="s">
        <v>397</v>
      </c>
      <c r="J53" s="239">
        <f t="shared" si="8"/>
        <v>0.75</v>
      </c>
      <c r="K53" s="552"/>
      <c r="L53" s="197"/>
      <c r="M53" s="243"/>
      <c r="N53" s="151"/>
      <c r="O53" s="151"/>
      <c r="P53" s="151"/>
      <c r="Q53" s="151"/>
      <c r="R53" s="239"/>
      <c r="S53" s="552"/>
      <c r="T53" s="546"/>
      <c r="U53" s="479"/>
      <c r="V53" s="501"/>
    </row>
    <row r="54" spans="1:22">
      <c r="A54" s="486"/>
      <c r="B54" s="479"/>
      <c r="C54" s="216" t="str">
        <f>'5- Identificación de Riesgos'!D54</f>
        <v>5. Errores en la configuración de los dispositivos de red</v>
      </c>
      <c r="D54" s="183"/>
      <c r="E54" s="183" t="s">
        <v>442</v>
      </c>
      <c r="F54" s="151" t="s">
        <v>398</v>
      </c>
      <c r="G54" s="346" t="s">
        <v>397</v>
      </c>
      <c r="H54" s="151" t="s">
        <v>398</v>
      </c>
      <c r="I54" s="151" t="s">
        <v>397</v>
      </c>
      <c r="J54" s="239">
        <f t="shared" si="8"/>
        <v>0.5</v>
      </c>
      <c r="K54" s="552"/>
      <c r="L54" s="197"/>
      <c r="M54" s="243"/>
      <c r="N54" s="151"/>
      <c r="O54" s="151"/>
      <c r="P54" s="151"/>
      <c r="Q54" s="151"/>
      <c r="R54" s="239"/>
      <c r="S54" s="552"/>
      <c r="T54" s="546"/>
      <c r="U54" s="479"/>
      <c r="V54" s="501"/>
    </row>
    <row r="55" spans="1:22" ht="25.5">
      <c r="A55" s="486"/>
      <c r="B55" s="479"/>
      <c r="C55" s="216" t="str">
        <f>'5- Identificación de Riesgos'!D55</f>
        <v>6. Actualizaciones de software que no se instalan correctamente o que causan incompatibilidades</v>
      </c>
      <c r="D55" s="183"/>
      <c r="E55" s="136" t="s">
        <v>443</v>
      </c>
      <c r="F55" s="151" t="s">
        <v>398</v>
      </c>
      <c r="G55" s="151" t="s">
        <v>398</v>
      </c>
      <c r="H55" s="151" t="s">
        <v>398</v>
      </c>
      <c r="I55" s="151" t="s">
        <v>397</v>
      </c>
      <c r="J55" s="239">
        <f t="shared" si="8"/>
        <v>0.25</v>
      </c>
      <c r="K55" s="552"/>
      <c r="L55" s="197"/>
      <c r="M55" s="243"/>
      <c r="N55" s="151"/>
      <c r="O55" s="151"/>
      <c r="P55" s="151"/>
      <c r="Q55" s="151"/>
      <c r="R55" s="239"/>
      <c r="S55" s="552"/>
      <c r="T55" s="546"/>
      <c r="U55" s="479"/>
      <c r="V55" s="501"/>
    </row>
    <row r="56" spans="1:22">
      <c r="A56" s="486"/>
      <c r="B56" s="479"/>
      <c r="C56" s="216"/>
      <c r="D56" s="183"/>
      <c r="E56" s="136" t="s">
        <v>444</v>
      </c>
      <c r="F56" s="151" t="s">
        <v>398</v>
      </c>
      <c r="G56" s="346" t="s">
        <v>397</v>
      </c>
      <c r="H56" s="151" t="s">
        <v>398</v>
      </c>
      <c r="I56" s="151" t="s">
        <v>397</v>
      </c>
      <c r="J56" s="239">
        <f t="shared" si="8"/>
        <v>0.5</v>
      </c>
      <c r="K56" s="552"/>
      <c r="L56" s="197"/>
      <c r="M56" s="243"/>
      <c r="N56" s="151"/>
      <c r="O56" s="151"/>
      <c r="P56" s="151"/>
      <c r="Q56" s="151"/>
      <c r="R56" s="239"/>
      <c r="S56" s="552"/>
      <c r="T56" s="546"/>
      <c r="U56" s="479"/>
      <c r="V56" s="501"/>
    </row>
    <row r="57" spans="1:22">
      <c r="A57" s="486"/>
      <c r="B57" s="479"/>
      <c r="C57" s="216"/>
      <c r="D57" s="183"/>
      <c r="E57" s="136"/>
      <c r="F57" s="151"/>
      <c r="G57" s="151"/>
      <c r="H57" s="151"/>
      <c r="I57" s="151"/>
      <c r="J57" s="214"/>
      <c r="K57" s="552"/>
      <c r="L57" s="197"/>
      <c r="M57" s="243"/>
      <c r="N57" s="151"/>
      <c r="O57" s="151"/>
      <c r="P57" s="151"/>
      <c r="Q57" s="151"/>
      <c r="R57" s="239"/>
      <c r="S57" s="552"/>
      <c r="T57" s="546"/>
      <c r="U57" s="479"/>
      <c r="V57" s="501"/>
    </row>
    <row r="58" spans="1:22">
      <c r="A58" s="486"/>
      <c r="B58" s="479"/>
      <c r="C58" s="216"/>
      <c r="D58" s="183"/>
      <c r="E58" s="136"/>
      <c r="F58" s="151"/>
      <c r="G58" s="151"/>
      <c r="H58" s="151"/>
      <c r="I58" s="151"/>
      <c r="J58" s="214"/>
      <c r="K58" s="552"/>
      <c r="L58" s="197"/>
      <c r="M58" s="243"/>
      <c r="N58" s="151"/>
      <c r="O58" s="151"/>
      <c r="P58" s="151"/>
      <c r="Q58" s="151"/>
      <c r="R58" s="239"/>
      <c r="S58" s="552"/>
      <c r="T58" s="546"/>
      <c r="U58" s="479"/>
      <c r="V58" s="501"/>
    </row>
    <row r="59" spans="1:22" ht="15.75" thickBot="1">
      <c r="A59" s="487"/>
      <c r="B59" s="480"/>
      <c r="C59" s="219"/>
      <c r="D59" s="190"/>
      <c r="E59" s="220"/>
      <c r="F59" s="191"/>
      <c r="G59" s="191"/>
      <c r="H59" s="191"/>
      <c r="I59" s="191"/>
      <c r="J59" s="221"/>
      <c r="K59" s="553"/>
      <c r="L59" s="198"/>
      <c r="M59" s="251"/>
      <c r="N59" s="191"/>
      <c r="O59" s="191"/>
      <c r="P59" s="191"/>
      <c r="Q59" s="191"/>
      <c r="R59" s="244"/>
      <c r="S59" s="553"/>
      <c r="T59" s="547"/>
      <c r="U59" s="480"/>
      <c r="V59" s="502"/>
    </row>
    <row r="60" spans="1:22" ht="38.25">
      <c r="A60" s="503">
        <f>'5- Identificación de Riesgos'!A60</f>
        <v>6</v>
      </c>
      <c r="B60" s="493" t="str">
        <f>'5- Identificación de Riesgos'!B60</f>
        <v>Afectación o interrupción en la  prestación de servicios tecnológicos</v>
      </c>
      <c r="C60" s="222" t="str">
        <f>'5- Identificación de Riesgos'!D60</f>
        <v>1. Fallas en los equipos tecnológicos que soportan la operación (servidores, routers, switches y otros componentes críticos)</v>
      </c>
      <c r="D60" s="223"/>
      <c r="E60" s="147" t="s">
        <v>445</v>
      </c>
      <c r="F60" s="193" t="s">
        <v>397</v>
      </c>
      <c r="G60" s="193" t="s">
        <v>397</v>
      </c>
      <c r="H60" s="193" t="s">
        <v>398</v>
      </c>
      <c r="I60" s="193" t="s">
        <v>397</v>
      </c>
      <c r="J60" s="289">
        <f t="shared" si="8"/>
        <v>0.75</v>
      </c>
      <c r="K60" s="551">
        <f>AVERAGE(J60:J69)</f>
        <v>0.58333333333333337</v>
      </c>
      <c r="L60" s="199" t="str">
        <f>'5- Identificación de Riesgos'!I60</f>
        <v>Afectación de reputacion,imagén,  credibilidad, satisfacción de usuarios y PI</v>
      </c>
      <c r="M60" s="348" t="s">
        <v>446</v>
      </c>
      <c r="N60" s="193" t="s">
        <v>397</v>
      </c>
      <c r="O60" s="193" t="s">
        <v>397</v>
      </c>
      <c r="P60" s="193" t="s">
        <v>397</v>
      </c>
      <c r="Q60" s="193" t="s">
        <v>397</v>
      </c>
      <c r="R60" s="248">
        <f t="shared" ref="R60:R62" si="11">SUM(COUNTIF(N60,"SI")*25%,COUNTIF(O60,"SI")*40%,COUNTIF(P60,"SI")*25%,COUNTIF(Q60,"SI")*10%)</f>
        <v>1</v>
      </c>
      <c r="S60" s="551">
        <f t="shared" ref="S60" si="12">AVERAGE(R60:R69)</f>
        <v>0.91666666666666663</v>
      </c>
      <c r="T60" s="545"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93"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535" t="str">
        <f>CONCATENATE(VLOOKUP((LEFT(T60,LEN(T60)-4)&amp;LEFT(U60,LEN(U60)-4)),'9- Matriz de Calor '!$D$18:$E$42,2,0)," - ",RIGHT(T60,1)*RIGHT(U60,1))</f>
        <v>Bajo - 1</v>
      </c>
    </row>
    <row r="61" spans="1:22" ht="26.25">
      <c r="A61" s="486"/>
      <c r="B61" s="479"/>
      <c r="C61" s="222" t="str">
        <f>'5- Identificación de Riesgos'!D61</f>
        <v xml:space="preserve">2. Falla en la nube privada o pública (servidores caídos o indisponibilidad de publicaciones) </v>
      </c>
      <c r="D61" s="183"/>
      <c r="E61" s="136" t="s">
        <v>447</v>
      </c>
      <c r="F61" s="151" t="s">
        <v>398</v>
      </c>
      <c r="G61" s="151" t="s">
        <v>398</v>
      </c>
      <c r="H61" s="151" t="s">
        <v>398</v>
      </c>
      <c r="I61" s="151" t="s">
        <v>398</v>
      </c>
      <c r="J61" s="214">
        <f t="shared" si="8"/>
        <v>0</v>
      </c>
      <c r="K61" s="552"/>
      <c r="L61" s="197" t="str">
        <f>'5- Identificación de Riesgos'!I62</f>
        <v>Interrupción o afectación en la prestación del servicio administrativo</v>
      </c>
      <c r="M61" s="344" t="s">
        <v>448</v>
      </c>
      <c r="N61" s="151" t="s">
        <v>397</v>
      </c>
      <c r="O61" s="346" t="s">
        <v>397</v>
      </c>
      <c r="P61" s="151" t="s">
        <v>397</v>
      </c>
      <c r="Q61" s="151" t="s">
        <v>397</v>
      </c>
      <c r="R61" s="239">
        <f t="shared" si="11"/>
        <v>1</v>
      </c>
      <c r="S61" s="552"/>
      <c r="T61" s="546"/>
      <c r="U61" s="479"/>
      <c r="V61" s="501"/>
    </row>
    <row r="62" spans="1:22" ht="26.25">
      <c r="A62" s="486"/>
      <c r="B62" s="479"/>
      <c r="C62" s="222" t="str">
        <f>'5- Identificación de Riesgos'!D62</f>
        <v>3. Falla en los equipos de  seguridad perimetral o conectividad central</v>
      </c>
      <c r="D62" s="183"/>
      <c r="E62" s="136" t="s">
        <v>449</v>
      </c>
      <c r="F62" s="151" t="s">
        <v>397</v>
      </c>
      <c r="G62" s="151" t="s">
        <v>397</v>
      </c>
      <c r="H62" s="151" t="s">
        <v>397</v>
      </c>
      <c r="I62" s="151" t="s">
        <v>397</v>
      </c>
      <c r="J62" s="214">
        <f t="shared" si="8"/>
        <v>1</v>
      </c>
      <c r="K62" s="552"/>
      <c r="L62" s="352" t="s">
        <v>295</v>
      </c>
      <c r="M62" s="349" t="s">
        <v>450</v>
      </c>
      <c r="N62" s="350" t="s">
        <v>398</v>
      </c>
      <c r="O62" s="351" t="s">
        <v>397</v>
      </c>
      <c r="P62" s="351" t="s">
        <v>397</v>
      </c>
      <c r="Q62" s="351" t="s">
        <v>397</v>
      </c>
      <c r="R62" s="239">
        <f t="shared" si="11"/>
        <v>0.75</v>
      </c>
      <c r="S62" s="552"/>
      <c r="T62" s="546"/>
      <c r="U62" s="479"/>
      <c r="V62" s="501"/>
    </row>
    <row r="63" spans="1:22" ht="25.5">
      <c r="A63" s="486"/>
      <c r="B63" s="479"/>
      <c r="C63" s="222" t="str">
        <f>'5- Identificación de Riesgos'!D63</f>
        <v xml:space="preserve">4. Falla en la etapa de migración de los mismos, en el cambio de proveedor, afectando el normal desarrollo de las actividades. </v>
      </c>
      <c r="D63" s="183"/>
      <c r="E63" s="249" t="s">
        <v>451</v>
      </c>
      <c r="F63" s="151" t="s">
        <v>397</v>
      </c>
      <c r="G63" s="151" t="s">
        <v>397</v>
      </c>
      <c r="H63" s="151" t="s">
        <v>398</v>
      </c>
      <c r="I63" s="151" t="s">
        <v>397</v>
      </c>
      <c r="J63" s="214">
        <f t="shared" si="8"/>
        <v>0.75</v>
      </c>
      <c r="K63" s="552"/>
      <c r="L63" s="197"/>
      <c r="M63" s="265"/>
      <c r="N63" s="151"/>
      <c r="O63" s="151"/>
      <c r="P63" s="151"/>
      <c r="Q63" s="151"/>
      <c r="R63" s="239"/>
      <c r="S63" s="552"/>
      <c r="T63" s="546"/>
      <c r="U63" s="479"/>
      <c r="V63" s="501"/>
    </row>
    <row r="64" spans="1:22">
      <c r="A64" s="486"/>
      <c r="B64" s="479"/>
      <c r="C64" s="222" t="str">
        <f>'5- Identificación de Riesgos'!D64</f>
        <v>5. Fallas presentadas durante la ejecución de ventanas de mantenimiento</v>
      </c>
      <c r="D64" s="183"/>
      <c r="E64" s="250" t="s">
        <v>452</v>
      </c>
      <c r="F64" s="151" t="s">
        <v>398</v>
      </c>
      <c r="G64" s="151" t="s">
        <v>398</v>
      </c>
      <c r="H64" s="151" t="s">
        <v>398</v>
      </c>
      <c r="I64" s="151" t="s">
        <v>397</v>
      </c>
      <c r="J64" s="214">
        <f t="shared" si="8"/>
        <v>0.25</v>
      </c>
      <c r="K64" s="552"/>
      <c r="L64" s="197"/>
      <c r="M64" s="264"/>
      <c r="N64" s="188"/>
      <c r="O64" s="151"/>
      <c r="P64" s="151"/>
      <c r="Q64" s="151"/>
      <c r="R64" s="239"/>
      <c r="S64" s="552"/>
      <c r="T64" s="546"/>
      <c r="U64" s="479"/>
      <c r="V64" s="501"/>
    </row>
    <row r="65" spans="1:22" ht="26.25">
      <c r="A65" s="486"/>
      <c r="B65" s="479"/>
      <c r="C65" s="222" t="str">
        <f>'5- Identificación de Riesgos'!D65</f>
        <v>6. Cortes de fibra óptica en las rutas principal y backup</v>
      </c>
      <c r="D65" s="183"/>
      <c r="E65" s="249" t="s">
        <v>453</v>
      </c>
      <c r="F65" s="151" t="s">
        <v>397</v>
      </c>
      <c r="G65" s="151" t="s">
        <v>397</v>
      </c>
      <c r="H65" s="151" t="s">
        <v>398</v>
      </c>
      <c r="I65" s="151" t="s">
        <v>397</v>
      </c>
      <c r="J65" s="214">
        <f t="shared" si="8"/>
        <v>0.75</v>
      </c>
      <c r="K65" s="552"/>
      <c r="L65" s="197"/>
      <c r="M65" s="264"/>
      <c r="N65" s="188"/>
      <c r="O65" s="151"/>
      <c r="P65" s="151"/>
      <c r="Q65" s="151"/>
      <c r="R65" s="239"/>
      <c r="S65" s="552"/>
      <c r="T65" s="546"/>
      <c r="U65" s="479"/>
      <c r="V65" s="501"/>
    </row>
    <row r="66" spans="1:22">
      <c r="A66" s="486"/>
      <c r="B66" s="479"/>
      <c r="C66" s="222" t="str">
        <f>'5- Identificación de Riesgos'!D66</f>
        <v>7. Falla en el fluido eléctrico</v>
      </c>
      <c r="D66" s="183"/>
      <c r="E66" s="136"/>
      <c r="F66" s="151"/>
      <c r="G66" s="151"/>
      <c r="H66" s="151"/>
      <c r="I66" s="151"/>
      <c r="J66" s="214"/>
      <c r="K66" s="552"/>
      <c r="L66" s="197"/>
      <c r="M66" s="243"/>
      <c r="N66" s="151"/>
      <c r="O66" s="151"/>
      <c r="P66" s="151"/>
      <c r="Q66" s="151"/>
      <c r="R66" s="239"/>
      <c r="S66" s="552"/>
      <c r="T66" s="546"/>
      <c r="U66" s="479"/>
      <c r="V66" s="501"/>
    </row>
    <row r="67" spans="1:22">
      <c r="A67" s="486"/>
      <c r="B67" s="479"/>
      <c r="C67" s="222"/>
      <c r="D67" s="183"/>
      <c r="E67" s="136"/>
      <c r="F67" s="151"/>
      <c r="G67" s="151"/>
      <c r="H67" s="151"/>
      <c r="I67" s="151"/>
      <c r="J67" s="214"/>
      <c r="K67" s="552"/>
      <c r="L67" s="197"/>
      <c r="M67" s="243"/>
      <c r="N67" s="151"/>
      <c r="O67" s="151"/>
      <c r="P67" s="151"/>
      <c r="Q67" s="151"/>
      <c r="R67" s="239"/>
      <c r="S67" s="552"/>
      <c r="T67" s="546"/>
      <c r="U67" s="479"/>
      <c r="V67" s="501"/>
    </row>
    <row r="68" spans="1:22">
      <c r="A68" s="486"/>
      <c r="B68" s="479"/>
      <c r="C68" s="222"/>
      <c r="D68" s="183"/>
      <c r="E68" s="136"/>
      <c r="F68" s="151"/>
      <c r="G68" s="151"/>
      <c r="H68" s="151"/>
      <c r="I68" s="151"/>
      <c r="J68" s="214"/>
      <c r="K68" s="552"/>
      <c r="L68" s="197"/>
      <c r="M68" s="243"/>
      <c r="N68" s="151"/>
      <c r="O68" s="151"/>
      <c r="P68" s="151"/>
      <c r="Q68" s="151"/>
      <c r="R68" s="239"/>
      <c r="S68" s="552"/>
      <c r="T68" s="546"/>
      <c r="U68" s="479"/>
      <c r="V68" s="501"/>
    </row>
    <row r="69" spans="1:22" ht="15.75" thickBot="1">
      <c r="A69" s="491"/>
      <c r="B69" s="494"/>
      <c r="C69" s="217"/>
      <c r="D69" s="184"/>
      <c r="E69" s="148"/>
      <c r="F69" s="185"/>
      <c r="G69" s="185"/>
      <c r="H69" s="185"/>
      <c r="I69" s="185"/>
      <c r="J69" s="215"/>
      <c r="K69" s="554"/>
      <c r="L69" s="203"/>
      <c r="M69" s="261"/>
      <c r="N69" s="185"/>
      <c r="O69" s="185"/>
      <c r="P69" s="185"/>
      <c r="Q69" s="185"/>
      <c r="R69" s="239"/>
      <c r="S69" s="554"/>
      <c r="T69" s="558"/>
      <c r="U69" s="494"/>
      <c r="V69" s="518"/>
    </row>
    <row r="70" spans="1:22" ht="44.25" customHeight="1">
      <c r="A70" s="485">
        <f>'5- Identificación de Riesgos'!A70</f>
        <v>7</v>
      </c>
      <c r="B70" s="478" t="str">
        <f>'5- Identificación de Riesgos'!B70</f>
        <v>Fallas en la disponibilidad de los sistemas de información</v>
      </c>
      <c r="C70" s="218" t="str">
        <f>'5- Identificación de Riesgos'!D70</f>
        <v>1. Sistemas Desactualizados: Versiones obsoletas de software pueden ser vulnerables a fallas.</v>
      </c>
      <c r="D70" s="211"/>
      <c r="E70" s="135" t="s">
        <v>454</v>
      </c>
      <c r="F70" s="152" t="s">
        <v>397</v>
      </c>
      <c r="G70" s="152" t="s">
        <v>397</v>
      </c>
      <c r="H70" s="152" t="s">
        <v>397</v>
      </c>
      <c r="I70" s="152" t="s">
        <v>397</v>
      </c>
      <c r="J70" s="241">
        <f t="shared" si="8"/>
        <v>1</v>
      </c>
      <c r="K70" s="555">
        <f>AVERAGE(J70:J72)</f>
        <v>1</v>
      </c>
      <c r="L70" s="196" t="str">
        <f>'5- Identificación de Riesgos'!I70</f>
        <v>Afectación de reputacion,imagén,  credibilidad, satisfacción de usuarios y PI</v>
      </c>
      <c r="M70" s="242" t="s">
        <v>425</v>
      </c>
      <c r="N70" s="152" t="s">
        <v>397</v>
      </c>
      <c r="O70" s="152" t="s">
        <v>397</v>
      </c>
      <c r="P70" s="152" t="s">
        <v>397</v>
      </c>
      <c r="Q70" s="152" t="s">
        <v>397</v>
      </c>
      <c r="R70" s="241">
        <f t="shared" ref="R70:R80" si="13">SUM(COUNTIF(N70,"SI")*25%,COUNTIF(O70,"SI")*40%,COUNTIF(P70,"SI")*25%,COUNTIF(Q70,"SI")*10%)</f>
        <v>1</v>
      </c>
      <c r="S70" s="556">
        <f t="shared" ref="S70" si="14">AVERAGE(R70:R79)</f>
        <v>1</v>
      </c>
      <c r="T70" s="557"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78"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Leve - 1</v>
      </c>
      <c r="V70" s="500" t="str">
        <f>CONCATENATE(VLOOKUP((LEFT(T70,LEN(T70)-4)&amp;LEFT(U70,LEN(U70)-4)),'9- Matriz de Calor '!$D$18:$E$42,2,0)," - ",RIGHT(T70,1)*RIGHT(U70,1))</f>
        <v>Bajo - 1</v>
      </c>
    </row>
    <row r="71" spans="1:22" ht="37.5" customHeight="1">
      <c r="A71" s="486"/>
      <c r="B71" s="479"/>
      <c r="C71" s="216" t="str">
        <f>'5- Identificación de Riesgos'!D71</f>
        <v>2. Falta de monitoreo a la continuidad del servicio de los sistemas de información.</v>
      </c>
      <c r="D71" s="183"/>
      <c r="E71" s="136" t="s">
        <v>455</v>
      </c>
      <c r="F71" s="151" t="s">
        <v>397</v>
      </c>
      <c r="G71" s="151" t="s">
        <v>397</v>
      </c>
      <c r="H71" s="151" t="s">
        <v>397</v>
      </c>
      <c r="I71" s="151" t="s">
        <v>397</v>
      </c>
      <c r="J71" s="239">
        <f t="shared" si="8"/>
        <v>1</v>
      </c>
      <c r="K71" s="549"/>
      <c r="L71" s="197" t="str">
        <f>'5- Identificación de Riesgos'!I71</f>
        <v>Interrupción o afectación en la prestación del servicio judicial</v>
      </c>
      <c r="M71" s="243" t="s">
        <v>456</v>
      </c>
      <c r="N71" s="151" t="s">
        <v>397</v>
      </c>
      <c r="O71" s="151" t="s">
        <v>397</v>
      </c>
      <c r="P71" s="151" t="s">
        <v>397</v>
      </c>
      <c r="Q71" s="151" t="s">
        <v>397</v>
      </c>
      <c r="R71" s="239">
        <f t="shared" si="13"/>
        <v>1</v>
      </c>
      <c r="S71" s="552"/>
      <c r="T71" s="546"/>
      <c r="U71" s="479"/>
      <c r="V71" s="501"/>
    </row>
    <row r="72" spans="1:22" ht="25.5">
      <c r="A72" s="486"/>
      <c r="B72" s="479"/>
      <c r="C72" s="216" t="str">
        <f>'5- Identificación de Riesgos'!D72</f>
        <v>3. Errores Humanos: Configuraciones incorrectas, actualizaciones fallidas o eliminación accidental de datos.</v>
      </c>
      <c r="D72" s="183"/>
      <c r="E72" s="136" t="s">
        <v>457</v>
      </c>
      <c r="F72" s="151" t="s">
        <v>397</v>
      </c>
      <c r="G72" s="151" t="s">
        <v>397</v>
      </c>
      <c r="H72" s="151" t="s">
        <v>397</v>
      </c>
      <c r="I72" s="151" t="s">
        <v>397</v>
      </c>
      <c r="J72" s="239">
        <f t="shared" si="8"/>
        <v>1</v>
      </c>
      <c r="K72" s="549"/>
      <c r="L72" s="197" t="str">
        <f>'5- Identificación de Riesgos'!I72</f>
        <v>Interrupción o afectación en la prestación del servicio administrativo</v>
      </c>
      <c r="M72" s="243"/>
      <c r="N72" s="151"/>
      <c r="O72" s="151"/>
      <c r="P72" s="151"/>
      <c r="Q72" s="151"/>
      <c r="R72" s="239"/>
      <c r="S72" s="552"/>
      <c r="T72" s="546"/>
      <c r="U72" s="479"/>
      <c r="V72" s="501"/>
    </row>
    <row r="73" spans="1:22">
      <c r="A73" s="486"/>
      <c r="B73" s="479"/>
      <c r="C73" s="216" t="str">
        <f>'5- Identificación de Riesgos'!D73</f>
        <v xml:space="preserve">4. Desastres Naturales </v>
      </c>
      <c r="D73" s="183"/>
      <c r="E73" s="292" t="s">
        <v>458</v>
      </c>
      <c r="F73" s="151" t="s">
        <v>397</v>
      </c>
      <c r="G73" s="151" t="s">
        <v>397</v>
      </c>
      <c r="H73" s="151" t="s">
        <v>397</v>
      </c>
      <c r="I73" s="151" t="s">
        <v>397</v>
      </c>
      <c r="J73" s="239">
        <f t="shared" si="8"/>
        <v>1</v>
      </c>
      <c r="K73" s="549"/>
      <c r="L73" s="197" t="str">
        <f>'5- Identificación de Riesgos'!I73</f>
        <v>Incumplimiento de las metas establecidas</v>
      </c>
      <c r="M73" s="243"/>
      <c r="N73" s="151"/>
      <c r="O73" s="151"/>
      <c r="P73" s="151"/>
      <c r="Q73" s="151"/>
      <c r="R73" s="239"/>
      <c r="S73" s="552"/>
      <c r="T73" s="546"/>
      <c r="U73" s="479"/>
      <c r="V73" s="501"/>
    </row>
    <row r="74" spans="1:22">
      <c r="A74" s="486"/>
      <c r="B74" s="479"/>
      <c r="C74" s="216"/>
      <c r="D74" s="183"/>
      <c r="E74" s="136"/>
      <c r="F74" s="151"/>
      <c r="G74" s="151"/>
      <c r="H74" s="151"/>
      <c r="I74" s="151"/>
      <c r="J74" s="239"/>
      <c r="K74" s="549"/>
      <c r="L74" s="197"/>
      <c r="M74" s="243"/>
      <c r="N74" s="151"/>
      <c r="O74" s="151"/>
      <c r="P74" s="151"/>
      <c r="Q74" s="151"/>
      <c r="R74" s="239"/>
      <c r="S74" s="552"/>
      <c r="T74" s="546"/>
      <c r="U74" s="479"/>
      <c r="V74" s="501"/>
    </row>
    <row r="75" spans="1:22">
      <c r="A75" s="486"/>
      <c r="B75" s="479"/>
      <c r="C75" s="216"/>
      <c r="D75" s="183"/>
      <c r="E75" s="136"/>
      <c r="F75" s="151"/>
      <c r="G75" s="151"/>
      <c r="H75" s="151"/>
      <c r="I75" s="151"/>
      <c r="J75" s="239"/>
      <c r="K75" s="549"/>
      <c r="L75" s="197"/>
      <c r="M75" s="243"/>
      <c r="N75" s="151"/>
      <c r="O75" s="151"/>
      <c r="P75" s="151"/>
      <c r="Q75" s="151"/>
      <c r="R75" s="239"/>
      <c r="S75" s="552"/>
      <c r="T75" s="546"/>
      <c r="U75" s="479"/>
      <c r="V75" s="501"/>
    </row>
    <row r="76" spans="1:22">
      <c r="A76" s="486"/>
      <c r="B76" s="479"/>
      <c r="C76" s="216"/>
      <c r="D76" s="183"/>
      <c r="E76" s="136"/>
      <c r="F76" s="151"/>
      <c r="G76" s="151"/>
      <c r="H76" s="151"/>
      <c r="I76" s="151"/>
      <c r="J76" s="239"/>
      <c r="K76" s="549"/>
      <c r="L76" s="197"/>
      <c r="M76" s="243"/>
      <c r="N76" s="151"/>
      <c r="O76" s="151"/>
      <c r="P76" s="151"/>
      <c r="Q76" s="151"/>
      <c r="R76" s="239"/>
      <c r="S76" s="552"/>
      <c r="T76" s="546"/>
      <c r="U76" s="479"/>
      <c r="V76" s="501"/>
    </row>
    <row r="77" spans="1:22">
      <c r="A77" s="486"/>
      <c r="B77" s="479"/>
      <c r="C77" s="216"/>
      <c r="D77" s="183"/>
      <c r="E77" s="136"/>
      <c r="F77" s="151"/>
      <c r="G77" s="151"/>
      <c r="H77" s="151"/>
      <c r="I77" s="151"/>
      <c r="J77" s="239"/>
      <c r="K77" s="549"/>
      <c r="L77" s="197"/>
      <c r="M77" s="243"/>
      <c r="N77" s="151"/>
      <c r="O77" s="151"/>
      <c r="P77" s="151"/>
      <c r="Q77" s="151"/>
      <c r="R77" s="239"/>
      <c r="S77" s="552"/>
      <c r="T77" s="546"/>
      <c r="U77" s="479"/>
      <c r="V77" s="501"/>
    </row>
    <row r="78" spans="1:22">
      <c r="A78" s="486"/>
      <c r="B78" s="479"/>
      <c r="C78" s="216"/>
      <c r="D78" s="183"/>
      <c r="E78" s="136"/>
      <c r="F78" s="151"/>
      <c r="G78" s="151"/>
      <c r="H78" s="151"/>
      <c r="I78" s="151"/>
      <c r="J78" s="239"/>
      <c r="K78" s="549"/>
      <c r="L78" s="197"/>
      <c r="M78" s="243"/>
      <c r="N78" s="151"/>
      <c r="O78" s="151"/>
      <c r="P78" s="151"/>
      <c r="Q78" s="151"/>
      <c r="R78" s="239"/>
      <c r="S78" s="552"/>
      <c r="T78" s="546"/>
      <c r="U78" s="479"/>
      <c r="V78" s="501"/>
    </row>
    <row r="79" spans="1:22" ht="15.75" thickBot="1">
      <c r="A79" s="487"/>
      <c r="B79" s="480"/>
      <c r="C79" s="219"/>
      <c r="D79" s="190"/>
      <c r="E79" s="220"/>
      <c r="F79" s="191"/>
      <c r="G79" s="191"/>
      <c r="H79" s="191"/>
      <c r="I79" s="191"/>
      <c r="J79" s="244"/>
      <c r="K79" s="550"/>
      <c r="L79" s="198"/>
      <c r="M79" s="251"/>
      <c r="N79" s="191"/>
      <c r="O79" s="191"/>
      <c r="P79" s="191"/>
      <c r="Q79" s="191"/>
      <c r="R79" s="244"/>
      <c r="S79" s="553"/>
      <c r="T79" s="547"/>
      <c r="U79" s="480"/>
      <c r="V79" s="502"/>
    </row>
    <row r="80" spans="1:22" ht="51">
      <c r="A80" s="538">
        <f>'5- Identificación de Riesgos'!A80</f>
        <v>8</v>
      </c>
      <c r="B80" s="493" t="str">
        <f>'5- Identificación de Riesgos'!B80</f>
        <v>Recibir dádivas o beneficios a nombre propio o de terceros para  manipular las bases de datos o interrumpir las comunicaciones.</v>
      </c>
      <c r="C80" s="222" t="str">
        <f>'5- Identificación de Riesgos'!D80</f>
        <v>1.Insuficientes programas de capacitación para la toma de conciencia debido al desconocimiento de la ley antisoborno (ISO 37001:2016), Plan Anticorrupción y  de los  valores y principios propios de la entidad.</v>
      </c>
      <c r="D80" s="223"/>
      <c r="E80" s="147" t="s">
        <v>459</v>
      </c>
      <c r="F80" s="193" t="s">
        <v>398</v>
      </c>
      <c r="G80" s="193" t="s">
        <v>397</v>
      </c>
      <c r="H80" s="193" t="s">
        <v>397</v>
      </c>
      <c r="I80" s="193" t="s">
        <v>397</v>
      </c>
      <c r="J80" s="248">
        <f t="shared" si="8"/>
        <v>0.75</v>
      </c>
      <c r="K80" s="548">
        <f>AVERAGE(J80:J89)</f>
        <v>0.9375</v>
      </c>
      <c r="L80" s="199" t="str">
        <f>'5- Identificación de Riesgos'!I80</f>
        <v>Afectación de reputacion,imagén,  credibilidad, satisfacción de usuarios y PI</v>
      </c>
      <c r="M80" s="252" t="s">
        <v>460</v>
      </c>
      <c r="N80" s="193" t="s">
        <v>398</v>
      </c>
      <c r="O80" s="193" t="s">
        <v>398</v>
      </c>
      <c r="P80" s="193" t="s">
        <v>397</v>
      </c>
      <c r="Q80" s="193" t="s">
        <v>397</v>
      </c>
      <c r="R80" s="248">
        <f t="shared" si="13"/>
        <v>0.35</v>
      </c>
      <c r="S80" s="551">
        <f t="shared" ref="S80" si="15">AVERAGE(R80:R89)</f>
        <v>0.35</v>
      </c>
      <c r="T80" s="545"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93"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Mayor - 4</v>
      </c>
      <c r="V80" s="535" t="str">
        <f>CONCATENATE(VLOOKUP((LEFT(T80,LEN(T80)-4)&amp;LEFT(U80,LEN(U80)-4)),'9- Matriz de Calor '!$D$18:$E$42,2,0)," - ",RIGHT(T80,1)*RIGHT(U80,1))</f>
        <v>Alto  - 4</v>
      </c>
    </row>
    <row r="81" spans="1:22" ht="51">
      <c r="A81" s="539"/>
      <c r="B81" s="479"/>
      <c r="C81" s="216" t="str">
        <f>'5- Identificación de Riesgos'!D81</f>
        <v xml:space="preserve">2. Desconocimiento y no aplicación del Código de Ética y Buen Gobierno.    </v>
      </c>
      <c r="D81" s="183"/>
      <c r="E81" s="136" t="s">
        <v>461</v>
      </c>
      <c r="F81" s="151" t="s">
        <v>397</v>
      </c>
      <c r="G81" s="151" t="s">
        <v>397</v>
      </c>
      <c r="H81" s="151" t="s">
        <v>397</v>
      </c>
      <c r="I81" s="151" t="s">
        <v>397</v>
      </c>
      <c r="J81" s="239">
        <f t="shared" si="8"/>
        <v>1</v>
      </c>
      <c r="K81" s="549"/>
      <c r="L81" s="197"/>
      <c r="M81" s="243"/>
      <c r="N81" s="151"/>
      <c r="O81" s="151"/>
      <c r="P81" s="151"/>
      <c r="Q81" s="151"/>
      <c r="R81" s="239"/>
      <c r="S81" s="552"/>
      <c r="T81" s="546"/>
      <c r="U81" s="479"/>
      <c r="V81" s="501"/>
    </row>
    <row r="82" spans="1:22" ht="25.5">
      <c r="A82" s="539"/>
      <c r="B82" s="479"/>
      <c r="C82" s="216" t="str">
        <f>'5- Identificación de Riesgos'!D82</f>
        <v>3.Carencia de compromiso  y transparencia de los servidores judiciales</v>
      </c>
      <c r="D82" s="183"/>
      <c r="E82" s="136" t="s">
        <v>462</v>
      </c>
      <c r="F82" s="151" t="s">
        <v>397</v>
      </c>
      <c r="G82" s="151" t="s">
        <v>397</v>
      </c>
      <c r="H82" s="151" t="s">
        <v>397</v>
      </c>
      <c r="I82" s="151" t="s">
        <v>397</v>
      </c>
      <c r="J82" s="239">
        <f t="shared" si="8"/>
        <v>1</v>
      </c>
      <c r="K82" s="549"/>
      <c r="L82" s="197"/>
      <c r="M82" s="243"/>
      <c r="N82" s="151"/>
      <c r="O82" s="151"/>
      <c r="P82" s="151"/>
      <c r="Q82" s="151"/>
      <c r="R82" s="239"/>
      <c r="S82" s="552"/>
      <c r="T82" s="546"/>
      <c r="U82" s="479"/>
      <c r="V82" s="501"/>
    </row>
    <row r="83" spans="1:22" ht="38.25">
      <c r="A83" s="539"/>
      <c r="B83" s="479"/>
      <c r="C83" s="216" t="str">
        <f>'5- Identificación de Riesgos'!D83</f>
        <v>4.Deficiencia de  controles en el trámite  de los documentos</v>
      </c>
      <c r="D83" s="183"/>
      <c r="E83" s="136" t="s">
        <v>463</v>
      </c>
      <c r="F83" s="151" t="s">
        <v>397</v>
      </c>
      <c r="G83" s="151" t="s">
        <v>397</v>
      </c>
      <c r="H83" s="151" t="s">
        <v>397</v>
      </c>
      <c r="I83" s="151" t="s">
        <v>397</v>
      </c>
      <c r="J83" s="239">
        <f t="shared" si="8"/>
        <v>1</v>
      </c>
      <c r="K83" s="549"/>
      <c r="L83" s="197"/>
      <c r="M83" s="243"/>
      <c r="N83" s="151"/>
      <c r="O83" s="151"/>
      <c r="P83" s="151"/>
      <c r="Q83" s="151"/>
      <c r="R83" s="239"/>
      <c r="S83" s="552"/>
      <c r="T83" s="546"/>
      <c r="U83" s="479"/>
      <c r="V83" s="501"/>
    </row>
    <row r="84" spans="1:22">
      <c r="A84" s="539"/>
      <c r="B84" s="479"/>
      <c r="C84" s="216" t="str">
        <f>'5- Identificación de Riesgos'!D84</f>
        <v xml:space="preserve">5. Aplicación no adecuada  de los procedimientos de control </v>
      </c>
      <c r="D84" s="183"/>
      <c r="E84" s="183"/>
      <c r="F84" s="151"/>
      <c r="G84" s="151"/>
      <c r="H84" s="151"/>
      <c r="I84" s="151"/>
      <c r="J84" s="239"/>
      <c r="K84" s="549"/>
      <c r="L84" s="197"/>
      <c r="M84" s="243"/>
      <c r="N84" s="151"/>
      <c r="O84" s="151"/>
      <c r="P84" s="151"/>
      <c r="Q84" s="151"/>
      <c r="R84" s="239"/>
      <c r="S84" s="552"/>
      <c r="T84" s="546"/>
      <c r="U84" s="479"/>
      <c r="V84" s="501"/>
    </row>
    <row r="85" spans="1:22">
      <c r="A85" s="539"/>
      <c r="B85" s="479"/>
      <c r="C85" s="216"/>
      <c r="D85" s="183"/>
      <c r="E85" s="136"/>
      <c r="F85" s="151"/>
      <c r="G85" s="151"/>
      <c r="H85" s="151"/>
      <c r="I85" s="151"/>
      <c r="J85" s="239"/>
      <c r="K85" s="549"/>
      <c r="L85" s="197"/>
      <c r="M85" s="243"/>
      <c r="N85" s="151"/>
      <c r="O85" s="151"/>
      <c r="P85" s="151"/>
      <c r="Q85" s="151"/>
      <c r="R85" s="239"/>
      <c r="S85" s="552"/>
      <c r="T85" s="546"/>
      <c r="U85" s="479"/>
      <c r="V85" s="501"/>
    </row>
    <row r="86" spans="1:22">
      <c r="A86" s="539"/>
      <c r="B86" s="479"/>
      <c r="C86" s="216"/>
      <c r="D86" s="183"/>
      <c r="E86" s="136"/>
      <c r="F86" s="151"/>
      <c r="G86" s="151"/>
      <c r="H86" s="151"/>
      <c r="I86" s="151"/>
      <c r="J86" s="239"/>
      <c r="K86" s="549"/>
      <c r="L86" s="197"/>
      <c r="M86" s="243"/>
      <c r="N86" s="151"/>
      <c r="O86" s="151"/>
      <c r="P86" s="151"/>
      <c r="Q86" s="151"/>
      <c r="R86" s="239"/>
      <c r="S86" s="552"/>
      <c r="T86" s="546"/>
      <c r="U86" s="479"/>
      <c r="V86" s="501"/>
    </row>
    <row r="87" spans="1:22">
      <c r="A87" s="539"/>
      <c r="B87" s="479"/>
      <c r="C87" s="216"/>
      <c r="D87" s="183"/>
      <c r="E87" s="136"/>
      <c r="F87" s="151"/>
      <c r="G87" s="151"/>
      <c r="H87" s="151"/>
      <c r="I87" s="151"/>
      <c r="J87" s="239"/>
      <c r="K87" s="549"/>
      <c r="L87" s="197"/>
      <c r="M87" s="243"/>
      <c r="N87" s="151"/>
      <c r="O87" s="151"/>
      <c r="P87" s="151"/>
      <c r="Q87" s="151"/>
      <c r="R87" s="239"/>
      <c r="S87" s="552"/>
      <c r="T87" s="546"/>
      <c r="U87" s="479"/>
      <c r="V87" s="501"/>
    </row>
    <row r="88" spans="1:22">
      <c r="A88" s="539"/>
      <c r="B88" s="479"/>
      <c r="C88" s="216"/>
      <c r="D88" s="183"/>
      <c r="E88" s="136"/>
      <c r="F88" s="151"/>
      <c r="G88" s="151"/>
      <c r="H88" s="151"/>
      <c r="I88" s="151"/>
      <c r="J88" s="239"/>
      <c r="K88" s="549"/>
      <c r="L88" s="197"/>
      <c r="M88" s="243"/>
      <c r="N88" s="151"/>
      <c r="O88" s="151"/>
      <c r="P88" s="151"/>
      <c r="Q88" s="151"/>
      <c r="R88" s="239"/>
      <c r="S88" s="552"/>
      <c r="T88" s="546"/>
      <c r="U88" s="479"/>
      <c r="V88" s="501"/>
    </row>
    <row r="89" spans="1:22" ht="15.75" thickBot="1">
      <c r="A89" s="540"/>
      <c r="B89" s="480"/>
      <c r="C89" s="219"/>
      <c r="D89" s="190"/>
      <c r="E89" s="220"/>
      <c r="F89" s="191"/>
      <c r="G89" s="191"/>
      <c r="H89" s="191"/>
      <c r="I89" s="191"/>
      <c r="J89" s="244"/>
      <c r="K89" s="550"/>
      <c r="L89" s="198"/>
      <c r="M89" s="251"/>
      <c r="N89" s="191"/>
      <c r="O89" s="191"/>
      <c r="P89" s="191"/>
      <c r="Q89" s="191"/>
      <c r="R89" s="244"/>
      <c r="S89" s="553"/>
      <c r="T89" s="547"/>
      <c r="U89" s="480"/>
      <c r="V89" s="502"/>
    </row>
    <row r="90" spans="1:22" ht="25.5">
      <c r="A90" s="541">
        <f>'5- Identificación de Riesgos'!A90</f>
        <v>9</v>
      </c>
      <c r="B90" s="493" t="str">
        <f>'5- Identificación de Riesgos'!B90</f>
        <v>Ofrecer, prometer, entregar, aceptar o solicitar una ventaja indebida para la asignación de permisos para el acceso y uso de servicios tecnológicos no autorizados, con exposición de datos sensibles,  en  beneficio propio o de un tercero.</v>
      </c>
      <c r="C90" s="222" t="str">
        <f>'5- Identificación de Riesgos'!D90</f>
        <v>1. Falta de ética de los servidores públicos (Debilidades en principios y valores)</v>
      </c>
      <c r="D90" s="253"/>
      <c r="E90" s="253" t="s">
        <v>464</v>
      </c>
      <c r="F90" s="193" t="s">
        <v>397</v>
      </c>
      <c r="G90" s="193" t="s">
        <v>397</v>
      </c>
      <c r="H90" s="193" t="s">
        <v>397</v>
      </c>
      <c r="I90" s="193" t="s">
        <v>397</v>
      </c>
      <c r="J90" s="248">
        <f t="shared" si="8"/>
        <v>1</v>
      </c>
      <c r="K90" s="548">
        <f>AVERAGE(J90:J99)</f>
        <v>1</v>
      </c>
      <c r="L90" s="199" t="str">
        <f>'5- Identificación de Riesgos'!I90</f>
        <v>Afectación de reputacion,imagén,  credibilidad, satisfacción de usuarios y PI</v>
      </c>
      <c r="M90" s="254" t="s">
        <v>460</v>
      </c>
      <c r="N90" s="193" t="s">
        <v>398</v>
      </c>
      <c r="O90" s="193" t="s">
        <v>398</v>
      </c>
      <c r="P90" s="193" t="s">
        <v>397</v>
      </c>
      <c r="Q90" s="193" t="s">
        <v>397</v>
      </c>
      <c r="R90" s="248">
        <f t="shared" ref="R90:R93" si="16">SUM(COUNTIF(N90,"SI")*25%,COUNTIF(O90,"SI")*40%,COUNTIF(P90,"SI")*25%,COUNTIF(Q90,"SI")*10%)</f>
        <v>0.35</v>
      </c>
      <c r="S90" s="551">
        <f t="shared" ref="S90" si="17">AVERAGE(R90:R99)</f>
        <v>0.83750000000000002</v>
      </c>
      <c r="T90" s="545"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93"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Menor - 2</v>
      </c>
      <c r="V90" s="535" t="str">
        <f>CONCATENATE(VLOOKUP((LEFT(T90,LEN(T90)-4)&amp;LEFT(U90,LEN(U90)-4)),'9- Matriz de Calor '!$D$18:$E$42,2,0)," - ",RIGHT(T90,1)*RIGHT(U90,1))</f>
        <v>Bajo - 2</v>
      </c>
    </row>
    <row r="91" spans="1:22" ht="25.5">
      <c r="A91" s="539"/>
      <c r="B91" s="479"/>
      <c r="C91" s="216" t="str">
        <f>'5- Identificación de Riesgos'!D91</f>
        <v>2. Falta de ética de terceros interesados  (Debilidades principios y valores)</v>
      </c>
      <c r="D91" s="182"/>
      <c r="E91" s="182" t="s">
        <v>465</v>
      </c>
      <c r="F91" s="151" t="s">
        <v>397</v>
      </c>
      <c r="G91" s="151" t="s">
        <v>397</v>
      </c>
      <c r="H91" s="151" t="s">
        <v>397</v>
      </c>
      <c r="I91" s="151" t="s">
        <v>397</v>
      </c>
      <c r="J91" s="239">
        <f t="shared" si="8"/>
        <v>1</v>
      </c>
      <c r="K91" s="549"/>
      <c r="L91" s="199" t="str">
        <f>'5- Identificación de Riesgos'!I91</f>
        <v>Afectación Económica</v>
      </c>
      <c r="M91" s="255" t="s">
        <v>466</v>
      </c>
      <c r="N91" s="151" t="s">
        <v>397</v>
      </c>
      <c r="O91" s="151" t="s">
        <v>397</v>
      </c>
      <c r="P91" s="151" t="s">
        <v>397</v>
      </c>
      <c r="Q91" s="151" t="s">
        <v>397</v>
      </c>
      <c r="R91" s="239">
        <f t="shared" si="16"/>
        <v>1</v>
      </c>
      <c r="S91" s="552"/>
      <c r="T91" s="546"/>
      <c r="U91" s="479"/>
      <c r="V91" s="501"/>
    </row>
    <row r="92" spans="1:22" ht="25.5">
      <c r="A92" s="539"/>
      <c r="B92" s="479"/>
      <c r="C92" s="216" t="str">
        <f>'5- Identificación de Riesgos'!D92</f>
        <v>3. Debilidad en la gestión de Seguridad de la Información, relacionada con contraseñas.</v>
      </c>
      <c r="D92" s="182"/>
      <c r="E92" s="182" t="s">
        <v>467</v>
      </c>
      <c r="F92" s="151" t="s">
        <v>397</v>
      </c>
      <c r="G92" s="151" t="s">
        <v>397</v>
      </c>
      <c r="H92" s="151" t="s">
        <v>397</v>
      </c>
      <c r="I92" s="151" t="s">
        <v>397</v>
      </c>
      <c r="J92" s="239">
        <f t="shared" si="8"/>
        <v>1</v>
      </c>
      <c r="K92" s="549"/>
      <c r="L92" s="199" t="str">
        <f>'5- Identificación de Riesgos'!I92</f>
        <v>Interrupción o afectación en la prestación del servicio administrativo</v>
      </c>
      <c r="M92" s="255" t="s">
        <v>468</v>
      </c>
      <c r="N92" s="151" t="s">
        <v>397</v>
      </c>
      <c r="O92" s="151" t="s">
        <v>397</v>
      </c>
      <c r="P92" s="151" t="s">
        <v>397</v>
      </c>
      <c r="Q92" s="151" t="s">
        <v>397</v>
      </c>
      <c r="R92" s="239">
        <f t="shared" si="16"/>
        <v>1</v>
      </c>
      <c r="S92" s="552"/>
      <c r="T92" s="546"/>
      <c r="U92" s="479"/>
      <c r="V92" s="501"/>
    </row>
    <row r="93" spans="1:22" ht="25.5">
      <c r="A93" s="539"/>
      <c r="B93" s="479"/>
      <c r="C93" s="216" t="str">
        <f>'5- Identificación de Riesgos'!D93</f>
        <v>4. Debilidad en los controles relacionados con la gestión de los aplicativos. (Daño - cambio - manipulación base de datos)</v>
      </c>
      <c r="D93" s="182"/>
      <c r="E93" s="182" t="s">
        <v>469</v>
      </c>
      <c r="F93" s="151" t="s">
        <v>397</v>
      </c>
      <c r="G93" s="151" t="s">
        <v>397</v>
      </c>
      <c r="H93" s="151" t="s">
        <v>397</v>
      </c>
      <c r="I93" s="151" t="s">
        <v>397</v>
      </c>
      <c r="J93" s="239">
        <f t="shared" si="8"/>
        <v>1</v>
      </c>
      <c r="K93" s="549"/>
      <c r="L93" s="199" t="str">
        <f>'5- Identificación de Riesgos'!I93</f>
        <v>Interrupción o afectación en la prestación del servicio judicial</v>
      </c>
      <c r="M93" s="255" t="s">
        <v>468</v>
      </c>
      <c r="N93" s="151" t="s">
        <v>397</v>
      </c>
      <c r="O93" s="151" t="s">
        <v>397</v>
      </c>
      <c r="P93" s="151" t="s">
        <v>397</v>
      </c>
      <c r="Q93" s="151" t="s">
        <v>397</v>
      </c>
      <c r="R93" s="239">
        <f t="shared" si="16"/>
        <v>1</v>
      </c>
      <c r="S93" s="552"/>
      <c r="T93" s="546"/>
      <c r="U93" s="479"/>
      <c r="V93" s="501"/>
    </row>
    <row r="94" spans="1:22" ht="38.25">
      <c r="A94" s="539"/>
      <c r="B94" s="479"/>
      <c r="C94" s="216"/>
      <c r="D94" s="182"/>
      <c r="E94" s="182" t="s">
        <v>463</v>
      </c>
      <c r="F94" s="151" t="s">
        <v>397</v>
      </c>
      <c r="G94" s="151" t="s">
        <v>397</v>
      </c>
      <c r="H94" s="151" t="s">
        <v>397</v>
      </c>
      <c r="I94" s="151" t="s">
        <v>397</v>
      </c>
      <c r="J94" s="239">
        <f t="shared" si="8"/>
        <v>1</v>
      </c>
      <c r="K94" s="549"/>
      <c r="L94" s="199"/>
      <c r="M94" s="255"/>
      <c r="N94" s="151"/>
      <c r="O94" s="151"/>
      <c r="P94" s="151"/>
      <c r="Q94" s="151"/>
      <c r="R94" s="239"/>
      <c r="S94" s="552"/>
      <c r="T94" s="546"/>
      <c r="U94" s="479"/>
      <c r="V94" s="501"/>
    </row>
    <row r="95" spans="1:22">
      <c r="A95" s="539"/>
      <c r="B95" s="479"/>
      <c r="C95" s="216"/>
      <c r="D95" s="182"/>
      <c r="E95" s="182"/>
      <c r="F95" s="151"/>
      <c r="G95" s="151"/>
      <c r="H95" s="151"/>
      <c r="I95" s="151"/>
      <c r="J95" s="239"/>
      <c r="K95" s="549"/>
      <c r="L95" s="199"/>
      <c r="M95" s="255"/>
      <c r="N95" s="151"/>
      <c r="O95" s="151"/>
      <c r="P95" s="151"/>
      <c r="Q95" s="151"/>
      <c r="R95" s="239"/>
      <c r="S95" s="552"/>
      <c r="T95" s="546"/>
      <c r="U95" s="479"/>
      <c r="V95" s="501"/>
    </row>
    <row r="96" spans="1:22">
      <c r="A96" s="539"/>
      <c r="B96" s="479"/>
      <c r="C96" s="216"/>
      <c r="D96" s="182"/>
      <c r="E96" s="182"/>
      <c r="F96" s="151"/>
      <c r="G96" s="151"/>
      <c r="H96" s="151"/>
      <c r="I96" s="151"/>
      <c r="J96" s="239"/>
      <c r="K96" s="549"/>
      <c r="L96" s="199"/>
      <c r="M96" s="255"/>
      <c r="N96" s="151"/>
      <c r="O96" s="151"/>
      <c r="P96" s="151"/>
      <c r="Q96" s="151"/>
      <c r="R96" s="239"/>
      <c r="S96" s="552"/>
      <c r="T96" s="546"/>
      <c r="U96" s="479"/>
      <c r="V96" s="501"/>
    </row>
    <row r="97" spans="1:22">
      <c r="A97" s="539"/>
      <c r="B97" s="479"/>
      <c r="C97" s="216"/>
      <c r="D97" s="182"/>
      <c r="E97" s="182"/>
      <c r="F97" s="151"/>
      <c r="G97" s="151"/>
      <c r="H97" s="151"/>
      <c r="I97" s="151"/>
      <c r="J97" s="239"/>
      <c r="K97" s="549"/>
      <c r="L97" s="197"/>
      <c r="M97" s="255"/>
      <c r="N97" s="151"/>
      <c r="O97" s="151"/>
      <c r="P97" s="151"/>
      <c r="Q97" s="151"/>
      <c r="R97" s="239"/>
      <c r="S97" s="552"/>
      <c r="T97" s="546"/>
      <c r="U97" s="479"/>
      <c r="V97" s="501"/>
    </row>
    <row r="98" spans="1:22">
      <c r="A98" s="539"/>
      <c r="B98" s="479"/>
      <c r="C98" s="216"/>
      <c r="D98" s="182"/>
      <c r="E98" s="182"/>
      <c r="F98" s="151"/>
      <c r="G98" s="151"/>
      <c r="H98" s="151"/>
      <c r="I98" s="151"/>
      <c r="J98" s="239"/>
      <c r="K98" s="549"/>
      <c r="L98" s="197"/>
      <c r="M98" s="255"/>
      <c r="N98" s="151"/>
      <c r="O98" s="151"/>
      <c r="P98" s="151"/>
      <c r="Q98" s="151"/>
      <c r="R98" s="239"/>
      <c r="S98" s="552"/>
      <c r="T98" s="546"/>
      <c r="U98" s="479"/>
      <c r="V98" s="501"/>
    </row>
    <row r="99" spans="1:22" ht="15.75" thickBot="1">
      <c r="A99" s="540"/>
      <c r="B99" s="480"/>
      <c r="C99" s="219"/>
      <c r="D99" s="256"/>
      <c r="E99" s="256"/>
      <c r="F99" s="191"/>
      <c r="G99" s="191"/>
      <c r="H99" s="191"/>
      <c r="I99" s="191"/>
      <c r="J99" s="244"/>
      <c r="K99" s="550"/>
      <c r="L99" s="198"/>
      <c r="M99" s="257"/>
      <c r="N99" s="191"/>
      <c r="O99" s="191"/>
      <c r="P99" s="191"/>
      <c r="Q99" s="191"/>
      <c r="R99" s="244"/>
      <c r="S99" s="553"/>
      <c r="T99" s="547"/>
      <c r="U99" s="480"/>
      <c r="V99" s="502"/>
    </row>
    <row r="100" spans="1:22" ht="25.5">
      <c r="A100" s="541">
        <f>'5- Identificación de Riesgos'!A100</f>
        <v>10</v>
      </c>
      <c r="B100" s="478" t="str">
        <f>'5- Identificación de Riesgos'!B100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222" t="str">
        <f>'5- Identificación de Riesgos'!D100</f>
        <v>1. Falta de ética de los servidores públicos (Debilidades en principios y valores)</v>
      </c>
      <c r="D100" s="253"/>
      <c r="E100" s="253" t="s">
        <v>464</v>
      </c>
      <c r="F100" s="152" t="s">
        <v>397</v>
      </c>
      <c r="G100" s="152" t="s">
        <v>397</v>
      </c>
      <c r="H100" s="152" t="s">
        <v>397</v>
      </c>
      <c r="I100" s="152" t="s">
        <v>397</v>
      </c>
      <c r="J100" s="248">
        <f t="shared" ref="J100:J102" si="18">COUNTIF(F100:I100,"SI")/4</f>
        <v>1</v>
      </c>
      <c r="K100" s="548">
        <f>AVERAGE(J100:J109)</f>
        <v>1</v>
      </c>
      <c r="L100" s="199" t="str">
        <f>'5- Identificación de Riesgos'!I100</f>
        <v>Afectación de reputacion,imagén,  credibilidad, satisfacción de usuarios y PI</v>
      </c>
      <c r="M100" s="254" t="s">
        <v>460</v>
      </c>
      <c r="N100" s="193" t="s">
        <v>398</v>
      </c>
      <c r="O100" s="193" t="s">
        <v>398</v>
      </c>
      <c r="P100" s="193" t="s">
        <v>397</v>
      </c>
      <c r="Q100" s="193" t="s">
        <v>397</v>
      </c>
      <c r="R100" s="248">
        <f t="shared" ref="R100:R103" si="19">SUM(COUNTIF(N100,"SI")*25%,COUNTIF(O100,"SI")*40%,COUNTIF(P100,"SI")*25%,COUNTIF(Q100,"SI")*10%)</f>
        <v>0.35</v>
      </c>
      <c r="S100" s="551">
        <f t="shared" ref="S100" si="20">AVERAGE(R100:R109)</f>
        <v>0.83750000000000002</v>
      </c>
      <c r="T100" s="545" t="str">
        <f>CONCATENATE(INDEX('8- Políticas de Administración '!$B$6:$F$10,MATCH(ROUND(IF((RIGHT('5- Identificación de Riesgos'!H100,1)-'6- Valoración Controles'!K100)&lt;1,1,(RIGHT('5- Identificación de Riesgos'!H90,1)-'6- Valoración Controles'!K100)),0),'8- Políticas de Administración '!$F$6:$F$10,0),1)," - ",ROUND(IF((RIGHT('5- Identificación de Riesgos'!H90,1)-'6- Valoración Controles'!K100)&lt;1,1,(RIGHT('5- Identificación de Riesgos'!H90,1)-'6- Valoración Controles'!K100)),0))</f>
        <v>Muy Baja - 1</v>
      </c>
      <c r="U100" s="478"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Menor - 2</v>
      </c>
      <c r="V100" s="500" t="str">
        <f>CONCATENATE(VLOOKUP((LEFT(T100,LEN(T100)-4)&amp;LEFT(U100,LEN(U100)-4)),'9- Matriz de Calor '!$D$18:$E$42,2,0)," - ",RIGHT(T100,1)*RIGHT(U100,1))</f>
        <v>Bajo - 2</v>
      </c>
    </row>
    <row r="101" spans="1:22" ht="25.5">
      <c r="A101" s="539"/>
      <c r="B101" s="479"/>
      <c r="C101" s="216" t="str">
        <f>'5- Identificación de Riesgos'!D101</f>
        <v>2. Falta de ética de terceros interesados  (Debilidades principios y valores)</v>
      </c>
      <c r="D101" s="182"/>
      <c r="E101" s="182" t="s">
        <v>470</v>
      </c>
      <c r="F101" s="151" t="s">
        <v>397</v>
      </c>
      <c r="G101" s="151" t="s">
        <v>397</v>
      </c>
      <c r="H101" s="151" t="s">
        <v>397</v>
      </c>
      <c r="I101" s="151" t="s">
        <v>397</v>
      </c>
      <c r="J101" s="239">
        <f t="shared" si="18"/>
        <v>1</v>
      </c>
      <c r="K101" s="549"/>
      <c r="L101" s="199" t="str">
        <f>'5- Identificación de Riesgos'!I101</f>
        <v>Afectación Económica</v>
      </c>
      <c r="M101" s="255" t="s">
        <v>466</v>
      </c>
      <c r="N101" s="151" t="s">
        <v>397</v>
      </c>
      <c r="O101" s="151" t="s">
        <v>397</v>
      </c>
      <c r="P101" s="151" t="s">
        <v>397</v>
      </c>
      <c r="Q101" s="151" t="s">
        <v>397</v>
      </c>
      <c r="R101" s="239">
        <f t="shared" si="19"/>
        <v>1</v>
      </c>
      <c r="S101" s="552"/>
      <c r="T101" s="546"/>
      <c r="U101" s="479"/>
      <c r="V101" s="501"/>
    </row>
    <row r="102" spans="1:22" ht="25.5">
      <c r="A102" s="539"/>
      <c r="B102" s="479"/>
      <c r="C102" s="216" t="str">
        <f>'5- Identificación de Riesgos'!D102</f>
        <v>3. Debilidades en los controles de los procedimientos de estructuración contractual.</v>
      </c>
      <c r="D102" s="182"/>
      <c r="E102" s="182" t="s">
        <v>471</v>
      </c>
      <c r="F102" s="151" t="s">
        <v>397</v>
      </c>
      <c r="G102" s="151" t="s">
        <v>397</v>
      </c>
      <c r="H102" s="151" t="s">
        <v>397</v>
      </c>
      <c r="I102" s="151" t="s">
        <v>397</v>
      </c>
      <c r="J102" s="239">
        <f t="shared" si="18"/>
        <v>1</v>
      </c>
      <c r="K102" s="549"/>
      <c r="L102" s="199" t="str">
        <f>'5- Identificación de Riesgos'!I102</f>
        <v>Interrupción o afectación en la prestación del servicio administrativo</v>
      </c>
      <c r="M102" s="255" t="s">
        <v>472</v>
      </c>
      <c r="N102" s="151" t="s">
        <v>397</v>
      </c>
      <c r="O102" s="151" t="s">
        <v>397</v>
      </c>
      <c r="P102" s="151" t="s">
        <v>397</v>
      </c>
      <c r="Q102" s="151" t="s">
        <v>397</v>
      </c>
      <c r="R102" s="239">
        <f t="shared" si="19"/>
        <v>1</v>
      </c>
      <c r="S102" s="552"/>
      <c r="T102" s="546"/>
      <c r="U102" s="479"/>
      <c r="V102" s="501"/>
    </row>
    <row r="103" spans="1:22" ht="25.5">
      <c r="A103" s="539"/>
      <c r="B103" s="479"/>
      <c r="C103" s="216"/>
      <c r="D103" s="182"/>
      <c r="E103" s="182"/>
      <c r="F103" s="151"/>
      <c r="G103" s="151"/>
      <c r="H103" s="151"/>
      <c r="I103" s="151"/>
      <c r="J103" s="239"/>
      <c r="K103" s="549"/>
      <c r="L103" s="199" t="str">
        <f>'5- Identificación de Riesgos'!I103</f>
        <v>Interrupción o afectación en la prestación del servicio judicial</v>
      </c>
      <c r="M103" s="255" t="s">
        <v>473</v>
      </c>
      <c r="N103" s="151" t="s">
        <v>397</v>
      </c>
      <c r="O103" s="151" t="s">
        <v>397</v>
      </c>
      <c r="P103" s="151" t="s">
        <v>397</v>
      </c>
      <c r="Q103" s="151" t="s">
        <v>397</v>
      </c>
      <c r="R103" s="239">
        <f t="shared" si="19"/>
        <v>1</v>
      </c>
      <c r="S103" s="552"/>
      <c r="T103" s="546"/>
      <c r="U103" s="479"/>
      <c r="V103" s="501"/>
    </row>
    <row r="104" spans="1:22">
      <c r="A104" s="539"/>
      <c r="B104" s="479"/>
      <c r="C104" s="216"/>
      <c r="D104" s="182"/>
      <c r="E104" s="182"/>
      <c r="F104" s="151"/>
      <c r="G104" s="151"/>
      <c r="H104" s="151"/>
      <c r="I104" s="151"/>
      <c r="J104" s="239"/>
      <c r="K104" s="549"/>
      <c r="L104" s="199"/>
      <c r="M104" s="255"/>
      <c r="N104" s="151"/>
      <c r="O104" s="151"/>
      <c r="P104" s="151"/>
      <c r="Q104" s="151"/>
      <c r="R104" s="239"/>
      <c r="S104" s="552"/>
      <c r="T104" s="546"/>
      <c r="U104" s="479"/>
      <c r="V104" s="501"/>
    </row>
    <row r="105" spans="1:22">
      <c r="A105" s="539"/>
      <c r="B105" s="479"/>
      <c r="C105" s="216"/>
      <c r="D105" s="182"/>
      <c r="E105" s="182"/>
      <c r="F105" s="151"/>
      <c r="G105" s="151"/>
      <c r="H105" s="151"/>
      <c r="I105" s="151"/>
      <c r="J105" s="239"/>
      <c r="K105" s="549"/>
      <c r="L105" s="199"/>
      <c r="M105" s="255"/>
      <c r="N105" s="151"/>
      <c r="O105" s="151"/>
      <c r="P105" s="151"/>
      <c r="Q105" s="151"/>
      <c r="R105" s="239"/>
      <c r="S105" s="552"/>
      <c r="T105" s="546"/>
      <c r="U105" s="479"/>
      <c r="V105" s="501"/>
    </row>
    <row r="106" spans="1:22">
      <c r="A106" s="539"/>
      <c r="B106" s="479"/>
      <c r="C106" s="216"/>
      <c r="D106" s="182"/>
      <c r="E106" s="182"/>
      <c r="F106" s="151"/>
      <c r="G106" s="151"/>
      <c r="H106" s="151"/>
      <c r="I106" s="151"/>
      <c r="J106" s="239"/>
      <c r="K106" s="549"/>
      <c r="L106" s="199"/>
      <c r="M106" s="255"/>
      <c r="N106" s="151"/>
      <c r="O106" s="151"/>
      <c r="P106" s="151"/>
      <c r="Q106" s="151"/>
      <c r="R106" s="239"/>
      <c r="S106" s="552"/>
      <c r="T106" s="546"/>
      <c r="U106" s="479"/>
      <c r="V106" s="501"/>
    </row>
    <row r="107" spans="1:22">
      <c r="A107" s="539"/>
      <c r="B107" s="479"/>
      <c r="C107" s="216"/>
      <c r="D107" s="182"/>
      <c r="E107" s="182"/>
      <c r="F107" s="151"/>
      <c r="G107" s="151"/>
      <c r="H107" s="151"/>
      <c r="I107" s="151"/>
      <c r="J107" s="239"/>
      <c r="K107" s="549"/>
      <c r="L107" s="199"/>
      <c r="M107" s="255"/>
      <c r="N107" s="151"/>
      <c r="O107" s="151"/>
      <c r="P107" s="151"/>
      <c r="Q107" s="151"/>
      <c r="R107" s="239"/>
      <c r="S107" s="552"/>
      <c r="T107" s="546"/>
      <c r="U107" s="479"/>
      <c r="V107" s="501"/>
    </row>
    <row r="108" spans="1:22">
      <c r="A108" s="539"/>
      <c r="B108" s="479"/>
      <c r="C108" s="216"/>
      <c r="D108" s="182"/>
      <c r="E108" s="182"/>
      <c r="F108" s="151"/>
      <c r="G108" s="151"/>
      <c r="H108" s="151"/>
      <c r="I108" s="151"/>
      <c r="J108" s="239"/>
      <c r="K108" s="549"/>
      <c r="L108" s="197"/>
      <c r="M108" s="255"/>
      <c r="N108" s="151"/>
      <c r="O108" s="151"/>
      <c r="P108" s="151"/>
      <c r="Q108" s="151"/>
      <c r="R108" s="239"/>
      <c r="S108" s="552"/>
      <c r="T108" s="546"/>
      <c r="U108" s="479"/>
      <c r="V108" s="501"/>
    </row>
    <row r="109" spans="1:22" ht="15.75" thickBot="1">
      <c r="A109" s="540"/>
      <c r="B109" s="480"/>
      <c r="C109" s="219"/>
      <c r="D109" s="256"/>
      <c r="E109" s="256"/>
      <c r="F109" s="191"/>
      <c r="G109" s="191"/>
      <c r="H109" s="191"/>
      <c r="I109" s="191"/>
      <c r="J109" s="244"/>
      <c r="K109" s="550"/>
      <c r="L109" s="198"/>
      <c r="M109" s="257"/>
      <c r="N109" s="191"/>
      <c r="O109" s="191"/>
      <c r="P109" s="191"/>
      <c r="Q109" s="191"/>
      <c r="R109" s="244"/>
      <c r="S109" s="553"/>
      <c r="T109" s="547"/>
      <c r="U109" s="480"/>
      <c r="V109" s="502"/>
    </row>
    <row r="110" spans="1:22" ht="25.5">
      <c r="A110" s="541">
        <f>'5- Identificación de Riesgos'!A110</f>
        <v>11</v>
      </c>
      <c r="B110" s="478" t="str">
        <f>'5- Identificación de Riesgos'!B110</f>
        <v>Ofrecer, prometer, entregar, aceptar o solicitar una ventaja para afectar indebidamente la evaluación técnica de ofertas en los procesos de contratación.</v>
      </c>
      <c r="C110" s="222" t="str">
        <f>'5- Identificación de Riesgos'!D110</f>
        <v>1. Falta de ética de los servidores públicos (Debilidades en principios y valores)</v>
      </c>
      <c r="D110" s="23"/>
      <c r="E110" s="253" t="s">
        <v>464</v>
      </c>
      <c r="F110" s="152" t="s">
        <v>397</v>
      </c>
      <c r="G110" s="152" t="s">
        <v>397</v>
      </c>
      <c r="H110" s="152" t="s">
        <v>397</v>
      </c>
      <c r="I110" s="152" t="s">
        <v>397</v>
      </c>
      <c r="J110" s="248">
        <f t="shared" ref="J110:J124" si="21">COUNTIF(F110:I110,"SI")/4</f>
        <v>1</v>
      </c>
      <c r="K110" s="548">
        <f t="shared" ref="K110" si="22">AVERAGE(J110:J119)</f>
        <v>1</v>
      </c>
      <c r="L110" s="199" t="str">
        <f>'5- Identificación de Riesgos'!I110</f>
        <v>Afectación de reputacion,imagén,  credibilidad, satisfacción de usuarios y PI</v>
      </c>
      <c r="M110" s="254" t="s">
        <v>460</v>
      </c>
      <c r="N110" s="193" t="s">
        <v>398</v>
      </c>
      <c r="O110" s="193" t="s">
        <v>398</v>
      </c>
      <c r="P110" s="193" t="s">
        <v>397</v>
      </c>
      <c r="Q110" s="193" t="s">
        <v>397</v>
      </c>
      <c r="R110" s="248">
        <f t="shared" ref="R110:R123" si="23">SUM(COUNTIF(N110,"SI")*25%,COUNTIF(O110,"SI")*40%,COUNTIF(P110,"SI")*25%,COUNTIF(Q110,"SI")*10%)</f>
        <v>0.35</v>
      </c>
      <c r="S110" s="551">
        <f t="shared" ref="S110" si="24">AVERAGE(R110:R119)</f>
        <v>0.67500000000000004</v>
      </c>
      <c r="T110" s="545" t="str">
        <f>CONCATENATE(INDEX('8- Políticas de Administración '!$B$6:$F$10,MATCH(ROUND(IF((RIGHT('5- Identificación de Riesgos'!H110,1)-'6- Valoración Controles'!K110)&lt;1,1,(RIGHT('5- Identificación de Riesgos'!H100,1)-'6- Valoración Controles'!K110)),0),'8- Políticas de Administración '!$F$6:$F$10,0),1)," - ",ROUND(IF((RIGHT('5- Identificación de Riesgos'!H100,1)-'6- Valoración Controles'!K110)&lt;1,1,(RIGHT('5- Identificación de Riesgos'!H100,1)-'6- Valoración Controles'!K110)),0))</f>
        <v>Muy Baja - 1</v>
      </c>
      <c r="U110" s="478"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Menor - 2</v>
      </c>
      <c r="V110" s="500" t="str">
        <f>CONCATENATE(VLOOKUP((LEFT(T110,LEN(T110)-4)&amp;LEFT(U110,LEN(U110)-4)),'9- Matriz de Calor '!$D$18:$E$42,2,0)," - ",RIGHT(T110,1)*RIGHT(U110,1))</f>
        <v>Bajo - 2</v>
      </c>
    </row>
    <row r="111" spans="1:22" ht="25.5">
      <c r="A111" s="539"/>
      <c r="B111" s="479"/>
      <c r="C111" s="216" t="str">
        <f>'5- Identificación de Riesgos'!D111</f>
        <v>2. Falta de ética de terceros interesados  (Debilidades principios y valores)</v>
      </c>
      <c r="D111" s="23"/>
      <c r="E111" s="182" t="s">
        <v>465</v>
      </c>
      <c r="F111" s="151" t="s">
        <v>397</v>
      </c>
      <c r="G111" s="151" t="s">
        <v>397</v>
      </c>
      <c r="H111" s="151" t="s">
        <v>397</v>
      </c>
      <c r="I111" s="151" t="s">
        <v>397</v>
      </c>
      <c r="J111" s="239">
        <f t="shared" si="21"/>
        <v>1</v>
      </c>
      <c r="K111" s="549"/>
      <c r="L111" s="199" t="str">
        <f>'5- Identificación de Riesgos'!I111</f>
        <v>Afectación Económica</v>
      </c>
      <c r="M111" s="255" t="s">
        <v>466</v>
      </c>
      <c r="N111" s="151" t="s">
        <v>397</v>
      </c>
      <c r="O111" s="151" t="s">
        <v>397</v>
      </c>
      <c r="P111" s="151" t="s">
        <v>397</v>
      </c>
      <c r="Q111" s="151" t="s">
        <v>397</v>
      </c>
      <c r="R111" s="239">
        <f t="shared" si="23"/>
        <v>1</v>
      </c>
      <c r="S111" s="552"/>
      <c r="T111" s="546"/>
      <c r="U111" s="479"/>
      <c r="V111" s="501"/>
    </row>
    <row r="112" spans="1:22" ht="25.5">
      <c r="A112" s="539"/>
      <c r="B112" s="479"/>
      <c r="C112" s="216" t="str">
        <f>'5- Identificación de Riesgos'!D112</f>
        <v>3. Debilidades en los controles de los procedimientos de evaluación  contractual.</v>
      </c>
      <c r="D112" s="23"/>
      <c r="E112" s="182"/>
      <c r="F112" s="151"/>
      <c r="G112" s="151"/>
      <c r="H112" s="151"/>
      <c r="I112" s="151"/>
      <c r="J112" s="239"/>
      <c r="K112" s="549"/>
      <c r="L112" s="199" t="str">
        <f>'5- Identificación de Riesgos'!I112</f>
        <v>Interrupción o afectación en la prestación del servicio administrativo</v>
      </c>
      <c r="M112" s="255" t="s">
        <v>472</v>
      </c>
      <c r="N112" s="151" t="s">
        <v>397</v>
      </c>
      <c r="O112" s="151" t="s">
        <v>397</v>
      </c>
      <c r="P112" s="151" t="s">
        <v>397</v>
      </c>
      <c r="Q112" s="151" t="s">
        <v>397</v>
      </c>
      <c r="R112" s="239">
        <f t="shared" si="23"/>
        <v>1</v>
      </c>
      <c r="S112" s="552"/>
      <c r="T112" s="546"/>
      <c r="U112" s="479"/>
      <c r="V112" s="501"/>
    </row>
    <row r="113" spans="1:22" ht="25.5">
      <c r="A113" s="539"/>
      <c r="B113" s="479"/>
      <c r="C113" s="216"/>
      <c r="D113" s="23"/>
      <c r="E113" s="182"/>
      <c r="F113" s="151"/>
      <c r="G113" s="151"/>
      <c r="H113" s="151"/>
      <c r="I113" s="151"/>
      <c r="J113" s="239"/>
      <c r="K113" s="549"/>
      <c r="L113" s="199" t="str">
        <f>'5- Identificación de Riesgos'!I113</f>
        <v>Interrupción o afectación en la prestación del servicio judicial</v>
      </c>
      <c r="M113" s="255" t="s">
        <v>460</v>
      </c>
      <c r="N113" s="151" t="s">
        <v>398</v>
      </c>
      <c r="O113" s="151" t="s">
        <v>398</v>
      </c>
      <c r="P113" s="151" t="s">
        <v>397</v>
      </c>
      <c r="Q113" s="151" t="s">
        <v>397</v>
      </c>
      <c r="R113" s="239">
        <f t="shared" si="23"/>
        <v>0.35</v>
      </c>
      <c r="S113" s="552"/>
      <c r="T113" s="546"/>
      <c r="U113" s="479"/>
      <c r="V113" s="501"/>
    </row>
    <row r="114" spans="1:22">
      <c r="A114" s="539"/>
      <c r="B114" s="479"/>
      <c r="C114" s="216"/>
      <c r="D114" s="23"/>
      <c r="E114" s="182"/>
      <c r="F114" s="151"/>
      <c r="G114" s="151"/>
      <c r="H114" s="151"/>
      <c r="I114" s="151"/>
      <c r="J114" s="239"/>
      <c r="K114" s="549"/>
      <c r="L114" s="199"/>
      <c r="M114" s="255"/>
      <c r="N114" s="151"/>
      <c r="O114" s="151"/>
      <c r="P114" s="151"/>
      <c r="Q114" s="151"/>
      <c r="R114" s="239"/>
      <c r="S114" s="552"/>
      <c r="T114" s="546"/>
      <c r="U114" s="479"/>
      <c r="V114" s="501"/>
    </row>
    <row r="115" spans="1:22">
      <c r="A115" s="539"/>
      <c r="B115" s="479"/>
      <c r="C115" s="216"/>
      <c r="D115" s="23"/>
      <c r="E115" s="182"/>
      <c r="F115" s="151"/>
      <c r="G115" s="151"/>
      <c r="H115" s="151"/>
      <c r="I115" s="151"/>
      <c r="J115" s="239"/>
      <c r="K115" s="549"/>
      <c r="L115" s="199"/>
      <c r="M115" s="255"/>
      <c r="N115" s="151"/>
      <c r="O115" s="151"/>
      <c r="P115" s="151"/>
      <c r="Q115" s="151"/>
      <c r="R115" s="239"/>
      <c r="S115" s="552"/>
      <c r="T115" s="546"/>
      <c r="U115" s="479"/>
      <c r="V115" s="501"/>
    </row>
    <row r="116" spans="1:22">
      <c r="A116" s="539"/>
      <c r="B116" s="479"/>
      <c r="C116" s="216"/>
      <c r="D116" s="23"/>
      <c r="E116" s="182"/>
      <c r="F116" s="151"/>
      <c r="G116" s="151"/>
      <c r="H116" s="151"/>
      <c r="I116" s="151"/>
      <c r="J116" s="239"/>
      <c r="K116" s="549"/>
      <c r="L116" s="197"/>
      <c r="M116" s="255"/>
      <c r="N116" s="151"/>
      <c r="O116" s="151"/>
      <c r="P116" s="151"/>
      <c r="Q116" s="151"/>
      <c r="R116" s="239"/>
      <c r="S116" s="552"/>
      <c r="T116" s="546"/>
      <c r="U116" s="479"/>
      <c r="V116" s="501"/>
    </row>
    <row r="117" spans="1:22">
      <c r="A117" s="539"/>
      <c r="B117" s="479"/>
      <c r="C117" s="216"/>
      <c r="D117" s="23"/>
      <c r="E117" s="182"/>
      <c r="F117" s="151"/>
      <c r="G117" s="151"/>
      <c r="H117" s="151"/>
      <c r="I117" s="151"/>
      <c r="J117" s="239"/>
      <c r="K117" s="549"/>
      <c r="L117" s="197"/>
      <c r="M117" s="255"/>
      <c r="N117" s="151"/>
      <c r="O117" s="151"/>
      <c r="P117" s="151"/>
      <c r="Q117" s="151"/>
      <c r="R117" s="239"/>
      <c r="S117" s="552"/>
      <c r="T117" s="546"/>
      <c r="U117" s="479"/>
      <c r="V117" s="501"/>
    </row>
    <row r="118" spans="1:22">
      <c r="A118" s="539"/>
      <c r="B118" s="479"/>
      <c r="C118" s="216"/>
      <c r="D118" s="23"/>
      <c r="E118" s="182"/>
      <c r="F118" s="151"/>
      <c r="G118" s="151"/>
      <c r="H118" s="151"/>
      <c r="I118" s="151"/>
      <c r="J118" s="239"/>
      <c r="K118" s="549"/>
      <c r="L118" s="197"/>
      <c r="M118" s="255"/>
      <c r="N118" s="151"/>
      <c r="O118" s="151"/>
      <c r="P118" s="151"/>
      <c r="Q118" s="151"/>
      <c r="R118" s="239"/>
      <c r="S118" s="552"/>
      <c r="T118" s="546"/>
      <c r="U118" s="479"/>
      <c r="V118" s="501"/>
    </row>
    <row r="119" spans="1:22" ht="15.75" thickBot="1">
      <c r="A119" s="540"/>
      <c r="B119" s="480"/>
      <c r="C119" s="219"/>
      <c r="D119" s="23"/>
      <c r="E119" s="256"/>
      <c r="F119" s="191"/>
      <c r="G119" s="191"/>
      <c r="H119" s="191"/>
      <c r="I119" s="191"/>
      <c r="J119" s="244"/>
      <c r="K119" s="550"/>
      <c r="L119" s="198"/>
      <c r="M119" s="257"/>
      <c r="N119" s="191"/>
      <c r="O119" s="191"/>
      <c r="P119" s="191"/>
      <c r="Q119" s="191"/>
      <c r="R119" s="244"/>
      <c r="S119" s="553"/>
      <c r="T119" s="547"/>
      <c r="U119" s="480"/>
      <c r="V119" s="502"/>
    </row>
    <row r="120" spans="1:22" ht="25.5">
      <c r="A120" s="541">
        <f>'5- Identificación de Riesgos'!A120</f>
        <v>12</v>
      </c>
      <c r="B120" s="478" t="str">
        <f>'5- Identificación de Riesgos'!B120</f>
        <v>Ofrecer, prometer, entregar, aceptar o solicitar una ventaja indebida  para afectar la supervisión o interventoría de los contratos.</v>
      </c>
      <c r="C120" s="222" t="str">
        <f>'5- Identificación de Riesgos'!D120</f>
        <v>1. Falta de ética de los servidores públicos (Debilidades en principios y valores)</v>
      </c>
      <c r="D120" s="23"/>
      <c r="E120" s="253" t="s">
        <v>464</v>
      </c>
      <c r="F120" s="152" t="s">
        <v>397</v>
      </c>
      <c r="G120" s="152" t="s">
        <v>397</v>
      </c>
      <c r="H120" s="152" t="s">
        <v>397</v>
      </c>
      <c r="I120" s="152" t="s">
        <v>397</v>
      </c>
      <c r="J120" s="248">
        <f t="shared" si="21"/>
        <v>1</v>
      </c>
      <c r="K120" s="548">
        <f t="shared" ref="K120" si="25">AVERAGE(J120:J129)</f>
        <v>1</v>
      </c>
      <c r="L120" s="199" t="str">
        <f>'5- Identificación de Riesgos'!I120</f>
        <v>Afectación de reputacion,imagén,  credibilidad, satisfacción de usuarios y PI</v>
      </c>
      <c r="M120" s="254" t="s">
        <v>460</v>
      </c>
      <c r="N120" s="193" t="s">
        <v>398</v>
      </c>
      <c r="O120" s="193" t="s">
        <v>398</v>
      </c>
      <c r="P120" s="193" t="s">
        <v>397</v>
      </c>
      <c r="Q120" s="193" t="s">
        <v>397</v>
      </c>
      <c r="R120" s="248">
        <f t="shared" si="23"/>
        <v>0.35</v>
      </c>
      <c r="S120" s="551">
        <f t="shared" ref="S120" si="26">AVERAGE(R120:R129)</f>
        <v>0.67500000000000004</v>
      </c>
      <c r="T120" s="545" t="str">
        <f>CONCATENATE(INDEX('8- Políticas de Administración '!$B$6:$F$10,MATCH(ROUND(IF((RIGHT('5- Identificación de Riesgos'!H120,1)-'6- Valoración Controles'!K120)&lt;1,1,(RIGHT('5- Identificación de Riesgos'!H110,1)-'6- Valoración Controles'!K120)),0),'8- Políticas de Administración '!$F$6:$F$10,0),1)," - ",ROUND(IF((RIGHT('5- Identificación de Riesgos'!H110,1)-'6- Valoración Controles'!K120)&lt;1,1,(RIGHT('5- Identificación de Riesgos'!H110,1)-'6- Valoración Controles'!K120)),0))</f>
        <v>Muy Baja - 1</v>
      </c>
      <c r="U120" s="478"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Menor - 2</v>
      </c>
      <c r="V120" s="500" t="str">
        <f>CONCATENATE(VLOOKUP((LEFT(T120,LEN(T120)-4)&amp;LEFT(U120,LEN(U120)-4)),'9- Matriz de Calor '!$D$18:$E$42,2,0)," - ",RIGHT(T120,1)*RIGHT(U120,1))</f>
        <v>Bajo - 2</v>
      </c>
    </row>
    <row r="121" spans="1:22" ht="25.5">
      <c r="A121" s="539"/>
      <c r="B121" s="479"/>
      <c r="C121" s="216" t="str">
        <f>'5- Identificación de Riesgos'!D121</f>
        <v>2. Falta de ética de terceros interesados  (Debilidades principios y valores)</v>
      </c>
      <c r="D121" s="23"/>
      <c r="E121" s="182" t="s">
        <v>465</v>
      </c>
      <c r="F121" s="151" t="s">
        <v>397</v>
      </c>
      <c r="G121" s="151" t="s">
        <v>397</v>
      </c>
      <c r="H121" s="151" t="s">
        <v>397</v>
      </c>
      <c r="I121" s="151" t="s">
        <v>397</v>
      </c>
      <c r="J121" s="239">
        <f t="shared" si="21"/>
        <v>1</v>
      </c>
      <c r="K121" s="549"/>
      <c r="L121" s="199" t="str">
        <f>'5- Identificación de Riesgos'!I121</f>
        <v>Afectación Económica</v>
      </c>
      <c r="M121" s="255" t="s">
        <v>466</v>
      </c>
      <c r="N121" s="151" t="s">
        <v>397</v>
      </c>
      <c r="O121" s="151" t="s">
        <v>397</v>
      </c>
      <c r="P121" s="151" t="s">
        <v>397</v>
      </c>
      <c r="Q121" s="151" t="s">
        <v>397</v>
      </c>
      <c r="R121" s="239">
        <f t="shared" si="23"/>
        <v>1</v>
      </c>
      <c r="S121" s="552"/>
      <c r="T121" s="546"/>
      <c r="U121" s="479"/>
      <c r="V121" s="501"/>
    </row>
    <row r="122" spans="1:22" ht="25.5">
      <c r="A122" s="539"/>
      <c r="B122" s="479"/>
      <c r="C122" s="216" t="str">
        <f>'5- Identificación de Riesgos'!D122</f>
        <v>3. Debilidades en los controles de los procedimientos de supervisión o interventoría contractual.</v>
      </c>
      <c r="D122" s="23"/>
      <c r="E122" s="182" t="s">
        <v>474</v>
      </c>
      <c r="F122" s="151" t="s">
        <v>397</v>
      </c>
      <c r="G122" s="151" t="s">
        <v>397</v>
      </c>
      <c r="H122" s="151" t="s">
        <v>397</v>
      </c>
      <c r="I122" s="151" t="s">
        <v>397</v>
      </c>
      <c r="J122" s="239">
        <f t="shared" si="21"/>
        <v>1</v>
      </c>
      <c r="K122" s="549"/>
      <c r="L122" s="199" t="str">
        <f>'5- Identificación de Riesgos'!I122</f>
        <v>Interrupción o afectación en la prestación del servicio administrativo</v>
      </c>
      <c r="M122" s="255" t="s">
        <v>472</v>
      </c>
      <c r="N122" s="151" t="s">
        <v>397</v>
      </c>
      <c r="O122" s="151" t="s">
        <v>397</v>
      </c>
      <c r="P122" s="151" t="s">
        <v>397</v>
      </c>
      <c r="Q122" s="151" t="s">
        <v>397</v>
      </c>
      <c r="R122" s="239">
        <f t="shared" si="23"/>
        <v>1</v>
      </c>
      <c r="S122" s="552"/>
      <c r="T122" s="546"/>
      <c r="U122" s="479"/>
      <c r="V122" s="501"/>
    </row>
    <row r="123" spans="1:22" ht="25.5">
      <c r="A123" s="539"/>
      <c r="B123" s="479"/>
      <c r="C123" s="216"/>
      <c r="D123" s="23"/>
      <c r="E123" s="182" t="s">
        <v>475</v>
      </c>
      <c r="F123" s="151" t="s">
        <v>397</v>
      </c>
      <c r="G123" s="151" t="s">
        <v>397</v>
      </c>
      <c r="H123" s="151" t="s">
        <v>397</v>
      </c>
      <c r="I123" s="151" t="s">
        <v>397</v>
      </c>
      <c r="J123" s="239">
        <f t="shared" si="21"/>
        <v>1</v>
      </c>
      <c r="K123" s="549"/>
      <c r="L123" s="199" t="str">
        <f>'5- Identificación de Riesgos'!I123</f>
        <v>Interrupción o afectación en la prestación del servicio judicial</v>
      </c>
      <c r="M123" s="255" t="s">
        <v>460</v>
      </c>
      <c r="N123" s="151" t="s">
        <v>398</v>
      </c>
      <c r="O123" s="151" t="s">
        <v>398</v>
      </c>
      <c r="P123" s="151" t="s">
        <v>397</v>
      </c>
      <c r="Q123" s="151" t="s">
        <v>397</v>
      </c>
      <c r="R123" s="239">
        <f t="shared" si="23"/>
        <v>0.35</v>
      </c>
      <c r="S123" s="552"/>
      <c r="T123" s="546"/>
      <c r="U123" s="479"/>
      <c r="V123" s="501"/>
    </row>
    <row r="124" spans="1:22">
      <c r="A124" s="539"/>
      <c r="B124" s="479"/>
      <c r="C124" s="216"/>
      <c r="D124" s="23"/>
      <c r="E124" s="182" t="s">
        <v>476</v>
      </c>
      <c r="F124" s="151" t="s">
        <v>397</v>
      </c>
      <c r="G124" s="151" t="s">
        <v>397</v>
      </c>
      <c r="H124" s="151" t="s">
        <v>397</v>
      </c>
      <c r="I124" s="151" t="s">
        <v>397</v>
      </c>
      <c r="J124" s="239">
        <f t="shared" si="21"/>
        <v>1</v>
      </c>
      <c r="K124" s="549"/>
      <c r="L124" s="199"/>
      <c r="M124" s="255"/>
      <c r="N124" s="151"/>
      <c r="O124" s="151"/>
      <c r="P124" s="151"/>
      <c r="Q124" s="151"/>
      <c r="R124" s="239"/>
      <c r="S124" s="552"/>
      <c r="T124" s="546"/>
      <c r="U124" s="479"/>
      <c r="V124" s="501"/>
    </row>
    <row r="125" spans="1:22">
      <c r="A125" s="539"/>
      <c r="B125" s="479"/>
      <c r="C125" s="216"/>
      <c r="D125" s="23"/>
      <c r="E125" s="182"/>
      <c r="F125" s="151"/>
      <c r="G125" s="151"/>
      <c r="H125" s="151"/>
      <c r="I125" s="151"/>
      <c r="J125" s="239"/>
      <c r="K125" s="549"/>
      <c r="L125" s="199"/>
      <c r="M125" s="255"/>
      <c r="N125" s="151"/>
      <c r="O125" s="151"/>
      <c r="P125" s="151"/>
      <c r="Q125" s="151"/>
      <c r="R125" s="239"/>
      <c r="S125" s="552"/>
      <c r="T125" s="546"/>
      <c r="U125" s="479"/>
      <c r="V125" s="501"/>
    </row>
    <row r="126" spans="1:22">
      <c r="A126" s="539"/>
      <c r="B126" s="479"/>
      <c r="C126" s="216"/>
      <c r="D126" s="23"/>
      <c r="E126" s="182"/>
      <c r="F126" s="151"/>
      <c r="G126" s="151"/>
      <c r="H126" s="151"/>
      <c r="I126" s="151"/>
      <c r="J126" s="239"/>
      <c r="K126" s="549"/>
      <c r="L126" s="199"/>
      <c r="M126" s="255"/>
      <c r="N126" s="151"/>
      <c r="O126" s="151"/>
      <c r="P126" s="151"/>
      <c r="Q126" s="151"/>
      <c r="R126" s="239"/>
      <c r="S126" s="552"/>
      <c r="T126" s="546"/>
      <c r="U126" s="479"/>
      <c r="V126" s="501"/>
    </row>
    <row r="127" spans="1:22">
      <c r="A127" s="539"/>
      <c r="B127" s="479"/>
      <c r="C127" s="216"/>
      <c r="D127" s="23"/>
      <c r="E127" s="182"/>
      <c r="F127" s="151"/>
      <c r="G127" s="151"/>
      <c r="H127" s="151"/>
      <c r="I127" s="151"/>
      <c r="J127" s="239"/>
      <c r="K127" s="549"/>
      <c r="L127" s="197"/>
      <c r="M127" s="255"/>
      <c r="N127" s="151"/>
      <c r="O127" s="151"/>
      <c r="P127" s="151"/>
      <c r="Q127" s="151"/>
      <c r="R127" s="239"/>
      <c r="S127" s="552"/>
      <c r="T127" s="546"/>
      <c r="U127" s="479"/>
      <c r="V127" s="501"/>
    </row>
    <row r="128" spans="1:22">
      <c r="A128" s="539"/>
      <c r="B128" s="479"/>
      <c r="C128" s="216"/>
      <c r="D128" s="23"/>
      <c r="E128" s="182"/>
      <c r="F128" s="151"/>
      <c r="G128" s="151"/>
      <c r="H128" s="151"/>
      <c r="I128" s="151"/>
      <c r="J128" s="239"/>
      <c r="K128" s="549"/>
      <c r="L128" s="197"/>
      <c r="M128" s="255"/>
      <c r="N128" s="151"/>
      <c r="O128" s="151"/>
      <c r="P128" s="151"/>
      <c r="Q128" s="151"/>
      <c r="R128" s="239"/>
      <c r="S128" s="552"/>
      <c r="T128" s="546"/>
      <c r="U128" s="479"/>
      <c r="V128" s="501"/>
    </row>
    <row r="129" spans="1:22" ht="15.75" thickBot="1">
      <c r="A129" s="540"/>
      <c r="B129" s="480"/>
      <c r="C129" s="219"/>
      <c r="D129" s="23"/>
      <c r="E129" s="256"/>
      <c r="F129" s="191"/>
      <c r="G129" s="191"/>
      <c r="H129" s="191"/>
      <c r="I129" s="191"/>
      <c r="J129" s="244"/>
      <c r="K129" s="550"/>
      <c r="L129" s="198"/>
      <c r="M129" s="257"/>
      <c r="N129" s="191"/>
      <c r="O129" s="191"/>
      <c r="P129" s="191"/>
      <c r="Q129" s="191"/>
      <c r="R129" s="244"/>
      <c r="S129" s="553"/>
      <c r="T129" s="547"/>
      <c r="U129" s="480"/>
      <c r="V129" s="502"/>
    </row>
  </sheetData>
  <mergeCells count="101">
    <mergeCell ref="T50:T59"/>
    <mergeCell ref="U50:U59"/>
    <mergeCell ref="V50:V59"/>
    <mergeCell ref="A50:A59"/>
    <mergeCell ref="B50:B59"/>
    <mergeCell ref="K50:K59"/>
    <mergeCell ref="S50:S59"/>
    <mergeCell ref="T60:T69"/>
    <mergeCell ref="U60:U69"/>
    <mergeCell ref="V60:V69"/>
    <mergeCell ref="A60:A69"/>
    <mergeCell ref="B60:B69"/>
    <mergeCell ref="V100:V109"/>
    <mergeCell ref="B110:B119"/>
    <mergeCell ref="B120:B129"/>
    <mergeCell ref="U110:U119"/>
    <mergeCell ref="V110:V119"/>
    <mergeCell ref="U120:U129"/>
    <mergeCell ref="V120:V129"/>
    <mergeCell ref="A100:A109"/>
    <mergeCell ref="B100:B109"/>
    <mergeCell ref="K100:K109"/>
    <mergeCell ref="S100:S109"/>
    <mergeCell ref="T100:T109"/>
    <mergeCell ref="A110:A119"/>
    <mergeCell ref="A120:A129"/>
    <mergeCell ref="K110:K119"/>
    <mergeCell ref="S110:S119"/>
    <mergeCell ref="T110:T119"/>
    <mergeCell ref="K120:K129"/>
    <mergeCell ref="S120:S129"/>
    <mergeCell ref="T120:T129"/>
    <mergeCell ref="U100:U109"/>
    <mergeCell ref="A10:A19"/>
    <mergeCell ref="B10:B19"/>
    <mergeCell ref="C5:V5"/>
    <mergeCell ref="C6:V6"/>
    <mergeCell ref="S10:S19"/>
    <mergeCell ref="T10:T19"/>
    <mergeCell ref="U10:U19"/>
    <mergeCell ref="V10:V19"/>
    <mergeCell ref="K10:K19"/>
    <mergeCell ref="E1:V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40:T49"/>
    <mergeCell ref="U40:U49"/>
    <mergeCell ref="V40:V49"/>
    <mergeCell ref="A40:A49"/>
    <mergeCell ref="B40:B49"/>
    <mergeCell ref="K40:K49"/>
    <mergeCell ref="S40:S49"/>
    <mergeCell ref="B20:B29"/>
    <mergeCell ref="K20:K29"/>
    <mergeCell ref="V20:V29"/>
    <mergeCell ref="T20:T29"/>
    <mergeCell ref="U20:U29"/>
    <mergeCell ref="S20:S29"/>
    <mergeCell ref="A30:A39"/>
    <mergeCell ref="B30:B39"/>
    <mergeCell ref="K30:K39"/>
    <mergeCell ref="S30:S39"/>
    <mergeCell ref="T30:T39"/>
    <mergeCell ref="U30:U39"/>
    <mergeCell ref="V30:V39"/>
    <mergeCell ref="T90:T99"/>
    <mergeCell ref="U90:U99"/>
    <mergeCell ref="V90:V99"/>
    <mergeCell ref="B90:B99"/>
    <mergeCell ref="A90:A99"/>
    <mergeCell ref="K90:K99"/>
    <mergeCell ref="S90:S99"/>
    <mergeCell ref="K60:K69"/>
    <mergeCell ref="S60:S69"/>
    <mergeCell ref="T80:T89"/>
    <mergeCell ref="U80:U89"/>
    <mergeCell ref="V80:V89"/>
    <mergeCell ref="A80:A89"/>
    <mergeCell ref="B80:B89"/>
    <mergeCell ref="K80:K89"/>
    <mergeCell ref="S80:S89"/>
    <mergeCell ref="U70:U79"/>
    <mergeCell ref="V70:V79"/>
    <mergeCell ref="A70:A79"/>
    <mergeCell ref="B70:B79"/>
    <mergeCell ref="K70:K79"/>
    <mergeCell ref="S70:S79"/>
    <mergeCell ref="T70:T79"/>
  </mergeCells>
  <conditionalFormatting sqref="T10 T20 T30">
    <cfRule type="containsText" dxfId="468" priority="390" operator="containsText" text="Baja">
      <formula>NOT(ISERROR(SEARCH("Baja",T10)))</formula>
    </cfRule>
    <cfRule type="containsText" dxfId="467" priority="373" operator="containsText" text="Muy Baja">
      <formula>NOT(ISERROR(SEARCH("Muy Baja",T10)))</formula>
    </cfRule>
    <cfRule type="containsText" dxfId="466" priority="374" operator="containsText" text="Baja">
      <formula>NOT(ISERROR(SEARCH("Baja",T10)))</formula>
    </cfRule>
    <cfRule type="containsText" dxfId="465" priority="375" operator="containsText" text="Muy Alta">
      <formula>NOT(ISERROR(SEARCH("Muy Alta",T10)))</formula>
    </cfRule>
    <cfRule type="containsText" dxfId="464" priority="379" operator="containsText" text="Media">
      <formula>NOT(ISERROR(SEARCH("Media",T10)))</formula>
    </cfRule>
    <cfRule type="containsText" dxfId="463" priority="378" operator="containsText" text="Media">
      <formula>NOT(ISERROR(SEARCH("Media",T10)))</formula>
    </cfRule>
    <cfRule type="containsText" dxfId="462" priority="380" operator="containsText" text="Media">
      <formula>NOT(ISERROR(SEARCH("Media",T10)))</formula>
    </cfRule>
    <cfRule type="containsText" dxfId="461" priority="381" operator="containsText" text="Muy Baja">
      <formula>NOT(ISERROR(SEARCH("Muy Baja",T10)))</formula>
    </cfRule>
    <cfRule type="containsText" dxfId="460" priority="382" operator="containsText" text="Baja">
      <formula>NOT(ISERROR(SEARCH("Baja",T10)))</formula>
    </cfRule>
    <cfRule type="containsText" dxfId="459" priority="383" operator="containsText" text="Muy Baja">
      <formula>NOT(ISERROR(SEARCH("Muy Baja",T10)))</formula>
    </cfRule>
    <cfRule type="containsText" dxfId="458" priority="385" operator="containsText" text="Muy Baja">
      <formula>NOT(ISERROR(SEARCH("Muy Baja",T10)))</formula>
    </cfRule>
    <cfRule type="containsText" dxfId="457" priority="386" operator="containsText" text="Muy Baja'Tabla probabilidad'!">
      <formula>NOT(ISERROR(SEARCH("Muy Baja'Tabla probabilidad'!",T10)))</formula>
    </cfRule>
    <cfRule type="containsText" dxfId="456" priority="387" operator="containsText" text="Muy bajo">
      <formula>NOT(ISERROR(SEARCH("Muy bajo",T10)))</formula>
    </cfRule>
    <cfRule type="containsText" dxfId="455" priority="388" operator="containsText" text="Alta">
      <formula>NOT(ISERROR(SEARCH("Alta",T10)))</formula>
    </cfRule>
    <cfRule type="containsText" dxfId="454" priority="377" operator="containsText" text="Alta">
      <formula>NOT(ISERROR(SEARCH("Alta",T10)))</formula>
    </cfRule>
    <cfRule type="containsText" dxfId="453" priority="389" operator="containsText" text="Media">
      <formula>NOT(ISERROR(SEARCH("Media",T10)))</formula>
    </cfRule>
    <cfRule type="containsText" dxfId="452" priority="391" operator="containsText" text="Muy baja">
      <formula>NOT(ISERROR(SEARCH("Muy baja",T10)))</formula>
    </cfRule>
    <cfRule type="containsText" dxfId="451" priority="384" operator="containsText" text="Muy Baja">
      <formula>NOT(ISERROR(SEARCH("Muy Baja",T10)))</formula>
    </cfRule>
    <cfRule type="cellIs" dxfId="450" priority="395" operator="between">
      <formula>0</formula>
      <formula>2</formula>
    </cfRule>
    <cfRule type="cellIs" dxfId="449" priority="394" operator="between">
      <formula>1</formula>
      <formula>2</formula>
    </cfRule>
  </conditionalFormatting>
  <conditionalFormatting sqref="T40">
    <cfRule type="containsText" dxfId="448" priority="317" operator="containsText" text="Baja">
      <formula>NOT(ISERROR(SEARCH("Baja",T40)))</formula>
    </cfRule>
    <cfRule type="containsText" dxfId="447" priority="316" operator="containsText" text="Muy Baja">
      <formula>NOT(ISERROR(SEARCH("Muy Baja",T40)))</formula>
    </cfRule>
    <cfRule type="containsText" dxfId="446" priority="315" operator="containsText" text="Media">
      <formula>NOT(ISERROR(SEARCH("Media",T40)))</formula>
    </cfRule>
    <cfRule type="containsText" dxfId="445" priority="314" operator="containsText" text="Media">
      <formula>NOT(ISERROR(SEARCH("Media",T40)))</formula>
    </cfRule>
    <cfRule type="containsText" dxfId="444" priority="313" operator="containsText" text="Media">
      <formula>NOT(ISERROR(SEARCH("Media",T40)))</formula>
    </cfRule>
    <cfRule type="containsText" dxfId="443" priority="310" operator="containsText" text="Muy Alta">
      <formula>NOT(ISERROR(SEARCH("Muy Alta",T40)))</formula>
    </cfRule>
    <cfRule type="containsText" dxfId="442" priority="309" operator="containsText" text="Baja">
      <formula>NOT(ISERROR(SEARCH("Baja",T40)))</formula>
    </cfRule>
    <cfRule type="containsText" dxfId="441" priority="308" operator="containsText" text="Muy Baja">
      <formula>NOT(ISERROR(SEARCH("Muy Baja",T40)))</formula>
    </cfRule>
    <cfRule type="containsText" dxfId="440" priority="320" operator="containsText" text="Muy Baja">
      <formula>NOT(ISERROR(SEARCH("Muy Baja",T40)))</formula>
    </cfRule>
    <cfRule type="cellIs" dxfId="439" priority="329" operator="between">
      <formula>1</formula>
      <formula>2</formula>
    </cfRule>
    <cfRule type="containsText" dxfId="438" priority="319" operator="containsText" text="Muy Baja">
      <formula>NOT(ISERROR(SEARCH("Muy Baja",T40)))</formula>
    </cfRule>
    <cfRule type="containsText" dxfId="437" priority="318" operator="containsText" text="Muy Baja">
      <formula>NOT(ISERROR(SEARCH("Muy Baja",T40)))</formula>
    </cfRule>
    <cfRule type="containsText" dxfId="436" priority="325" operator="containsText" text="Baja">
      <formula>NOT(ISERROR(SEARCH("Baja",T40)))</formula>
    </cfRule>
    <cfRule type="containsText" dxfId="435" priority="323" operator="containsText" text="Alta">
      <formula>NOT(ISERROR(SEARCH("Alta",T40)))</formula>
    </cfRule>
    <cfRule type="containsText" dxfId="434" priority="322" operator="containsText" text="Muy bajo">
      <formula>NOT(ISERROR(SEARCH("Muy bajo",T40)))</formula>
    </cfRule>
    <cfRule type="containsText" dxfId="433" priority="321" operator="containsText" text="Muy Baja'Tabla probabilidad'!">
      <formula>NOT(ISERROR(SEARCH("Muy Baja'Tabla probabilidad'!",T40)))</formula>
    </cfRule>
    <cfRule type="containsText" dxfId="432" priority="324" operator="containsText" text="Media">
      <formula>NOT(ISERROR(SEARCH("Media",T40)))</formula>
    </cfRule>
    <cfRule type="containsText" dxfId="431" priority="312" operator="containsText" text="Alta">
      <formula>NOT(ISERROR(SEARCH("Alta",T40)))</formula>
    </cfRule>
    <cfRule type="cellIs" dxfId="430" priority="330" operator="between">
      <formula>0</formula>
      <formula>2</formula>
    </cfRule>
    <cfRule type="containsText" dxfId="429" priority="326" operator="containsText" text="Muy baja">
      <formula>NOT(ISERROR(SEARCH("Muy baja",T40)))</formula>
    </cfRule>
  </conditionalFormatting>
  <conditionalFormatting sqref="T50 T60 T70">
    <cfRule type="containsText" dxfId="428" priority="275" operator="containsText" text="Muy Baja">
      <formula>NOT(ISERROR(SEARCH("Muy Baja",T50)))</formula>
    </cfRule>
    <cfRule type="cellIs" dxfId="427" priority="296" operator="between">
      <formula>1</formula>
      <formula>2</formula>
    </cfRule>
    <cfRule type="containsText" dxfId="426" priority="287" operator="containsText" text="Muy Baja">
      <formula>NOT(ISERROR(SEARCH("Muy Baja",T50)))</formula>
    </cfRule>
    <cfRule type="containsText" dxfId="425" priority="293" operator="containsText" text="Muy baja">
      <formula>NOT(ISERROR(SEARCH("Muy baja",T50)))</formula>
    </cfRule>
    <cfRule type="containsText" dxfId="424" priority="292" operator="containsText" text="Baja">
      <formula>NOT(ISERROR(SEARCH("Baja",T50)))</formula>
    </cfRule>
    <cfRule type="containsText" dxfId="423" priority="291" operator="containsText" text="Media">
      <formula>NOT(ISERROR(SEARCH("Media",T50)))</formula>
    </cfRule>
    <cfRule type="containsText" dxfId="422" priority="290" operator="containsText" text="Alta">
      <formula>NOT(ISERROR(SEARCH("Alta",T50)))</formula>
    </cfRule>
    <cfRule type="containsText" dxfId="421" priority="289" operator="containsText" text="Muy bajo">
      <formula>NOT(ISERROR(SEARCH("Muy bajo",T50)))</formula>
    </cfRule>
    <cfRule type="containsText" dxfId="420" priority="288" operator="containsText" text="Muy Baja'Tabla probabilidad'!">
      <formula>NOT(ISERROR(SEARCH("Muy Baja'Tabla probabilidad'!",T50)))</formula>
    </cfRule>
    <cfRule type="containsText" dxfId="419" priority="276" operator="containsText" text="Baja">
      <formula>NOT(ISERROR(SEARCH("Baja",T50)))</formula>
    </cfRule>
    <cfRule type="containsText" dxfId="418" priority="277" operator="containsText" text="Muy Alta">
      <formula>NOT(ISERROR(SEARCH("Muy Alta",T50)))</formula>
    </cfRule>
    <cfRule type="containsText" dxfId="417" priority="279" operator="containsText" text="Alta">
      <formula>NOT(ISERROR(SEARCH("Alta",T50)))</formula>
    </cfRule>
    <cfRule type="containsText" dxfId="416" priority="280" operator="containsText" text="Media">
      <formula>NOT(ISERROR(SEARCH("Media",T50)))</formula>
    </cfRule>
    <cfRule type="containsText" dxfId="415" priority="281" operator="containsText" text="Media">
      <formula>NOT(ISERROR(SEARCH("Media",T50)))</formula>
    </cfRule>
    <cfRule type="containsText" dxfId="414" priority="282" operator="containsText" text="Media">
      <formula>NOT(ISERROR(SEARCH("Media",T50)))</formula>
    </cfRule>
    <cfRule type="containsText" dxfId="413" priority="283" operator="containsText" text="Muy Baja">
      <formula>NOT(ISERROR(SEARCH("Muy Baja",T50)))</formula>
    </cfRule>
    <cfRule type="containsText" dxfId="412" priority="284" operator="containsText" text="Baja">
      <formula>NOT(ISERROR(SEARCH("Baja",T50)))</formula>
    </cfRule>
    <cfRule type="containsText" dxfId="411" priority="285" operator="containsText" text="Muy Baja">
      <formula>NOT(ISERROR(SEARCH("Muy Baja",T50)))</formula>
    </cfRule>
    <cfRule type="cellIs" dxfId="410" priority="297" operator="between">
      <formula>0</formula>
      <formula>2</formula>
    </cfRule>
    <cfRule type="containsText" dxfId="409" priority="286" operator="containsText" text="Muy Baja">
      <formula>NOT(ISERROR(SEARCH("Muy Baja",T50)))</formula>
    </cfRule>
  </conditionalFormatting>
  <conditionalFormatting sqref="T80 T90">
    <cfRule type="containsText" dxfId="408" priority="58" operator="containsText" text="Muy bajo">
      <formula>NOT(ISERROR(SEARCH("Muy bajo",T80)))</formula>
    </cfRule>
    <cfRule type="containsText" dxfId="407" priority="59" operator="containsText" text="Alta">
      <formula>NOT(ISERROR(SEARCH("Alta",T80)))</formula>
    </cfRule>
    <cfRule type="containsText" dxfId="406" priority="60" operator="containsText" text="Media">
      <formula>NOT(ISERROR(SEARCH("Media",T80)))</formula>
    </cfRule>
    <cfRule type="containsText" dxfId="405" priority="61" operator="containsText" text="Baja">
      <formula>NOT(ISERROR(SEARCH("Baja",T80)))</formula>
    </cfRule>
    <cfRule type="containsText" dxfId="404" priority="62" operator="containsText" text="Muy baja">
      <formula>NOT(ISERROR(SEARCH("Muy baja",T80)))</formula>
    </cfRule>
    <cfRule type="cellIs" dxfId="403" priority="65" operator="between">
      <formula>1</formula>
      <formula>2</formula>
    </cfRule>
    <cfRule type="cellIs" dxfId="402" priority="66" operator="between">
      <formula>0</formula>
      <formula>2</formula>
    </cfRule>
    <cfRule type="containsText" dxfId="401" priority="56" operator="containsText" text="Muy Baja">
      <formula>NOT(ISERROR(SEARCH("Muy Baja",T80)))</formula>
    </cfRule>
    <cfRule type="containsText" dxfId="400" priority="45" operator="containsText" text="Baja">
      <formula>NOT(ISERROR(SEARCH("Baja",T80)))</formula>
    </cfRule>
    <cfRule type="containsText" dxfId="399" priority="57" operator="containsText" text="Muy Baja'Tabla probabilidad'!">
      <formula>NOT(ISERROR(SEARCH("Muy Baja'Tabla probabilidad'!",T80)))</formula>
    </cfRule>
    <cfRule type="containsText" dxfId="398" priority="55" operator="containsText" text="Muy Baja">
      <formula>NOT(ISERROR(SEARCH("Muy Baja",T80)))</formula>
    </cfRule>
    <cfRule type="containsText" dxfId="397" priority="54" operator="containsText" text="Muy Baja">
      <formula>NOT(ISERROR(SEARCH("Muy Baja",T80)))</formula>
    </cfRule>
    <cfRule type="containsText" dxfId="396" priority="53" operator="containsText" text="Baja">
      <formula>NOT(ISERROR(SEARCH("Baja",T80)))</formula>
    </cfRule>
    <cfRule type="containsText" dxfId="395" priority="52" operator="containsText" text="Muy Baja">
      <formula>NOT(ISERROR(SEARCH("Muy Baja",T80)))</formula>
    </cfRule>
    <cfRule type="containsText" dxfId="394" priority="51" operator="containsText" text="Media">
      <formula>NOT(ISERROR(SEARCH("Media",T80)))</formula>
    </cfRule>
    <cfRule type="containsText" dxfId="393" priority="50" operator="containsText" text="Media">
      <formula>NOT(ISERROR(SEARCH("Media",T80)))</formula>
    </cfRule>
    <cfRule type="containsText" dxfId="392" priority="48" operator="containsText" text="Alta">
      <formula>NOT(ISERROR(SEARCH("Alta",T80)))</formula>
    </cfRule>
    <cfRule type="containsText" dxfId="391" priority="46" operator="containsText" text="Muy Alta">
      <formula>NOT(ISERROR(SEARCH("Muy Alta",T80)))</formula>
    </cfRule>
    <cfRule type="containsText" dxfId="390" priority="44" operator="containsText" text="Muy Baja">
      <formula>NOT(ISERROR(SEARCH("Muy Baja",T80)))</formula>
    </cfRule>
    <cfRule type="containsText" dxfId="389" priority="49" operator="containsText" text="Media">
      <formula>NOT(ISERROR(SEARCH("Media",T80)))</formula>
    </cfRule>
  </conditionalFormatting>
  <conditionalFormatting sqref="T100 T110 T120">
    <cfRule type="containsText" dxfId="388" priority="25" operator="containsText" text="Muy bajo">
      <formula>NOT(ISERROR(SEARCH("Muy bajo",T100)))</formula>
    </cfRule>
    <cfRule type="containsText" dxfId="387" priority="26" operator="containsText" text="Alta">
      <formula>NOT(ISERROR(SEARCH("Alta",T100)))</formula>
    </cfRule>
    <cfRule type="containsText" dxfId="386" priority="27" operator="containsText" text="Media">
      <formula>NOT(ISERROR(SEARCH("Media",T100)))</formula>
    </cfRule>
    <cfRule type="containsText" dxfId="385" priority="28" operator="containsText" text="Baja">
      <formula>NOT(ISERROR(SEARCH("Baja",T100)))</formula>
    </cfRule>
    <cfRule type="containsText" dxfId="384" priority="29" operator="containsText" text="Muy baja">
      <formula>NOT(ISERROR(SEARCH("Muy baja",T100)))</formula>
    </cfRule>
    <cfRule type="cellIs" dxfId="383" priority="32" operator="between">
      <formula>1</formula>
      <formula>2</formula>
    </cfRule>
    <cfRule type="cellIs" dxfId="382" priority="33" operator="between">
      <formula>0</formula>
      <formula>2</formula>
    </cfRule>
    <cfRule type="containsText" dxfId="381" priority="11" operator="containsText" text="Muy Baja">
      <formula>NOT(ISERROR(SEARCH("Muy Baja",T100)))</formula>
    </cfRule>
    <cfRule type="containsText" dxfId="380" priority="12" operator="containsText" text="Baja">
      <formula>NOT(ISERROR(SEARCH("Baja",T100)))</formula>
    </cfRule>
    <cfRule type="containsText" dxfId="379" priority="13" operator="containsText" text="Muy Alta">
      <formula>NOT(ISERROR(SEARCH("Muy Alta",T100)))</formula>
    </cfRule>
    <cfRule type="containsText" dxfId="378" priority="15" operator="containsText" text="Alta">
      <formula>NOT(ISERROR(SEARCH("Alta",T100)))</formula>
    </cfRule>
    <cfRule type="containsText" dxfId="377" priority="16" operator="containsText" text="Media">
      <formula>NOT(ISERROR(SEARCH("Media",T100)))</formula>
    </cfRule>
    <cfRule type="containsText" dxfId="376" priority="17" operator="containsText" text="Media">
      <formula>NOT(ISERROR(SEARCH("Media",T100)))</formula>
    </cfRule>
    <cfRule type="containsText" dxfId="375" priority="18" operator="containsText" text="Media">
      <formula>NOT(ISERROR(SEARCH("Media",T100)))</formula>
    </cfRule>
    <cfRule type="containsText" dxfId="374" priority="19" operator="containsText" text="Muy Baja">
      <formula>NOT(ISERROR(SEARCH("Muy Baja",T100)))</formula>
    </cfRule>
    <cfRule type="containsText" dxfId="373" priority="20" operator="containsText" text="Baja">
      <formula>NOT(ISERROR(SEARCH("Baja",T100)))</formula>
    </cfRule>
    <cfRule type="containsText" dxfId="372" priority="21" operator="containsText" text="Muy Baja">
      <formula>NOT(ISERROR(SEARCH("Muy Baja",T100)))</formula>
    </cfRule>
    <cfRule type="containsText" dxfId="371" priority="22" operator="containsText" text="Muy Baja">
      <formula>NOT(ISERROR(SEARCH("Muy Baja",T100)))</formula>
    </cfRule>
    <cfRule type="containsText" dxfId="370" priority="23" operator="containsText" text="Muy Baja">
      <formula>NOT(ISERROR(SEARCH("Muy Baja",T100)))</formula>
    </cfRule>
    <cfRule type="containsText" dxfId="369" priority="24" operator="containsText" text="Muy Baja'Tabla probabilidad'!">
      <formula>NOT(ISERROR(SEARCH("Muy Baja'Tabla probabilidad'!",T100)))</formula>
    </cfRule>
  </conditionalFormatting>
  <conditionalFormatting sqref="U10 U20 U30">
    <cfRule type="containsText" dxfId="368" priority="367" operator="containsText" text="Catastrófico">
      <formula>NOT(ISERROR(SEARCH("Catastrófico",U10)))</formula>
    </cfRule>
    <cfRule type="containsText" dxfId="367" priority="368" operator="containsText" text="Mayor">
      <formula>NOT(ISERROR(SEARCH("Mayor",U10)))</formula>
    </cfRule>
    <cfRule type="containsText" dxfId="366" priority="369" operator="containsText" text="Alta">
      <formula>NOT(ISERROR(SEARCH("Alta",U10)))</formula>
    </cfRule>
    <cfRule type="containsText" dxfId="365" priority="370" operator="containsText" text="Moderado">
      <formula>NOT(ISERROR(SEARCH("Moderado",U10)))</formula>
    </cfRule>
    <cfRule type="containsText" dxfId="364" priority="371" operator="containsText" text="Menor">
      <formula>NOT(ISERROR(SEARCH("Menor",U10)))</formula>
    </cfRule>
    <cfRule type="containsText" dxfId="363" priority="372" operator="containsText" text="Leve">
      <formula>NOT(ISERROR(SEARCH("Leve",U10)))</formula>
    </cfRule>
  </conditionalFormatting>
  <conditionalFormatting sqref="U40">
    <cfRule type="containsText" dxfId="362" priority="303" operator="containsText" text="Mayor">
      <formula>NOT(ISERROR(SEARCH("Mayor",U40)))</formula>
    </cfRule>
    <cfRule type="containsText" dxfId="361" priority="305" operator="containsText" text="Moderado">
      <formula>NOT(ISERROR(SEARCH("Moderado",U40)))</formula>
    </cfRule>
    <cfRule type="containsText" dxfId="360" priority="302" operator="containsText" text="Catastrófico">
      <formula>NOT(ISERROR(SEARCH("Catastrófico",U40)))</formula>
    </cfRule>
    <cfRule type="containsText" dxfId="359" priority="307" operator="containsText" text="Leve">
      <formula>NOT(ISERROR(SEARCH("Leve",U40)))</formula>
    </cfRule>
    <cfRule type="containsText" dxfId="358" priority="306" operator="containsText" text="Menor">
      <formula>NOT(ISERROR(SEARCH("Menor",U40)))</formula>
    </cfRule>
    <cfRule type="containsText" dxfId="357" priority="304" operator="containsText" text="Alta">
      <formula>NOT(ISERROR(SEARCH("Alta",U40)))</formula>
    </cfRule>
  </conditionalFormatting>
  <conditionalFormatting sqref="U50 U60 U70">
    <cfRule type="containsText" dxfId="356" priority="271" operator="containsText" text="Alta">
      <formula>NOT(ISERROR(SEARCH("Alta",U50)))</formula>
    </cfRule>
    <cfRule type="containsText" dxfId="355" priority="270" operator="containsText" text="Mayor">
      <formula>NOT(ISERROR(SEARCH("Mayor",U50)))</formula>
    </cfRule>
    <cfRule type="containsText" dxfId="354" priority="269" operator="containsText" text="Catastrófico">
      <formula>NOT(ISERROR(SEARCH("Catastrófico",U50)))</formula>
    </cfRule>
    <cfRule type="containsText" dxfId="353" priority="274" operator="containsText" text="Leve">
      <formula>NOT(ISERROR(SEARCH("Leve",U50)))</formula>
    </cfRule>
    <cfRule type="containsText" dxfId="352" priority="273" operator="containsText" text="Menor">
      <formula>NOT(ISERROR(SEARCH("Menor",U50)))</formula>
    </cfRule>
    <cfRule type="containsText" dxfId="351" priority="272" operator="containsText" text="Moderado">
      <formula>NOT(ISERROR(SEARCH("Moderado",U50)))</formula>
    </cfRule>
  </conditionalFormatting>
  <conditionalFormatting sqref="U80 U90 U100 U110 U120">
    <cfRule type="containsText" dxfId="350" priority="43" operator="containsText" text="Leve">
      <formula>NOT(ISERROR(SEARCH("Leve",U80)))</formula>
    </cfRule>
    <cfRule type="containsText" dxfId="349" priority="42" operator="containsText" text="Menor">
      <formula>NOT(ISERROR(SEARCH("Menor",U80)))</formula>
    </cfRule>
    <cfRule type="containsText" dxfId="348" priority="41" operator="containsText" text="Moderado">
      <formula>NOT(ISERROR(SEARCH("Moderado",U80)))</formula>
    </cfRule>
    <cfRule type="containsText" dxfId="347" priority="40" operator="containsText" text="Alta">
      <formula>NOT(ISERROR(SEARCH("Alta",U80)))</formula>
    </cfRule>
    <cfRule type="containsText" dxfId="346" priority="39" operator="containsText" text="Mayor">
      <formula>NOT(ISERROR(SEARCH("Mayor",U80)))</formula>
    </cfRule>
    <cfRule type="containsText" dxfId="345" priority="38" operator="containsText" text="Catastrófico">
      <formula>NOT(ISERROR(SEARCH("Catastrófico",U80)))</formula>
    </cfRule>
  </conditionalFormatting>
  <conditionalFormatting sqref="V10 V20 V30">
    <cfRule type="containsText" dxfId="344" priority="331" operator="containsText" text="Extremo">
      <formula>NOT(ISERROR(SEARCH("Extremo",V10)))</formula>
    </cfRule>
    <cfRule type="containsText" dxfId="343" priority="334" operator="containsText" text="Moderado">
      <formula>NOT(ISERROR(SEARCH("Moderado",V10)))</formula>
    </cfRule>
    <cfRule type="containsText" dxfId="342" priority="333" operator="containsText" text="Bajo">
      <formula>NOT(ISERROR(SEARCH("Bajo",V10)))</formula>
    </cfRule>
    <cfRule type="containsText" dxfId="341" priority="332" operator="containsText" text="Alto">
      <formula>NOT(ISERROR(SEARCH("Alto",V10)))</formula>
    </cfRule>
  </conditionalFormatting>
  <conditionalFormatting sqref="V40">
    <cfRule type="containsText" dxfId="340" priority="298" operator="containsText" text="Extremo">
      <formula>NOT(ISERROR(SEARCH("Extremo",V40)))</formula>
    </cfRule>
    <cfRule type="containsText" dxfId="339" priority="299" operator="containsText" text="Alto">
      <formula>NOT(ISERROR(SEARCH("Alto",V40)))</formula>
    </cfRule>
    <cfRule type="containsText" dxfId="338" priority="300" operator="containsText" text="Bajo">
      <formula>NOT(ISERROR(SEARCH("Bajo",V40)))</formula>
    </cfRule>
    <cfRule type="containsText" dxfId="337" priority="301" operator="containsText" text="Moderado">
      <formula>NOT(ISERROR(SEARCH("Moderado",V40)))</formula>
    </cfRule>
  </conditionalFormatting>
  <conditionalFormatting sqref="V50 V60 V70">
    <cfRule type="containsText" dxfId="336" priority="267" operator="containsText" text="Bajo">
      <formula>NOT(ISERROR(SEARCH("Bajo",V50)))</formula>
    </cfRule>
    <cfRule type="containsText" dxfId="335" priority="266" operator="containsText" text="Alto">
      <formula>NOT(ISERROR(SEARCH("Alto",V50)))</formula>
    </cfRule>
    <cfRule type="containsText" dxfId="334" priority="265" operator="containsText" text="Extremo">
      <formula>NOT(ISERROR(SEARCH("Extremo",V50)))</formula>
    </cfRule>
    <cfRule type="containsText" dxfId="333" priority="268" operator="containsText" text="Moderado">
      <formula>NOT(ISERROR(SEARCH("Moderado",V50)))</formula>
    </cfRule>
  </conditionalFormatting>
  <conditionalFormatting sqref="V80 V90 V100 V110 V120">
    <cfRule type="containsText" dxfId="332" priority="37" operator="containsText" text="Moderado">
      <formula>NOT(ISERROR(SEARCH("Moderado",V80)))</formula>
    </cfRule>
    <cfRule type="containsText" dxfId="331" priority="36" operator="containsText" text="Bajo">
      <formula>NOT(ISERROR(SEARCH("Bajo",V80)))</formula>
    </cfRule>
    <cfRule type="containsText" dxfId="330" priority="35" operator="containsText" text="Alto">
      <formula>NOT(ISERROR(SEARCH("Alto",V80)))</formula>
    </cfRule>
    <cfRule type="containsText" dxfId="329" priority="34" operator="containsText" text="Extremo">
      <formula>NOT(ISERROR(SEARCH("Extremo",V80)))</formula>
    </cfRule>
  </conditionalFormatting>
  <dataValidations count="2">
    <dataValidation allowBlank="1" showInputMessage="1" showErrorMessage="1" prompt="Enunciar cuál es el control" sqref="E10:E28 E60:E61 E40:E43 E45:E48 E30:E31 E55:E58 E35:E38 M10:M14 E66:E68 E53 E50:E51 E83 E85:E88 E80:E81 M24 E33" xr:uid="{00000000-0002-0000-0500-000000000000}"/>
    <dataValidation type="list" allowBlank="1" showInputMessage="1" showErrorMessage="1" sqref="F10:I129 N10:Q19 D30:D31 N21:Q61 N63:Q12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92"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93"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328" operator="containsText" id="{4A5CB758-D53F-47C8-9384-058703BDD194}">
            <xm:f>NOT(ISERROR(SEARCH('8- Políticas de Administración '!$B$5,T40)))</xm:f>
            <xm:f>'8- Políticas de Administración '!$B$5</xm:f>
            <x14:dxf>
              <font>
                <color rgb="FF9C0006"/>
              </font>
              <fill>
                <patternFill>
                  <bgColor rgb="FFFFC7CE"/>
                </patternFill>
              </fill>
            </x14:dxf>
          </x14:cfRule>
          <x14:cfRule type="containsText" priority="327" operator="containsText" id="{1A93245F-2F6E-4286-B0B4-8AEBA7CD6C52}">
            <xm:f>NOT(ISERROR(SEARCH('8- Políticas de Administración '!$B$5,T40)))</xm:f>
            <xm:f>'8- Políticas de Administración '!$B$5</xm:f>
            <x14:dxf>
              <font>
                <color rgb="FF006100"/>
              </font>
              <fill>
                <patternFill>
                  <bgColor rgb="FFC6EFCE"/>
                </patternFill>
              </fill>
            </x14:dxf>
          </x14:cfRule>
          <xm:sqref>T40</xm:sqref>
        </x14:conditionalFormatting>
        <x14:conditionalFormatting xmlns:xm="http://schemas.microsoft.com/office/excel/2006/main">
          <x14:cfRule type="containsText" priority="295" operator="containsText" id="{085CE6AC-134B-4193-BF0B-397A5239767F}">
            <xm:f>NOT(ISERROR(SEARCH('8- Políticas de Administración '!$B$5,T50)))</xm:f>
            <xm:f>'8- Políticas de Administración '!$B$5</xm:f>
            <x14:dxf>
              <font>
                <color rgb="FF9C0006"/>
              </font>
              <fill>
                <patternFill>
                  <bgColor rgb="FFFFC7CE"/>
                </patternFill>
              </fill>
            </x14:dxf>
          </x14:cfRule>
          <x14:cfRule type="containsText" priority="294" operator="containsText" id="{CD96484A-18E8-4528-9A1F-77117FAD32CF}">
            <xm:f>NOT(ISERROR(SEARCH('8- Políticas de Administración '!$B$5,T50)))</xm:f>
            <xm:f>'8- Políticas de Administración '!$B$5</xm:f>
            <x14:dxf>
              <font>
                <color rgb="FF006100"/>
              </font>
              <fill>
                <patternFill>
                  <bgColor rgb="FFC6EFCE"/>
                </patternFill>
              </fill>
            </x14:dxf>
          </x14:cfRule>
          <xm:sqref>T50 T60 T70</xm:sqref>
        </x14:conditionalFormatting>
        <x14:conditionalFormatting xmlns:xm="http://schemas.microsoft.com/office/excel/2006/main">
          <x14:cfRule type="containsText" priority="63" operator="containsText" id="{57159798-2C73-4DDA-BD64-7B7F6BFDA72C}">
            <xm:f>NOT(ISERROR(SEARCH('8- Políticas de Administración '!$B$5,T80)))</xm:f>
            <xm:f>'8- Políticas de Administración '!$B$5</xm:f>
            <x14:dxf>
              <font>
                <color rgb="FF006100"/>
              </font>
              <fill>
                <patternFill>
                  <bgColor rgb="FFC6EFCE"/>
                </patternFill>
              </fill>
            </x14:dxf>
          </x14:cfRule>
          <x14:cfRule type="containsText" priority="64" operator="containsText" id="{4854386E-DFAE-4C5C-9B33-5D43AC7094D7}">
            <xm:f>NOT(ISERROR(SEARCH('8- Políticas de Administración '!$B$5,T80)))</xm:f>
            <xm:f>'8- Políticas de Administración '!$B$5</xm:f>
            <x14:dxf>
              <font>
                <color rgb="FF9C0006"/>
              </font>
              <fill>
                <patternFill>
                  <bgColor rgb="FFFFC7CE"/>
                </patternFill>
              </fill>
            </x14:dxf>
          </x14:cfRule>
          <xm:sqref>T80 T90</xm:sqref>
        </x14:conditionalFormatting>
        <x14:conditionalFormatting xmlns:xm="http://schemas.microsoft.com/office/excel/2006/main">
          <x14:cfRule type="containsText" priority="31" operator="containsText" id="{F8C0FC20-28B8-474F-AEA8-257058152ED3}">
            <xm:f>NOT(ISERROR(SEARCH('8- Políticas de Administración '!$B$5,T100)))</xm:f>
            <xm:f>'8- Políticas de Administración '!$B$5</xm:f>
            <x14:dxf>
              <font>
                <color rgb="FF9C0006"/>
              </font>
              <fill>
                <patternFill>
                  <bgColor rgb="FFFFC7CE"/>
                </patternFill>
              </fill>
            </x14:dxf>
          </x14:cfRule>
          <x14:cfRule type="containsText" priority="30" operator="containsText" id="{F9D14A0D-2C98-4763-B51A-88EB6514CCDC}">
            <xm:f>NOT(ISERROR(SEARCH('8- Políticas de Administración '!$B$5,T100)))</xm:f>
            <xm:f>'8- Políticas de Administración '!$B$5</xm:f>
            <x14:dxf>
              <font>
                <color rgb="FF006100"/>
              </font>
              <fill>
                <patternFill>
                  <bgColor rgb="FFC6EFCE"/>
                </patternFill>
              </fill>
            </x14:dxf>
          </x14:cfRule>
          <xm:sqref>T100 T110 T120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R129"/>
  <sheetViews>
    <sheetView showGridLines="0" topLeftCell="A7" zoomScale="76" zoomScaleNormal="100" zoomScalePageLayoutView="70" workbookViewId="0">
      <pane xSplit="2" ySplit="3" topLeftCell="C38" activePane="bottomRight" state="frozen"/>
      <selection pane="topRight" activeCell="C7" sqref="C7"/>
      <selection pane="bottomLeft" activeCell="A10" sqref="A10"/>
      <selection pane="bottomRight" activeCell="C40" sqref="C40:C49"/>
    </sheetView>
  </sheetViews>
  <sheetFormatPr baseColWidth="10" defaultColWidth="11.42578125" defaultRowHeight="15"/>
  <cols>
    <col min="1" max="1" width="5.42578125" customWidth="1"/>
    <col min="2" max="2" width="50.28515625" customWidth="1"/>
    <col min="3" max="3" width="51.85546875" customWidth="1"/>
    <col min="4" max="4" width="16.140625" customWidth="1"/>
    <col min="5" max="5" width="36.7109375" style="10" customWidth="1"/>
    <col min="6" max="6" width="20.42578125" customWidth="1"/>
    <col min="7" max="7" width="12.42578125" customWidth="1"/>
    <col min="8" max="8" width="16.42578125" customWidth="1"/>
    <col min="9" max="9" width="2.42578125" style="2" hidden="1" customWidth="1"/>
    <col min="10" max="10" width="18.42578125" customWidth="1"/>
    <col min="11" max="11" width="14.42578125" customWidth="1"/>
    <col min="12" max="12" width="6.42578125" style="34" hidden="1" customWidth="1"/>
    <col min="13" max="13" width="13.42578125" customWidth="1"/>
    <col min="14" max="14" width="17.42578125" customWidth="1"/>
    <col min="15" max="15" width="75.28515625" style="16" customWidth="1"/>
    <col min="16" max="16" width="28.42578125" style="16" customWidth="1"/>
    <col min="17" max="17" width="25.28515625" style="16" customWidth="1"/>
    <col min="18" max="18" width="42.42578125" style="369" customWidth="1"/>
  </cols>
  <sheetData>
    <row r="1" spans="1:18">
      <c r="A1" s="625"/>
      <c r="B1" s="625"/>
      <c r="C1" s="625"/>
      <c r="D1" s="625"/>
      <c r="E1" s="625"/>
      <c r="F1" s="622" t="s">
        <v>477</v>
      </c>
      <c r="G1" s="622"/>
      <c r="H1" s="622"/>
      <c r="I1" s="622"/>
      <c r="J1" s="622"/>
      <c r="K1" s="622"/>
      <c r="L1" s="622"/>
      <c r="M1" s="622"/>
      <c r="N1" s="622"/>
      <c r="O1" s="622"/>
      <c r="P1" s="622"/>
      <c r="Q1" s="622"/>
    </row>
    <row r="2" spans="1:18">
      <c r="A2" s="625"/>
      <c r="B2" s="625"/>
      <c r="C2" s="625"/>
      <c r="D2" s="625"/>
      <c r="E2" s="625"/>
      <c r="F2" s="622"/>
      <c r="G2" s="622"/>
      <c r="H2" s="622"/>
      <c r="I2" s="622"/>
      <c r="J2" s="622"/>
      <c r="K2" s="622"/>
      <c r="L2" s="622"/>
      <c r="M2" s="622"/>
      <c r="N2" s="622"/>
      <c r="O2" s="622"/>
      <c r="P2" s="622"/>
      <c r="Q2" s="622"/>
    </row>
    <row r="3" spans="1:18">
      <c r="A3" s="625"/>
      <c r="B3" s="625"/>
      <c r="C3" s="625"/>
      <c r="D3" s="625"/>
      <c r="E3" s="625"/>
      <c r="F3" s="622"/>
      <c r="G3" s="622"/>
      <c r="H3" s="622"/>
      <c r="I3" s="622"/>
      <c r="J3" s="622"/>
      <c r="K3" s="622"/>
      <c r="L3" s="622"/>
      <c r="M3" s="622"/>
      <c r="N3" s="622"/>
      <c r="O3" s="622"/>
      <c r="P3" s="622"/>
      <c r="Q3" s="622"/>
    </row>
    <row r="4" spans="1:18" ht="18">
      <c r="A4" s="513" t="s">
        <v>259</v>
      </c>
      <c r="B4" s="513"/>
      <c r="C4" s="580" t="s">
        <v>5</v>
      </c>
      <c r="D4" s="580"/>
      <c r="E4" s="580"/>
      <c r="F4" s="580"/>
      <c r="G4" s="580"/>
      <c r="H4" s="580"/>
      <c r="I4" s="580"/>
      <c r="J4" s="580"/>
      <c r="K4" s="580"/>
      <c r="L4" s="580"/>
      <c r="M4" s="580"/>
      <c r="N4" s="580"/>
      <c r="O4" s="580"/>
      <c r="P4" s="580"/>
      <c r="Q4" s="580"/>
    </row>
    <row r="5" spans="1:18" ht="18">
      <c r="A5" s="513" t="s">
        <v>260</v>
      </c>
      <c r="B5" s="513"/>
      <c r="C5" s="580" t="s">
        <v>261</v>
      </c>
      <c r="D5" s="580"/>
      <c r="E5" s="580"/>
      <c r="F5" s="580"/>
      <c r="G5" s="580"/>
      <c r="H5" s="580"/>
      <c r="I5" s="580"/>
      <c r="J5" s="580"/>
      <c r="K5" s="580"/>
      <c r="L5" s="580"/>
      <c r="M5" s="580"/>
      <c r="N5" s="580"/>
      <c r="O5" s="580"/>
      <c r="P5" s="580"/>
      <c r="Q5" s="580"/>
    </row>
    <row r="6" spans="1:18" ht="18">
      <c r="A6" s="513" t="s">
        <v>262</v>
      </c>
      <c r="B6" s="513"/>
      <c r="C6" s="579" t="s">
        <v>263</v>
      </c>
      <c r="D6" s="579"/>
      <c r="E6" s="579"/>
      <c r="F6" s="579"/>
      <c r="G6" s="579"/>
      <c r="H6" s="579"/>
      <c r="I6" s="579"/>
      <c r="J6" s="579"/>
      <c r="K6" s="579"/>
      <c r="L6" s="579"/>
      <c r="M6" s="579"/>
      <c r="N6" s="579"/>
      <c r="O6" s="579"/>
      <c r="P6" s="579"/>
      <c r="Q6" s="579"/>
    </row>
    <row r="7" spans="1:18" ht="17.25" thickBot="1">
      <c r="A7" s="563" t="s">
        <v>478</v>
      </c>
      <c r="B7" s="563"/>
      <c r="C7" s="563"/>
      <c r="D7" s="563"/>
      <c r="E7" s="563"/>
      <c r="F7" s="563" t="s">
        <v>279</v>
      </c>
      <c r="G7" s="563"/>
      <c r="H7" s="563"/>
      <c r="I7" s="81"/>
      <c r="J7" s="566" t="s">
        <v>479</v>
      </c>
      <c r="K7" s="566"/>
      <c r="L7" s="566"/>
      <c r="M7" s="566"/>
      <c r="N7" s="567"/>
      <c r="O7" s="17"/>
      <c r="P7" s="17"/>
      <c r="Q7" s="17"/>
    </row>
    <row r="8" spans="1:18" ht="16.5" thickTop="1" thickBot="1">
      <c r="A8" s="568" t="s">
        <v>269</v>
      </c>
      <c r="B8" s="569" t="s">
        <v>382</v>
      </c>
      <c r="C8" s="618" t="s">
        <v>271</v>
      </c>
      <c r="D8" s="620" t="s">
        <v>281</v>
      </c>
      <c r="E8" s="569" t="s">
        <v>265</v>
      </c>
      <c r="F8" s="616" t="s">
        <v>480</v>
      </c>
      <c r="G8" s="616" t="s">
        <v>481</v>
      </c>
      <c r="H8" s="616" t="s">
        <v>482</v>
      </c>
      <c r="I8" s="614"/>
      <c r="J8" s="616" t="s">
        <v>483</v>
      </c>
      <c r="K8" s="616" t="s">
        <v>484</v>
      </c>
      <c r="L8" s="616" t="s">
        <v>485</v>
      </c>
      <c r="M8" s="616" t="s">
        <v>486</v>
      </c>
      <c r="N8" s="616" t="s">
        <v>487</v>
      </c>
      <c r="O8" s="616" t="s">
        <v>488</v>
      </c>
      <c r="P8" s="616" t="s">
        <v>489</v>
      </c>
      <c r="Q8" s="623" t="s">
        <v>490</v>
      </c>
    </row>
    <row r="9" spans="1:18" ht="16.5" thickTop="1" thickBot="1">
      <c r="A9" s="514"/>
      <c r="B9" s="570"/>
      <c r="C9" s="619"/>
      <c r="D9" s="621"/>
      <c r="E9" s="570"/>
      <c r="F9" s="617"/>
      <c r="G9" s="617"/>
      <c r="H9" s="617"/>
      <c r="I9" s="615"/>
      <c r="J9" s="617"/>
      <c r="K9" s="617"/>
      <c r="L9" s="617"/>
      <c r="M9" s="617"/>
      <c r="N9" s="617"/>
      <c r="O9" s="617"/>
      <c r="P9" s="617"/>
      <c r="Q9" s="624"/>
    </row>
    <row r="10" spans="1:18" ht="30">
      <c r="A10" s="599">
        <f>'5- Identificación de Riesgos'!A10</f>
        <v>1</v>
      </c>
      <c r="B10" s="606" t="str">
        <f>'5- Identificación de Riesgos'!B10</f>
        <v xml:space="preserve">Pérdida de la seguridad,  integridad y confidencialidad de la información </v>
      </c>
      <c r="C10" s="584" t="str">
        <f>'5- Identificación de Riesgos'!C10</f>
        <v xml:space="preserve">Afectación en la confidencialidad, integridad,   y seguridad de la información por la ausencia de controles  y procedimientos que resguardan el acceso a los datos. </v>
      </c>
      <c r="D10" s="584" t="s">
        <v>292</v>
      </c>
      <c r="E10" s="322" t="str">
        <f>'5- Identificación de Riesgos'!D10</f>
        <v xml:space="preserve">1. Ausencia  en los controles de Seguridad </v>
      </c>
      <c r="F10" s="557" t="str">
        <f>'5- Identificación de Riesgos'!H10</f>
        <v>Muy Baja - 1</v>
      </c>
      <c r="G10" s="584" t="str">
        <f>'5- Identificación de Riesgos'!M10</f>
        <v>Menor - 2</v>
      </c>
      <c r="H10" s="584" t="str">
        <f>'5- Identificación de Riesgos'!N10</f>
        <v>Bajo - 2</v>
      </c>
      <c r="I10" s="134"/>
      <c r="J10" s="608" t="str">
        <f>'6- Valoración Controles'!T10</f>
        <v>Muy Baja - 1</v>
      </c>
      <c r="K10" s="608" t="str">
        <f>'6- Valoración Controles'!U10</f>
        <v>Leve - 1</v>
      </c>
      <c r="L10" s="610" t="e">
        <f>AVERAGE(#REF!)</f>
        <v>#REF!</v>
      </c>
      <c r="M10" s="606" t="str">
        <f>'6- Valoración Controles'!V10</f>
        <v>Bajo - 1</v>
      </c>
      <c r="N10" s="606" t="s">
        <v>491</v>
      </c>
      <c r="O10" s="235" t="s">
        <v>492</v>
      </c>
      <c r="P10" s="298" t="s">
        <v>493</v>
      </c>
      <c r="Q10" s="306">
        <v>46022</v>
      </c>
      <c r="R10" s="369" t="s">
        <v>648</v>
      </c>
    </row>
    <row r="11" spans="1:18" ht="45">
      <c r="A11" s="600"/>
      <c r="B11" s="607"/>
      <c r="C11" s="585"/>
      <c r="D11" s="585"/>
      <c r="E11" s="323" t="str">
        <f>'5- Identificación de Riesgos'!D11</f>
        <v>2. Falta de concientización de los servidores judiciales en materia de seguridad de la información</v>
      </c>
      <c r="F11" s="546"/>
      <c r="G11" s="590"/>
      <c r="H11" s="585"/>
      <c r="I11" s="82"/>
      <c r="J11" s="609"/>
      <c r="K11" s="609"/>
      <c r="L11" s="611"/>
      <c r="M11" s="607"/>
      <c r="N11" s="607"/>
      <c r="O11" s="297" t="s">
        <v>494</v>
      </c>
      <c r="P11" s="300" t="s">
        <v>493</v>
      </c>
      <c r="Q11" s="307">
        <v>46022</v>
      </c>
    </row>
    <row r="12" spans="1:18" ht="30">
      <c r="A12" s="600"/>
      <c r="B12" s="607"/>
      <c r="C12" s="585"/>
      <c r="D12" s="585"/>
      <c r="E12" s="323" t="str">
        <f>'5- Identificación de Riesgos'!D12</f>
        <v>3. Ataques cibernéticos</v>
      </c>
      <c r="F12" s="546"/>
      <c r="G12" s="590"/>
      <c r="H12" s="585"/>
      <c r="I12" s="82"/>
      <c r="J12" s="609"/>
      <c r="K12" s="609"/>
      <c r="L12" s="611"/>
      <c r="M12" s="607"/>
      <c r="N12" s="607"/>
      <c r="O12" s="149" t="s">
        <v>495</v>
      </c>
      <c r="P12" s="300" t="s">
        <v>493</v>
      </c>
      <c r="Q12" s="308">
        <v>46022</v>
      </c>
    </row>
    <row r="13" spans="1:18" ht="30">
      <c r="A13" s="600"/>
      <c r="B13" s="607"/>
      <c r="C13" s="585"/>
      <c r="D13" s="585"/>
      <c r="E13" s="323" t="str">
        <f>'5- Identificación de Riesgos'!D13</f>
        <v>4. Errores Humanos en gestión tecnológica</v>
      </c>
      <c r="F13" s="546"/>
      <c r="G13" s="590"/>
      <c r="H13" s="585"/>
      <c r="I13" s="82"/>
      <c r="J13" s="609"/>
      <c r="K13" s="609"/>
      <c r="L13" s="611"/>
      <c r="M13" s="607"/>
      <c r="N13" s="607"/>
      <c r="O13" s="149" t="s">
        <v>496</v>
      </c>
      <c r="P13" s="300" t="s">
        <v>493</v>
      </c>
      <c r="Q13" s="308">
        <v>46022</v>
      </c>
    </row>
    <row r="14" spans="1:18" ht="45">
      <c r="A14" s="600"/>
      <c r="B14" s="607"/>
      <c r="C14" s="585"/>
      <c r="D14" s="585"/>
      <c r="E14" s="323" t="str">
        <f>'5- Identificación de Riesgos'!D14</f>
        <v>5. Vulnerabilidades en el Software o Hardware que permitan modificación de datos de forma no autorizada.</v>
      </c>
      <c r="F14" s="546"/>
      <c r="G14" s="590"/>
      <c r="H14" s="585"/>
      <c r="I14" s="82"/>
      <c r="J14" s="609"/>
      <c r="K14" s="609"/>
      <c r="L14" s="611"/>
      <c r="M14" s="607"/>
      <c r="N14" s="607"/>
      <c r="O14" s="149" t="s">
        <v>497</v>
      </c>
      <c r="P14" s="300" t="s">
        <v>493</v>
      </c>
      <c r="Q14" s="308">
        <v>46022</v>
      </c>
    </row>
    <row r="15" spans="1:18" ht="60">
      <c r="A15" s="600"/>
      <c r="B15" s="607"/>
      <c r="C15" s="585"/>
      <c r="D15" s="585"/>
      <c r="E15" s="323" t="str">
        <f>'5- Identificación de Riesgos'!D15</f>
        <v>6. Limitaciones para el acceso físico y lógico a los  Datacenter de la Entidad  por parte de los operadores de los Datacenter.</v>
      </c>
      <c r="F15" s="546"/>
      <c r="G15" s="590"/>
      <c r="H15" s="585"/>
      <c r="I15" s="82"/>
      <c r="J15" s="609"/>
      <c r="K15" s="609"/>
      <c r="L15" s="611"/>
      <c r="M15" s="607"/>
      <c r="N15" s="607"/>
      <c r="O15" s="309" t="s">
        <v>498</v>
      </c>
      <c r="P15" s="300" t="s">
        <v>493</v>
      </c>
      <c r="Q15" s="308">
        <v>46022</v>
      </c>
    </row>
    <row r="16" spans="1:18" ht="105">
      <c r="A16" s="600"/>
      <c r="B16" s="607"/>
      <c r="C16" s="585"/>
      <c r="D16" s="585"/>
      <c r="E16" s="323" t="str">
        <f>'5- Identificación de Riesgos'!D16</f>
        <v>7. Dependencia de la Rama Judicial - CSJ en servicios de terceros para el funcionamiento de su infraestructura crítica, incluyendo servidores, redes, sistemas de almacenamiento, servicios en la nube, y otros componentes esenciales para sus operaciones diarias</v>
      </c>
      <c r="F16" s="546"/>
      <c r="G16" s="590"/>
      <c r="H16" s="585"/>
      <c r="I16" s="82"/>
      <c r="J16" s="609"/>
      <c r="K16" s="609"/>
      <c r="L16" s="611"/>
      <c r="M16" s="607"/>
      <c r="N16" s="607"/>
      <c r="O16" s="149" t="s">
        <v>499</v>
      </c>
      <c r="P16" s="300" t="s">
        <v>493</v>
      </c>
      <c r="Q16" s="308">
        <v>46022</v>
      </c>
    </row>
    <row r="17" spans="1:18" ht="60">
      <c r="A17" s="600"/>
      <c r="B17" s="607"/>
      <c r="C17" s="585"/>
      <c r="D17" s="585"/>
      <c r="E17" s="323" t="str">
        <f>'5- Identificación de Riesgos'!D17</f>
        <v>8. Falta de Copias de respaldo de BD, Imágenes de los sistemas operativos, aplicaciones, estaciones de trabajo de la Rama Judicial -CSJ</v>
      </c>
      <c r="F17" s="546"/>
      <c r="G17" s="590"/>
      <c r="H17" s="585"/>
      <c r="I17" s="82"/>
      <c r="J17" s="609"/>
      <c r="K17" s="609"/>
      <c r="L17" s="611"/>
      <c r="M17" s="607"/>
      <c r="N17" s="607"/>
      <c r="O17" s="149" t="s">
        <v>500</v>
      </c>
      <c r="P17" s="300" t="s">
        <v>493</v>
      </c>
      <c r="Q17" s="308">
        <v>46022</v>
      </c>
    </row>
    <row r="18" spans="1:18" ht="90">
      <c r="A18" s="600"/>
      <c r="B18" s="607"/>
      <c r="C18" s="585"/>
      <c r="D18" s="585"/>
      <c r="E18" s="323" t="str">
        <f>'5- Identificación de Riesgos'!D18</f>
        <v>9. Falta de renovación o vencimiento de licenciamiento de herramientas, certificados SSL, Sistemas Operativos, Bases de datos, plataformas Cloud, entre otros, para la correcta operación de los servicios  de la Rama Judicial -CSJ</v>
      </c>
      <c r="F18" s="546"/>
      <c r="G18" s="590"/>
      <c r="H18" s="585"/>
      <c r="I18" s="82"/>
      <c r="J18" s="609"/>
      <c r="K18" s="609"/>
      <c r="L18" s="611"/>
      <c r="M18" s="607"/>
      <c r="N18" s="607"/>
      <c r="O18" s="149" t="s">
        <v>501</v>
      </c>
      <c r="P18" s="300" t="s">
        <v>493</v>
      </c>
      <c r="Q18" s="308">
        <v>46022</v>
      </c>
    </row>
    <row r="19" spans="1:18" ht="30.75" thickBot="1">
      <c r="A19" s="613"/>
      <c r="B19" s="607"/>
      <c r="C19" s="603"/>
      <c r="D19" s="603"/>
      <c r="E19" s="324"/>
      <c r="F19" s="558"/>
      <c r="G19" s="604"/>
      <c r="H19" s="603"/>
      <c r="I19" s="82"/>
      <c r="J19" s="609"/>
      <c r="K19" s="609"/>
      <c r="L19" s="611"/>
      <c r="M19" s="607"/>
      <c r="N19" s="607"/>
      <c r="O19" s="301" t="s">
        <v>502</v>
      </c>
      <c r="P19" s="317" t="s">
        <v>493</v>
      </c>
      <c r="Q19" s="318">
        <v>46022</v>
      </c>
    </row>
    <row r="20" spans="1:18" ht="45">
      <c r="A20" s="599">
        <f>'5- Identificación de Riesgos'!A20</f>
        <v>2</v>
      </c>
      <c r="B20" s="584" t="str">
        <f>'5- Identificación de Riesgos'!B20</f>
        <v xml:space="preserve">Interrupción del servicio de conectividad WAN - Nacional </v>
      </c>
      <c r="C20" s="584" t="str">
        <f>'5- Identificación de Riesgos'!C20</f>
        <v>Imprevistos de la prestación de los servicios de conectividad.</v>
      </c>
      <c r="D20" s="584" t="s">
        <v>292</v>
      </c>
      <c r="E20" s="322" t="str">
        <f>'5- Identificación de Riesgos'!D20</f>
        <v>1. Fallas del operador de conectividad Nacional y sus aliados.</v>
      </c>
      <c r="F20" s="557" t="str">
        <f>'5- Identificación de Riesgos'!H20</f>
        <v>Muy Baja - 1</v>
      </c>
      <c r="G20" s="584" t="str">
        <f>'5- Identificación de Riesgos'!M20</f>
        <v>Menor - 2</v>
      </c>
      <c r="H20" s="584" t="str">
        <f>'5- Identificación de Riesgos'!N20</f>
        <v>Bajo - 2</v>
      </c>
      <c r="I20" s="134"/>
      <c r="J20" s="592" t="str">
        <f>'6- Valoración Controles'!T20</f>
        <v>Muy Baja - 1</v>
      </c>
      <c r="K20" s="592" t="str">
        <f>'6- Valoración Controles'!U20</f>
        <v>Leve - 1</v>
      </c>
      <c r="L20" s="581" t="e">
        <f>AVERAGE(#REF!)</f>
        <v>#REF!</v>
      </c>
      <c r="M20" s="584" t="str">
        <f>'6- Valoración Controles'!V20</f>
        <v>Bajo - 1</v>
      </c>
      <c r="N20" s="584" t="s">
        <v>491</v>
      </c>
      <c r="O20" s="312" t="s">
        <v>503</v>
      </c>
      <c r="P20" s="312" t="s">
        <v>504</v>
      </c>
      <c r="Q20" s="313">
        <v>46022</v>
      </c>
      <c r="R20" s="369" t="s">
        <v>649</v>
      </c>
    </row>
    <row r="21" spans="1:18" ht="45">
      <c r="A21" s="600"/>
      <c r="B21" s="585"/>
      <c r="C21" s="585"/>
      <c r="D21" s="585"/>
      <c r="E21" s="325" t="str">
        <f>'5- Identificación de Riesgos'!D21</f>
        <v>2. Saturación en los canales</v>
      </c>
      <c r="F21" s="546"/>
      <c r="G21" s="590"/>
      <c r="H21" s="585"/>
      <c r="I21" s="82"/>
      <c r="J21" s="593"/>
      <c r="K21" s="593"/>
      <c r="L21" s="582"/>
      <c r="M21" s="585"/>
      <c r="N21" s="585"/>
      <c r="O21" s="149" t="s">
        <v>505</v>
      </c>
      <c r="P21" s="299" t="s">
        <v>504</v>
      </c>
      <c r="Q21" s="314">
        <v>46022</v>
      </c>
    </row>
    <row r="22" spans="1:18" ht="75">
      <c r="A22" s="600"/>
      <c r="B22" s="585"/>
      <c r="C22" s="585"/>
      <c r="D22" s="585"/>
      <c r="E22" s="325" t="str">
        <f>'5- Identificación de Riesgos'!D22</f>
        <v>3. Falla del fluido Eléctrico</v>
      </c>
      <c r="F22" s="546"/>
      <c r="G22" s="590"/>
      <c r="H22" s="585"/>
      <c r="I22" s="82"/>
      <c r="J22" s="593"/>
      <c r="K22" s="593"/>
      <c r="L22" s="582"/>
      <c r="M22" s="585"/>
      <c r="N22" s="585"/>
      <c r="O22" s="301" t="s">
        <v>506</v>
      </c>
      <c r="P22" s="299" t="s">
        <v>504</v>
      </c>
      <c r="Q22" s="314">
        <v>46022</v>
      </c>
    </row>
    <row r="23" spans="1:18" ht="51.75">
      <c r="A23" s="600"/>
      <c r="B23" s="585"/>
      <c r="C23" s="585"/>
      <c r="D23" s="585"/>
      <c r="E23" s="325" t="str">
        <f>'5- Identificación de Riesgos'!D23</f>
        <v>4. Infraestructura arrendada con fallas que impidan la conectividad</v>
      </c>
      <c r="F23" s="546"/>
      <c r="G23" s="590"/>
      <c r="H23" s="585"/>
      <c r="I23" s="82"/>
      <c r="J23" s="593"/>
      <c r="K23" s="593"/>
      <c r="L23" s="582"/>
      <c r="M23" s="585"/>
      <c r="N23" s="585"/>
      <c r="O23" s="338" t="s">
        <v>507</v>
      </c>
      <c r="P23" s="299" t="s">
        <v>504</v>
      </c>
      <c r="Q23" s="321">
        <v>46022</v>
      </c>
    </row>
    <row r="24" spans="1:18" ht="60">
      <c r="A24" s="600"/>
      <c r="B24" s="585"/>
      <c r="C24" s="585"/>
      <c r="D24" s="585"/>
      <c r="E24" s="325" t="str">
        <f>'5- Identificación de Riesgos'!D24</f>
        <v>5. Errores en la configuración de dispositivos de red, como direcciones IP incorrectas o configuraciones de firewall mal ajustadas</v>
      </c>
      <c r="F24" s="546"/>
      <c r="G24" s="590"/>
      <c r="H24" s="585"/>
      <c r="I24" s="82"/>
      <c r="J24" s="593"/>
      <c r="K24" s="593"/>
      <c r="L24" s="582"/>
      <c r="M24" s="585"/>
      <c r="N24" s="585"/>
      <c r="O24" s="301" t="s">
        <v>508</v>
      </c>
      <c r="P24" s="299" t="s">
        <v>504</v>
      </c>
      <c r="Q24" s="321">
        <v>46022</v>
      </c>
    </row>
    <row r="25" spans="1:18">
      <c r="A25" s="600"/>
      <c r="B25" s="585"/>
      <c r="C25" s="585"/>
      <c r="D25" s="585"/>
      <c r="E25" s="325">
        <f>'5- Identificación de Riesgos'!D25</f>
        <v>0</v>
      </c>
      <c r="F25" s="546"/>
      <c r="G25" s="590"/>
      <c r="H25" s="585"/>
      <c r="I25" s="82"/>
      <c r="J25" s="593"/>
      <c r="K25" s="593"/>
      <c r="L25" s="582"/>
      <c r="M25" s="585"/>
      <c r="N25" s="585"/>
      <c r="O25" s="149"/>
      <c r="P25" s="149"/>
      <c r="Q25" s="315"/>
    </row>
    <row r="26" spans="1:18">
      <c r="A26" s="600"/>
      <c r="B26" s="585"/>
      <c r="C26" s="585"/>
      <c r="D26" s="585"/>
      <c r="E26" s="325">
        <f>'5- Identificación de Riesgos'!D26</f>
        <v>0</v>
      </c>
      <c r="F26" s="546"/>
      <c r="G26" s="590"/>
      <c r="H26" s="585"/>
      <c r="I26" s="82"/>
      <c r="J26" s="593"/>
      <c r="K26" s="593"/>
      <c r="L26" s="582"/>
      <c r="M26" s="585"/>
      <c r="N26" s="585"/>
      <c r="O26" s="149"/>
      <c r="P26" s="149"/>
      <c r="Q26" s="315"/>
    </row>
    <row r="27" spans="1:18">
      <c r="A27" s="600"/>
      <c r="B27" s="585"/>
      <c r="C27" s="585"/>
      <c r="D27" s="585"/>
      <c r="E27" s="325">
        <f>'5- Identificación de Riesgos'!D27</f>
        <v>0</v>
      </c>
      <c r="F27" s="546"/>
      <c r="G27" s="590"/>
      <c r="H27" s="585"/>
      <c r="I27" s="82"/>
      <c r="J27" s="593"/>
      <c r="K27" s="593"/>
      <c r="L27" s="582"/>
      <c r="M27" s="585"/>
      <c r="N27" s="585"/>
      <c r="O27" s="149"/>
      <c r="P27" s="149"/>
      <c r="Q27" s="315"/>
    </row>
    <row r="28" spans="1:18">
      <c r="A28" s="600"/>
      <c r="B28" s="585"/>
      <c r="C28" s="585"/>
      <c r="D28" s="585"/>
      <c r="E28" s="325">
        <f>'5- Identificación de Riesgos'!D28</f>
        <v>0</v>
      </c>
      <c r="F28" s="546"/>
      <c r="G28" s="590"/>
      <c r="H28" s="585"/>
      <c r="I28" s="82"/>
      <c r="J28" s="593"/>
      <c r="K28" s="593"/>
      <c r="L28" s="582"/>
      <c r="M28" s="585"/>
      <c r="N28" s="585"/>
      <c r="O28" s="149"/>
      <c r="P28" s="149"/>
      <c r="Q28" s="315"/>
    </row>
    <row r="29" spans="1:18" ht="15.75" thickBot="1">
      <c r="A29" s="613"/>
      <c r="B29" s="603"/>
      <c r="C29" s="603"/>
      <c r="D29" s="603"/>
      <c r="E29" s="326">
        <f>'5- Identificación de Riesgos'!D29</f>
        <v>0</v>
      </c>
      <c r="F29" s="558"/>
      <c r="G29" s="604"/>
      <c r="H29" s="603"/>
      <c r="I29" s="82"/>
      <c r="J29" s="605"/>
      <c r="K29" s="605"/>
      <c r="L29" s="602"/>
      <c r="M29" s="603"/>
      <c r="N29" s="603"/>
      <c r="O29" s="301"/>
      <c r="P29" s="301"/>
      <c r="Q29" s="319"/>
    </row>
    <row r="30" spans="1:18" ht="45">
      <c r="A30" s="599">
        <f>'5- Identificación de Riesgos'!A30</f>
        <v>3</v>
      </c>
      <c r="B30" s="584" t="str">
        <f>'5- Identificación de Riesgos'!B30</f>
        <v>Obsolescencia Tecnológica.</v>
      </c>
      <c r="C30" s="584" t="str">
        <f>'5- Identificación de Riesgos'!C30</f>
        <v xml:space="preserve"> Tener en operación activos  que han perdido eficiencia y productividad, llegando al final de su vida útil tecnológica.</v>
      </c>
      <c r="D30" s="584" t="s">
        <v>292</v>
      </c>
      <c r="E30" s="322" t="str">
        <f>'5- Identificación de Riesgos'!D30</f>
        <v>1. Rápido e inevitable avance tecnológico.</v>
      </c>
      <c r="F30" s="557" t="str">
        <f>'5- Identificación de Riesgos'!H30</f>
        <v>Muy Baja - 1</v>
      </c>
      <c r="G30" s="584" t="str">
        <f>'5- Identificación de Riesgos'!M30</f>
        <v>Menor - 2</v>
      </c>
      <c r="H30" s="584" t="str">
        <f>'5- Identificación de Riesgos'!N30</f>
        <v>Bajo - 2</v>
      </c>
      <c r="I30" s="341"/>
      <c r="J30" s="592" t="str">
        <f>'6- Valoración Controles'!T30</f>
        <v>Muy Baja - 1</v>
      </c>
      <c r="K30" s="592" t="str">
        <f>'6- Valoración Controles'!U30</f>
        <v>Leve - 1</v>
      </c>
      <c r="L30" s="581" t="e">
        <f>AVERAGE(#REF!)</f>
        <v>#REF!</v>
      </c>
      <c r="M30" s="584" t="str">
        <f>'6- Valoración Controles'!V30</f>
        <v>Bajo - 1</v>
      </c>
      <c r="N30" s="584" t="s">
        <v>491</v>
      </c>
      <c r="O30" s="354" t="s">
        <v>509</v>
      </c>
      <c r="P30" s="312" t="s">
        <v>510</v>
      </c>
      <c r="Q30" s="320">
        <v>46022</v>
      </c>
      <c r="R30" s="369" t="s">
        <v>649</v>
      </c>
    </row>
    <row r="31" spans="1:18" ht="60">
      <c r="A31" s="600"/>
      <c r="B31" s="585"/>
      <c r="C31" s="585"/>
      <c r="D31" s="585"/>
      <c r="E31" s="325" t="str">
        <f>'5- Identificación de Riesgos'!D31</f>
        <v>2. Falta de recursos presupuestales para enfrentar la necesidad de actualizar la plataforma tecnológica y los sistemas de información.</v>
      </c>
      <c r="F31" s="546"/>
      <c r="G31" s="590"/>
      <c r="H31" s="585"/>
      <c r="I31" s="340"/>
      <c r="J31" s="593"/>
      <c r="K31" s="593"/>
      <c r="L31" s="582"/>
      <c r="M31" s="585"/>
      <c r="N31" s="585"/>
      <c r="O31" s="337" t="s">
        <v>511</v>
      </c>
      <c r="P31" s="149" t="s">
        <v>510</v>
      </c>
      <c r="Q31" s="321">
        <v>46022</v>
      </c>
    </row>
    <row r="32" spans="1:18" ht="45">
      <c r="A32" s="600"/>
      <c r="B32" s="585"/>
      <c r="C32" s="585"/>
      <c r="D32" s="585"/>
      <c r="E32" s="325">
        <f>'5- Identificación de Riesgos'!D32</f>
        <v>0</v>
      </c>
      <c r="F32" s="546"/>
      <c r="G32" s="590"/>
      <c r="H32" s="585"/>
      <c r="I32" s="340"/>
      <c r="J32" s="593"/>
      <c r="K32" s="593"/>
      <c r="L32" s="582"/>
      <c r="M32" s="585"/>
      <c r="N32" s="585"/>
      <c r="O32" s="149" t="s">
        <v>512</v>
      </c>
      <c r="P32" s="149" t="s">
        <v>504</v>
      </c>
      <c r="Q32" s="355">
        <v>46022</v>
      </c>
    </row>
    <row r="33" spans="1:18">
      <c r="A33" s="600"/>
      <c r="B33" s="585"/>
      <c r="C33" s="585"/>
      <c r="D33" s="585"/>
      <c r="E33" s="325">
        <f>'5- Identificación de Riesgos'!D33</f>
        <v>0</v>
      </c>
      <c r="F33" s="546"/>
      <c r="G33" s="590"/>
      <c r="H33" s="585"/>
      <c r="I33" s="340"/>
      <c r="J33" s="593"/>
      <c r="K33" s="593"/>
      <c r="L33" s="582"/>
      <c r="M33" s="585"/>
      <c r="N33" s="585"/>
      <c r="O33" s="149"/>
      <c r="P33" s="149"/>
      <c r="Q33" s="315"/>
    </row>
    <row r="34" spans="1:18">
      <c r="A34" s="600"/>
      <c r="B34" s="585"/>
      <c r="C34" s="585"/>
      <c r="D34" s="585"/>
      <c r="E34" s="325">
        <f>'5- Identificación de Riesgos'!D34</f>
        <v>0</v>
      </c>
      <c r="F34" s="546"/>
      <c r="G34" s="590"/>
      <c r="H34" s="585"/>
      <c r="I34" s="340"/>
      <c r="J34" s="593"/>
      <c r="K34" s="593"/>
      <c r="L34" s="582"/>
      <c r="M34" s="585"/>
      <c r="N34" s="585"/>
      <c r="O34" s="149"/>
      <c r="P34" s="149"/>
      <c r="Q34" s="315"/>
    </row>
    <row r="35" spans="1:18">
      <c r="A35" s="600"/>
      <c r="B35" s="585"/>
      <c r="C35" s="585"/>
      <c r="D35" s="585"/>
      <c r="E35" s="325">
        <f>'5- Identificación de Riesgos'!D35</f>
        <v>0</v>
      </c>
      <c r="F35" s="546"/>
      <c r="G35" s="590"/>
      <c r="H35" s="585"/>
      <c r="I35" s="340"/>
      <c r="J35" s="593"/>
      <c r="K35" s="593"/>
      <c r="L35" s="582"/>
      <c r="M35" s="585"/>
      <c r="N35" s="585"/>
      <c r="O35" s="149"/>
      <c r="P35" s="149"/>
      <c r="Q35" s="315"/>
    </row>
    <row r="36" spans="1:18">
      <c r="A36" s="600"/>
      <c r="B36" s="585"/>
      <c r="C36" s="585"/>
      <c r="D36" s="585"/>
      <c r="E36" s="325">
        <f>'5- Identificación de Riesgos'!D36</f>
        <v>0</v>
      </c>
      <c r="F36" s="546"/>
      <c r="G36" s="590"/>
      <c r="H36" s="585"/>
      <c r="I36" s="340"/>
      <c r="J36" s="593"/>
      <c r="K36" s="593"/>
      <c r="L36" s="582"/>
      <c r="M36" s="585"/>
      <c r="N36" s="585"/>
      <c r="O36" s="149"/>
      <c r="P36" s="149"/>
      <c r="Q36" s="315"/>
    </row>
    <row r="37" spans="1:18">
      <c r="A37" s="600"/>
      <c r="B37" s="585"/>
      <c r="C37" s="585"/>
      <c r="D37" s="585"/>
      <c r="E37" s="325">
        <f>'5- Identificación de Riesgos'!D37</f>
        <v>0</v>
      </c>
      <c r="F37" s="546"/>
      <c r="G37" s="590"/>
      <c r="H37" s="585"/>
      <c r="I37" s="340"/>
      <c r="J37" s="593"/>
      <c r="K37" s="593"/>
      <c r="L37" s="582"/>
      <c r="M37" s="585"/>
      <c r="N37" s="585"/>
      <c r="O37" s="149"/>
      <c r="P37" s="149"/>
      <c r="Q37" s="315"/>
    </row>
    <row r="38" spans="1:18">
      <c r="A38" s="600"/>
      <c r="B38" s="585"/>
      <c r="C38" s="585"/>
      <c r="D38" s="585"/>
      <c r="E38" s="325">
        <f>'5- Identificación de Riesgos'!D38</f>
        <v>0</v>
      </c>
      <c r="F38" s="546"/>
      <c r="G38" s="590"/>
      <c r="H38" s="585"/>
      <c r="I38" s="340"/>
      <c r="J38" s="593"/>
      <c r="K38" s="593"/>
      <c r="L38" s="582"/>
      <c r="M38" s="585"/>
      <c r="N38" s="585"/>
      <c r="O38" s="149"/>
      <c r="P38" s="149"/>
      <c r="Q38" s="315"/>
    </row>
    <row r="39" spans="1:18" ht="15.75" thickBot="1">
      <c r="A39" s="601"/>
      <c r="B39" s="586"/>
      <c r="C39" s="586"/>
      <c r="D39" s="586"/>
      <c r="E39" s="327">
        <f>'5- Identificación de Riesgos'!D39</f>
        <v>0</v>
      </c>
      <c r="F39" s="547"/>
      <c r="G39" s="591"/>
      <c r="H39" s="586"/>
      <c r="I39" s="342"/>
      <c r="J39" s="594"/>
      <c r="K39" s="594"/>
      <c r="L39" s="583"/>
      <c r="M39" s="586"/>
      <c r="N39" s="586"/>
      <c r="O39" s="311"/>
      <c r="P39" s="311"/>
      <c r="Q39" s="316"/>
    </row>
    <row r="40" spans="1:18" ht="45">
      <c r="A40" s="612">
        <f>'5- Identificación de Riesgos'!A40</f>
        <v>4</v>
      </c>
      <c r="B40" s="596" t="str">
        <f>'5- Identificación de Riesgos'!B40</f>
        <v>Falta de Gobernabilidad de TIC</v>
      </c>
      <c r="C40" s="596" t="str">
        <f>'5- Identificación de Riesgos'!C40</f>
        <v>Desarticulación de las políticas en materia de las TIC</v>
      </c>
      <c r="D40" s="596" t="s">
        <v>292</v>
      </c>
      <c r="E40" s="323" t="str">
        <f>'5- Identificación de Riesgos'!D40</f>
        <v>1. Falta de control y regulación respecto de la aplicación del las TIC en las diferentes Corporaciones y Seccionales</v>
      </c>
      <c r="F40" s="545" t="str">
        <f>'5- Identificación de Riesgos'!H40</f>
        <v>Muy Baja - 1</v>
      </c>
      <c r="G40" s="596" t="str">
        <f>'5- Identificación de Riesgos'!M40</f>
        <v>Moderado - 3</v>
      </c>
      <c r="H40" s="596" t="str">
        <f>'5- Identificación de Riesgos'!N40</f>
        <v>Moderado - 3</v>
      </c>
      <c r="I40" s="82"/>
      <c r="J40" s="597" t="str">
        <f>'6- Valoración Controles'!T40</f>
        <v>Muy Baja - 1</v>
      </c>
      <c r="K40" s="597" t="str">
        <f>'6- Valoración Controles'!U40</f>
        <v>Menor - 2</v>
      </c>
      <c r="L40" s="598" t="e">
        <f>AVERAGE(#REF!)</f>
        <v>#REF!</v>
      </c>
      <c r="M40" s="596" t="str">
        <f>'6- Valoración Controles'!V40</f>
        <v>Bajo - 2</v>
      </c>
      <c r="N40" s="596" t="s">
        <v>491</v>
      </c>
      <c r="O40" s="299" t="s">
        <v>513</v>
      </c>
      <c r="P40" s="299" t="s">
        <v>514</v>
      </c>
      <c r="Q40" s="353">
        <v>46022</v>
      </c>
      <c r="R40" s="370" t="s">
        <v>650</v>
      </c>
    </row>
    <row r="41" spans="1:18" ht="75">
      <c r="A41" s="600"/>
      <c r="B41" s="585"/>
      <c r="C41" s="585"/>
      <c r="D41" s="585"/>
      <c r="E41" s="325" t="str">
        <f>'5- Identificación de Riesgos'!D41</f>
        <v>2. Desarticulación con los ingenieros Seccionales, al no tener administrativamente dependencia de la dirección de la Unidad de  Transformación Digital e Informática</v>
      </c>
      <c r="F41" s="546"/>
      <c r="G41" s="590"/>
      <c r="H41" s="585"/>
      <c r="I41" s="82"/>
      <c r="J41" s="593"/>
      <c r="K41" s="593"/>
      <c r="L41" s="582"/>
      <c r="M41" s="585"/>
      <c r="N41" s="585"/>
      <c r="O41" s="149" t="s">
        <v>515</v>
      </c>
      <c r="P41" s="149" t="s">
        <v>514</v>
      </c>
      <c r="Q41" s="321">
        <v>46022</v>
      </c>
    </row>
    <row r="42" spans="1:18" ht="30">
      <c r="A42" s="600"/>
      <c r="B42" s="585"/>
      <c r="C42" s="585"/>
      <c r="D42" s="585"/>
      <c r="E42" s="325" t="str">
        <f>'5- Identificación de Riesgos'!D42</f>
        <v>3.Falta de Estandarización de procesos y procedimientos a nivel nacional.</v>
      </c>
      <c r="F42" s="546"/>
      <c r="G42" s="590"/>
      <c r="H42" s="585"/>
      <c r="I42" s="82"/>
      <c r="J42" s="593"/>
      <c r="K42" s="593"/>
      <c r="L42" s="582"/>
      <c r="M42" s="585"/>
      <c r="N42" s="585"/>
      <c r="O42" s="149" t="s">
        <v>651</v>
      </c>
      <c r="P42" s="149" t="s">
        <v>516</v>
      </c>
      <c r="Q42" s="321">
        <v>46022</v>
      </c>
    </row>
    <row r="43" spans="1:18" ht="45">
      <c r="A43" s="600"/>
      <c r="B43" s="585"/>
      <c r="C43" s="585"/>
      <c r="D43" s="585"/>
      <c r="E43" s="325" t="str">
        <f>'5- Identificación de Riesgos'!D43</f>
        <v>4.Falta de socialización de los procesos y procedimientos relacionados con las TIC.</v>
      </c>
      <c r="F43" s="546"/>
      <c r="G43" s="590"/>
      <c r="H43" s="585"/>
      <c r="I43" s="82"/>
      <c r="J43" s="593"/>
      <c r="K43" s="593"/>
      <c r="L43" s="582"/>
      <c r="M43" s="585"/>
      <c r="N43" s="585"/>
      <c r="O43" s="149"/>
      <c r="P43" s="149"/>
      <c r="Q43" s="321"/>
    </row>
    <row r="44" spans="1:18" ht="75">
      <c r="A44" s="600"/>
      <c r="B44" s="585"/>
      <c r="C44" s="585"/>
      <c r="D44" s="585"/>
      <c r="E44" s="325" t="str">
        <f>'5- Identificación de Riesgos'!D44</f>
        <v xml:space="preserve">5.Desarticulación de los procesos asociados a los planes, programas y proyectos relacionados con las nuevas iniciativas tecnológicas generadas desde los usuarios. </v>
      </c>
      <c r="F44" s="546"/>
      <c r="G44" s="590"/>
      <c r="H44" s="585"/>
      <c r="I44" s="82"/>
      <c r="J44" s="593"/>
      <c r="K44" s="593"/>
      <c r="L44" s="582"/>
      <c r="M44" s="585"/>
      <c r="N44" s="585"/>
      <c r="O44" s="149"/>
      <c r="P44" s="149"/>
      <c r="Q44" s="321"/>
    </row>
    <row r="45" spans="1:18" ht="60">
      <c r="A45" s="600"/>
      <c r="B45" s="585"/>
      <c r="C45" s="585"/>
      <c r="D45" s="585"/>
      <c r="E45" s="325" t="str">
        <f>'5- Identificación de Riesgos'!D45</f>
        <v>6. Resistencia por parte las oficinas de TI de las seccionales, corporaciones y juzgados en la implementación de los modelos de transformación digital.</v>
      </c>
      <c r="F45" s="546"/>
      <c r="G45" s="590"/>
      <c r="H45" s="585"/>
      <c r="I45" s="82"/>
      <c r="J45" s="593"/>
      <c r="K45" s="593"/>
      <c r="L45" s="582"/>
      <c r="M45" s="585"/>
      <c r="N45" s="585"/>
      <c r="O45" s="149"/>
      <c r="P45" s="149"/>
      <c r="Q45" s="315"/>
    </row>
    <row r="46" spans="1:18">
      <c r="A46" s="600"/>
      <c r="B46" s="585"/>
      <c r="C46" s="585"/>
      <c r="D46" s="585"/>
      <c r="E46" s="325">
        <f>'5- Identificación de Riesgos'!D46</f>
        <v>0</v>
      </c>
      <c r="F46" s="546"/>
      <c r="G46" s="590"/>
      <c r="H46" s="585"/>
      <c r="I46" s="82"/>
      <c r="J46" s="593"/>
      <c r="K46" s="593"/>
      <c r="L46" s="582"/>
      <c r="M46" s="585"/>
      <c r="N46" s="585"/>
      <c r="O46" s="149"/>
      <c r="P46" s="149"/>
      <c r="Q46" s="315"/>
    </row>
    <row r="47" spans="1:18">
      <c r="A47" s="600"/>
      <c r="B47" s="585"/>
      <c r="C47" s="585"/>
      <c r="D47" s="585"/>
      <c r="E47" s="325">
        <f>'5- Identificación de Riesgos'!D47</f>
        <v>0</v>
      </c>
      <c r="F47" s="546"/>
      <c r="G47" s="590"/>
      <c r="H47" s="585"/>
      <c r="I47" s="82"/>
      <c r="J47" s="593"/>
      <c r="K47" s="593"/>
      <c r="L47" s="582"/>
      <c r="M47" s="585"/>
      <c r="N47" s="585"/>
      <c r="O47" s="149"/>
      <c r="P47" s="149"/>
      <c r="Q47" s="315"/>
    </row>
    <row r="48" spans="1:18">
      <c r="A48" s="600"/>
      <c r="B48" s="585"/>
      <c r="C48" s="585"/>
      <c r="D48" s="585"/>
      <c r="E48" s="325">
        <f>'5- Identificación de Riesgos'!D48</f>
        <v>0</v>
      </c>
      <c r="F48" s="546"/>
      <c r="G48" s="590"/>
      <c r="H48" s="585"/>
      <c r="I48" s="82"/>
      <c r="J48" s="593"/>
      <c r="K48" s="593"/>
      <c r="L48" s="582"/>
      <c r="M48" s="585"/>
      <c r="N48" s="585"/>
      <c r="O48" s="149"/>
      <c r="P48" s="149"/>
      <c r="Q48" s="315"/>
    </row>
    <row r="49" spans="1:18" ht="15.75" thickBot="1">
      <c r="A49" s="613"/>
      <c r="B49" s="603"/>
      <c r="C49" s="603"/>
      <c r="D49" s="603"/>
      <c r="E49" s="326">
        <f>'5- Identificación de Riesgos'!D49</f>
        <v>0</v>
      </c>
      <c r="F49" s="558"/>
      <c r="G49" s="604"/>
      <c r="H49" s="603"/>
      <c r="I49" s="82"/>
      <c r="J49" s="605"/>
      <c r="K49" s="605"/>
      <c r="L49" s="602"/>
      <c r="M49" s="603"/>
      <c r="N49" s="603"/>
      <c r="O49" s="301"/>
      <c r="P49" s="301"/>
      <c r="Q49" s="319"/>
    </row>
    <row r="50" spans="1:18" ht="45">
      <c r="A50" s="599">
        <f>'5- Identificación de Riesgos'!A50</f>
        <v>5</v>
      </c>
      <c r="B50" s="584" t="str">
        <f>'5- Identificación de Riesgos'!B50</f>
        <v>Interrupción del servicio de conectividad LAN - Local</v>
      </c>
      <c r="C50" s="584" t="str">
        <f>'5- Identificación de Riesgos'!C50</f>
        <v>Afectar el normal curso de las
operaciones en alguna de las ubicaciones de la organización con ocasión a la ausencia de conectividad</v>
      </c>
      <c r="D50" s="584" t="s">
        <v>292</v>
      </c>
      <c r="E50" s="322" t="str">
        <f>'5- Identificación de Riesgos'!D50</f>
        <v>1. Fallas en la operación de los equipos activos de RED. (routers, switches, cables y servidores)</v>
      </c>
      <c r="F50" s="557" t="str">
        <f>'5- Identificación de Riesgos'!H50</f>
        <v>Baja - 2</v>
      </c>
      <c r="G50" s="584" t="str">
        <f>'5- Identificación de Riesgos'!M50</f>
        <v>Leve - 1</v>
      </c>
      <c r="H50" s="584" t="str">
        <f>'5- Identificación de Riesgos'!N50</f>
        <v>Bajo - 2</v>
      </c>
      <c r="I50" s="134"/>
      <c r="J50" s="592" t="str">
        <f>'6- Valoración Controles'!T50</f>
        <v>Muy Baja - 1</v>
      </c>
      <c r="K50" s="592" t="str">
        <f>'6- Valoración Controles'!U50</f>
        <v>Leve - 1</v>
      </c>
      <c r="L50" s="581" t="e">
        <f>AVERAGE(#REF!)</f>
        <v>#REF!</v>
      </c>
      <c r="M50" s="584" t="str">
        <f>'6- Valoración Controles'!V50</f>
        <v>Bajo - 1</v>
      </c>
      <c r="N50" s="584" t="s">
        <v>491</v>
      </c>
      <c r="O50" s="328" t="s">
        <v>517</v>
      </c>
      <c r="P50" s="329" t="s">
        <v>518</v>
      </c>
      <c r="Q50" s="330">
        <v>46022</v>
      </c>
      <c r="R50" s="370" t="s">
        <v>653</v>
      </c>
    </row>
    <row r="51" spans="1:18" ht="30">
      <c r="A51" s="600"/>
      <c r="B51" s="585"/>
      <c r="C51" s="585"/>
      <c r="D51" s="585"/>
      <c r="E51" s="325" t="str">
        <f>'5- Identificación de Riesgos'!D51</f>
        <v>2. Fallas en el fluido eléctrico</v>
      </c>
      <c r="F51" s="546"/>
      <c r="G51" s="590"/>
      <c r="H51" s="585"/>
      <c r="I51" s="82"/>
      <c r="J51" s="593"/>
      <c r="K51" s="593"/>
      <c r="L51" s="582"/>
      <c r="M51" s="585"/>
      <c r="N51" s="585"/>
      <c r="O51" s="304" t="s">
        <v>519</v>
      </c>
      <c r="P51" s="305" t="s">
        <v>518</v>
      </c>
      <c r="Q51" s="331">
        <v>46022</v>
      </c>
    </row>
    <row r="52" spans="1:18" ht="30">
      <c r="A52" s="600"/>
      <c r="B52" s="585"/>
      <c r="C52" s="585"/>
      <c r="D52" s="585"/>
      <c r="E52" s="325" t="str">
        <f>'5- Identificación de Riesgos'!D52</f>
        <v>3. Falta o demoras en el mantenimiento</v>
      </c>
      <c r="F52" s="546"/>
      <c r="G52" s="590"/>
      <c r="H52" s="585"/>
      <c r="I52" s="82"/>
      <c r="J52" s="593"/>
      <c r="K52" s="593"/>
      <c r="L52" s="582"/>
      <c r="M52" s="585"/>
      <c r="N52" s="585"/>
      <c r="O52" s="302"/>
      <c r="P52" s="303"/>
      <c r="Q52" s="332"/>
    </row>
    <row r="53" spans="1:18" ht="45">
      <c r="A53" s="600"/>
      <c r="B53" s="585"/>
      <c r="C53" s="585"/>
      <c r="D53" s="585"/>
      <c r="E53" s="325" t="str">
        <f>'5- Identificación de Riesgos'!D53</f>
        <v>4. Virus Informático, ataques de denegación del servicio, intrusiones de seguridad</v>
      </c>
      <c r="F53" s="546"/>
      <c r="G53" s="590"/>
      <c r="H53" s="585"/>
      <c r="I53" s="82"/>
      <c r="J53" s="593"/>
      <c r="K53" s="593"/>
      <c r="L53" s="582"/>
      <c r="M53" s="585"/>
      <c r="N53" s="585"/>
      <c r="O53" s="149"/>
      <c r="P53" s="149"/>
      <c r="Q53" s="315"/>
    </row>
    <row r="54" spans="1:18" ht="30">
      <c r="A54" s="600"/>
      <c r="B54" s="585"/>
      <c r="C54" s="585"/>
      <c r="D54" s="585"/>
      <c r="E54" s="325" t="str">
        <f>'5- Identificación de Riesgos'!D54</f>
        <v>5. Errores en la configuración de los dispositivos de red</v>
      </c>
      <c r="F54" s="546"/>
      <c r="G54" s="590"/>
      <c r="H54" s="585"/>
      <c r="I54" s="82"/>
      <c r="J54" s="593"/>
      <c r="K54" s="593"/>
      <c r="L54" s="582"/>
      <c r="M54" s="585"/>
      <c r="N54" s="585"/>
      <c r="O54" s="149"/>
      <c r="P54" s="149"/>
      <c r="Q54" s="315"/>
    </row>
    <row r="55" spans="1:18" ht="45">
      <c r="A55" s="600"/>
      <c r="B55" s="585"/>
      <c r="C55" s="585"/>
      <c r="D55" s="585"/>
      <c r="E55" s="325" t="str">
        <f>'5- Identificación de Riesgos'!D55</f>
        <v>6. Actualizaciones de software que no se instalan correctamente o que causan incompatibilidades</v>
      </c>
      <c r="F55" s="546"/>
      <c r="G55" s="590"/>
      <c r="H55" s="585"/>
      <c r="I55" s="82"/>
      <c r="J55" s="593"/>
      <c r="K55" s="593"/>
      <c r="L55" s="582"/>
      <c r="M55" s="585"/>
      <c r="N55" s="585"/>
      <c r="O55" s="149"/>
      <c r="P55" s="149"/>
      <c r="Q55" s="315"/>
    </row>
    <row r="56" spans="1:18">
      <c r="A56" s="600"/>
      <c r="B56" s="585"/>
      <c r="C56" s="585"/>
      <c r="D56" s="585"/>
      <c r="E56" s="325">
        <f>'5- Identificación de Riesgos'!D56</f>
        <v>0</v>
      </c>
      <c r="F56" s="546"/>
      <c r="G56" s="590"/>
      <c r="H56" s="585"/>
      <c r="I56" s="82"/>
      <c r="J56" s="593"/>
      <c r="K56" s="593"/>
      <c r="L56" s="582"/>
      <c r="M56" s="585"/>
      <c r="N56" s="585"/>
      <c r="O56" s="149"/>
      <c r="P56" s="149"/>
      <c r="Q56" s="315"/>
    </row>
    <row r="57" spans="1:18">
      <c r="A57" s="600"/>
      <c r="B57" s="585"/>
      <c r="C57" s="585"/>
      <c r="D57" s="585"/>
      <c r="E57" s="325">
        <f>'5- Identificación de Riesgos'!D57</f>
        <v>0</v>
      </c>
      <c r="F57" s="546"/>
      <c r="G57" s="590"/>
      <c r="H57" s="585"/>
      <c r="I57" s="82"/>
      <c r="J57" s="593"/>
      <c r="K57" s="593"/>
      <c r="L57" s="582"/>
      <c r="M57" s="585"/>
      <c r="N57" s="585"/>
      <c r="O57" s="149"/>
      <c r="P57" s="149"/>
      <c r="Q57" s="315"/>
    </row>
    <row r="58" spans="1:18">
      <c r="A58" s="600"/>
      <c r="B58" s="585"/>
      <c r="C58" s="585"/>
      <c r="D58" s="585"/>
      <c r="E58" s="325">
        <f>'5- Identificación de Riesgos'!D58</f>
        <v>0</v>
      </c>
      <c r="F58" s="546"/>
      <c r="G58" s="590"/>
      <c r="H58" s="585"/>
      <c r="I58" s="82"/>
      <c r="J58" s="593"/>
      <c r="K58" s="593"/>
      <c r="L58" s="582"/>
      <c r="M58" s="585"/>
      <c r="N58" s="585"/>
      <c r="O58" s="149"/>
      <c r="P58" s="149"/>
      <c r="Q58" s="315"/>
    </row>
    <row r="59" spans="1:18" ht="15.75" thickBot="1">
      <c r="A59" s="613"/>
      <c r="B59" s="603"/>
      <c r="C59" s="603"/>
      <c r="D59" s="603"/>
      <c r="E59" s="326">
        <f>'5- Identificación de Riesgos'!D59</f>
        <v>0</v>
      </c>
      <c r="F59" s="558"/>
      <c r="G59" s="604"/>
      <c r="H59" s="603"/>
      <c r="I59" s="82"/>
      <c r="J59" s="605"/>
      <c r="K59" s="605"/>
      <c r="L59" s="602"/>
      <c r="M59" s="603"/>
      <c r="N59" s="603"/>
      <c r="O59" s="301"/>
      <c r="P59" s="301"/>
      <c r="Q59" s="319"/>
    </row>
    <row r="60" spans="1:18" ht="41.25" customHeight="1">
      <c r="A60" s="599">
        <f>'5- Identificación de Riesgos'!A60</f>
        <v>6</v>
      </c>
      <c r="B60" s="584" t="str">
        <f>'5- Identificación de Riesgos'!B60</f>
        <v>Afectación o interrupción en la  prestación de servicios tecnológicos</v>
      </c>
      <c r="C60" s="584" t="str">
        <f>'5- Identificación de Riesgos'!C60</f>
        <v xml:space="preserve">Ausencia o intermitencia  de los servicios  tecnológicos en alguna de las instalaciones de las entidades de la Rama Judicial usuarias de los servicios  </v>
      </c>
      <c r="D60" s="584" t="s">
        <v>292</v>
      </c>
      <c r="E60" s="322" t="str">
        <f>'5- Identificación de Riesgos'!D60</f>
        <v>1. Fallas en los equipos tecnológicos que soportan la operación (servidores, routers, switches y otros componentes críticos)</v>
      </c>
      <c r="F60" s="557" t="str">
        <f>'5- Identificación de Riesgos'!H60</f>
        <v>Muy Baja - 1</v>
      </c>
      <c r="G60" s="584" t="str">
        <f>'5- Identificación de Riesgos'!M60</f>
        <v>Leve - 1</v>
      </c>
      <c r="H60" s="584" t="str">
        <f>'5- Identificación de Riesgos'!N60</f>
        <v>Bajo - 1</v>
      </c>
      <c r="I60" s="341"/>
      <c r="J60" s="592" t="str">
        <f>'6- Valoración Controles'!T60</f>
        <v>Muy Baja - 1</v>
      </c>
      <c r="K60" s="592" t="str">
        <f>'6- Valoración Controles'!U60</f>
        <v>Leve - 1</v>
      </c>
      <c r="L60" s="581" t="e">
        <f>AVERAGE(#REF!)</f>
        <v>#REF!</v>
      </c>
      <c r="M60" s="584" t="str">
        <f>'6- Valoración Controles'!V60</f>
        <v>Bajo - 1</v>
      </c>
      <c r="N60" s="584" t="s">
        <v>491</v>
      </c>
      <c r="O60" s="312" t="s">
        <v>495</v>
      </c>
      <c r="P60" s="359" t="s">
        <v>493</v>
      </c>
      <c r="Q60" s="360">
        <v>46022</v>
      </c>
      <c r="R60" s="370" t="s">
        <v>652</v>
      </c>
    </row>
    <row r="61" spans="1:18" ht="39" customHeight="1">
      <c r="A61" s="600"/>
      <c r="B61" s="585"/>
      <c r="C61" s="585"/>
      <c r="D61" s="585"/>
      <c r="E61" s="325" t="str">
        <f>'5- Identificación de Riesgos'!D61</f>
        <v xml:space="preserve">2. Falla en la nube privada o pública (servidores caídos o indisponibilidad de publicaciones) </v>
      </c>
      <c r="F61" s="546"/>
      <c r="G61" s="590"/>
      <c r="H61" s="585"/>
      <c r="I61" s="340"/>
      <c r="J61" s="593"/>
      <c r="K61" s="593"/>
      <c r="L61" s="582"/>
      <c r="M61" s="585"/>
      <c r="N61" s="585"/>
      <c r="O61" s="149" t="s">
        <v>496</v>
      </c>
      <c r="P61" s="358" t="s">
        <v>493</v>
      </c>
      <c r="Q61" s="361">
        <v>46022</v>
      </c>
    </row>
    <row r="62" spans="1:18" ht="30">
      <c r="A62" s="600"/>
      <c r="B62" s="585"/>
      <c r="C62" s="585"/>
      <c r="D62" s="585"/>
      <c r="E62" s="325" t="str">
        <f>'5- Identificación de Riesgos'!D62</f>
        <v>3. Falla en los equipos de  seguridad perimetral o conectividad central</v>
      </c>
      <c r="F62" s="546"/>
      <c r="G62" s="590"/>
      <c r="H62" s="585"/>
      <c r="I62" s="340"/>
      <c r="J62" s="593"/>
      <c r="K62" s="593"/>
      <c r="L62" s="582"/>
      <c r="M62" s="585"/>
      <c r="N62" s="585"/>
      <c r="O62" s="302" t="s">
        <v>520</v>
      </c>
      <c r="P62" s="302" t="s">
        <v>518</v>
      </c>
      <c r="Q62" s="361">
        <v>46022</v>
      </c>
    </row>
    <row r="63" spans="1:18" ht="60">
      <c r="A63" s="600"/>
      <c r="B63" s="585"/>
      <c r="C63" s="585"/>
      <c r="D63" s="585"/>
      <c r="E63" s="325" t="str">
        <f>'5- Identificación de Riesgos'!D63</f>
        <v xml:space="preserve">4. Falla en la etapa de migración de los mismos, en el cambio de proveedor, afectando el normal desarrollo de las actividades. </v>
      </c>
      <c r="F63" s="546"/>
      <c r="G63" s="590"/>
      <c r="H63" s="585"/>
      <c r="I63" s="340"/>
      <c r="J63" s="593"/>
      <c r="K63" s="593"/>
      <c r="L63" s="582"/>
      <c r="M63" s="585"/>
      <c r="N63" s="585"/>
      <c r="O63" s="302" t="s">
        <v>521</v>
      </c>
      <c r="P63" s="302" t="s">
        <v>518</v>
      </c>
      <c r="Q63" s="361">
        <v>46022</v>
      </c>
    </row>
    <row r="64" spans="1:18" ht="15" customHeight="1">
      <c r="A64" s="600"/>
      <c r="B64" s="585"/>
      <c r="C64" s="585"/>
      <c r="D64" s="585"/>
      <c r="E64" s="325" t="str">
        <f>'5- Identificación de Riesgos'!D64</f>
        <v>5. Fallas presentadas durante la ejecución de ventanas de mantenimiento</v>
      </c>
      <c r="F64" s="546"/>
      <c r="G64" s="590"/>
      <c r="H64" s="585"/>
      <c r="I64" s="340"/>
      <c r="J64" s="593"/>
      <c r="K64" s="593"/>
      <c r="L64" s="582"/>
      <c r="M64" s="585"/>
      <c r="N64" s="585"/>
      <c r="O64" s="302" t="s">
        <v>522</v>
      </c>
      <c r="P64" s="302" t="s">
        <v>518</v>
      </c>
      <c r="Q64" s="361">
        <v>46022</v>
      </c>
    </row>
    <row r="65" spans="1:18" ht="30">
      <c r="A65" s="600"/>
      <c r="B65" s="585"/>
      <c r="C65" s="585"/>
      <c r="D65" s="585"/>
      <c r="E65" s="325" t="str">
        <f>'5- Identificación de Riesgos'!D65</f>
        <v>6. Cortes de fibra óptica en las rutas principal y backup</v>
      </c>
      <c r="F65" s="546"/>
      <c r="G65" s="590"/>
      <c r="H65" s="585"/>
      <c r="I65" s="340"/>
      <c r="J65" s="593"/>
      <c r="K65" s="593"/>
      <c r="L65" s="582"/>
      <c r="M65" s="585"/>
      <c r="N65" s="585"/>
      <c r="O65" s="149"/>
      <c r="P65" s="149"/>
      <c r="Q65" s="315"/>
    </row>
    <row r="66" spans="1:18">
      <c r="A66" s="600"/>
      <c r="B66" s="585"/>
      <c r="C66" s="585"/>
      <c r="D66" s="585"/>
      <c r="E66" s="325" t="str">
        <f>'5- Identificación de Riesgos'!D66</f>
        <v>7. Falla en el fluido eléctrico</v>
      </c>
      <c r="F66" s="546"/>
      <c r="G66" s="590"/>
      <c r="H66" s="585"/>
      <c r="I66" s="340"/>
      <c r="J66" s="593"/>
      <c r="K66" s="593"/>
      <c r="L66" s="582"/>
      <c r="M66" s="585"/>
      <c r="N66" s="585"/>
      <c r="O66" s="149"/>
      <c r="P66" s="149"/>
      <c r="Q66" s="315"/>
    </row>
    <row r="67" spans="1:18">
      <c r="A67" s="600"/>
      <c r="B67" s="585"/>
      <c r="C67" s="585"/>
      <c r="D67" s="585"/>
      <c r="E67" s="325">
        <f>'5- Identificación de Riesgos'!D67</f>
        <v>0</v>
      </c>
      <c r="F67" s="546"/>
      <c r="G67" s="590"/>
      <c r="H67" s="585"/>
      <c r="I67" s="340"/>
      <c r="J67" s="593"/>
      <c r="K67" s="593"/>
      <c r="L67" s="582"/>
      <c r="M67" s="585"/>
      <c r="N67" s="585"/>
      <c r="O67" s="149"/>
      <c r="P67" s="149"/>
      <c r="Q67" s="315"/>
    </row>
    <row r="68" spans="1:18">
      <c r="A68" s="600"/>
      <c r="B68" s="585"/>
      <c r="C68" s="585"/>
      <c r="D68" s="585"/>
      <c r="E68" s="325">
        <f>'5- Identificación de Riesgos'!D68</f>
        <v>0</v>
      </c>
      <c r="F68" s="546"/>
      <c r="G68" s="590"/>
      <c r="H68" s="585"/>
      <c r="I68" s="340"/>
      <c r="J68" s="593"/>
      <c r="K68" s="593"/>
      <c r="L68" s="582"/>
      <c r="M68" s="585"/>
      <c r="N68" s="585"/>
      <c r="O68" s="149"/>
      <c r="P68" s="149"/>
      <c r="Q68" s="315"/>
    </row>
    <row r="69" spans="1:18" ht="15.75" thickBot="1">
      <c r="A69" s="601"/>
      <c r="B69" s="586"/>
      <c r="C69" s="586"/>
      <c r="D69" s="586"/>
      <c r="E69" s="327">
        <f>'5- Identificación de Riesgos'!D69</f>
        <v>0</v>
      </c>
      <c r="F69" s="547"/>
      <c r="G69" s="591"/>
      <c r="H69" s="586"/>
      <c r="I69" s="342"/>
      <c r="J69" s="594"/>
      <c r="K69" s="594"/>
      <c r="L69" s="583"/>
      <c r="M69" s="586"/>
      <c r="N69" s="586"/>
      <c r="O69" s="311"/>
      <c r="P69" s="311"/>
      <c r="Q69" s="316"/>
    </row>
    <row r="70" spans="1:18" ht="60">
      <c r="A70" s="612">
        <f>'5- Identificación de Riesgos'!A70</f>
        <v>7</v>
      </c>
      <c r="B70" s="596" t="str">
        <f>'5- Identificación de Riesgos'!B70</f>
        <v>Fallas en la disponibilidad de los sistemas de información</v>
      </c>
      <c r="C70" s="596" t="str">
        <f>'5- Identificación de Riesgos'!C70</f>
        <v>Afectación en la disponibilidad de los sistemas de información y aplicación que se administren desde la unidad</v>
      </c>
      <c r="D70" s="596" t="s">
        <v>292</v>
      </c>
      <c r="E70" s="323" t="str">
        <f>'5- Identificación de Riesgos'!D70</f>
        <v>1. Sistemas Desactualizados: Versiones obsoletas de software pueden ser vulnerables a fallas.</v>
      </c>
      <c r="F70" s="545" t="str">
        <f>'5- Identificación de Riesgos'!H70</f>
        <v>Baja - 2</v>
      </c>
      <c r="G70" s="596" t="str">
        <f>'5- Identificación de Riesgos'!M70</f>
        <v>Menor - 2</v>
      </c>
      <c r="H70" s="596" t="str">
        <f>'5- Identificación de Riesgos'!N70</f>
        <v>Moderado - 4</v>
      </c>
      <c r="I70" s="356"/>
      <c r="J70" s="597" t="str">
        <f>'6- Valoración Controles'!T70</f>
        <v>Muy Baja - 1</v>
      </c>
      <c r="K70" s="597" t="str">
        <f>'6- Valoración Controles'!U70</f>
        <v>Leve - 1</v>
      </c>
      <c r="L70" s="598" t="e">
        <f>AVERAGE(#REF!)</f>
        <v>#REF!</v>
      </c>
      <c r="M70" s="596" t="str">
        <f>'6- Valoración Controles'!V70</f>
        <v>Bajo - 1</v>
      </c>
      <c r="N70" s="596" t="s">
        <v>491</v>
      </c>
      <c r="O70" s="357" t="s">
        <v>658</v>
      </c>
      <c r="P70" s="357" t="s">
        <v>523</v>
      </c>
      <c r="Q70" s="360">
        <v>46022</v>
      </c>
      <c r="R70" s="370" t="s">
        <v>660</v>
      </c>
    </row>
    <row r="71" spans="1:18" ht="45">
      <c r="A71" s="600"/>
      <c r="B71" s="585"/>
      <c r="C71" s="585"/>
      <c r="D71" s="585"/>
      <c r="E71" s="325" t="str">
        <f>'5- Identificación de Riesgos'!D71</f>
        <v>2. Falta de monitoreo a la continuidad del servicio de los sistemas de información.</v>
      </c>
      <c r="F71" s="546"/>
      <c r="G71" s="590"/>
      <c r="H71" s="585"/>
      <c r="I71" s="340"/>
      <c r="J71" s="593"/>
      <c r="K71" s="593"/>
      <c r="L71" s="582"/>
      <c r="M71" s="585"/>
      <c r="N71" s="585"/>
      <c r="O71" s="227" t="s">
        <v>524</v>
      </c>
      <c r="P71" s="227" t="s">
        <v>523</v>
      </c>
      <c r="Q71" s="361">
        <v>46022</v>
      </c>
    </row>
    <row r="72" spans="1:18" ht="45">
      <c r="A72" s="600"/>
      <c r="B72" s="585"/>
      <c r="C72" s="585"/>
      <c r="D72" s="585"/>
      <c r="E72" s="325" t="str">
        <f>'5- Identificación de Riesgos'!D72</f>
        <v>3. Errores Humanos: Configuraciones incorrectas, actualizaciones fallidas o eliminación accidental de datos.</v>
      </c>
      <c r="F72" s="546"/>
      <c r="G72" s="590"/>
      <c r="H72" s="585"/>
      <c r="I72" s="340"/>
      <c r="J72" s="593"/>
      <c r="K72" s="593"/>
      <c r="L72" s="582"/>
      <c r="M72" s="585"/>
      <c r="N72" s="585"/>
      <c r="O72" s="228" t="s">
        <v>525</v>
      </c>
      <c r="P72" s="227" t="s">
        <v>523</v>
      </c>
      <c r="Q72" s="361">
        <v>46022</v>
      </c>
    </row>
    <row r="73" spans="1:18" ht="30">
      <c r="A73" s="600"/>
      <c r="B73" s="585"/>
      <c r="C73" s="585"/>
      <c r="D73" s="585"/>
      <c r="E73" s="325" t="str">
        <f>'5- Identificación de Riesgos'!D73</f>
        <v xml:space="preserve">4. Desastres Naturales </v>
      </c>
      <c r="F73" s="546"/>
      <c r="G73" s="590"/>
      <c r="H73" s="585"/>
      <c r="I73" s="340"/>
      <c r="J73" s="593"/>
      <c r="K73" s="593"/>
      <c r="L73" s="582"/>
      <c r="M73" s="585"/>
      <c r="N73" s="585"/>
      <c r="O73" s="228" t="s">
        <v>526</v>
      </c>
      <c r="P73" s="227" t="s">
        <v>523</v>
      </c>
      <c r="Q73" s="361">
        <v>46022</v>
      </c>
    </row>
    <row r="74" spans="1:18" ht="75">
      <c r="A74" s="600"/>
      <c r="B74" s="585"/>
      <c r="C74" s="585"/>
      <c r="D74" s="585"/>
      <c r="E74" s="325">
        <f>'5- Identificación de Riesgos'!D74</f>
        <v>0</v>
      </c>
      <c r="F74" s="546"/>
      <c r="G74" s="590"/>
      <c r="H74" s="585"/>
      <c r="I74" s="340"/>
      <c r="J74" s="593"/>
      <c r="K74" s="593"/>
      <c r="L74" s="582"/>
      <c r="M74" s="585"/>
      <c r="N74" s="585"/>
      <c r="O74" s="228" t="s">
        <v>659</v>
      </c>
      <c r="P74" s="227" t="s">
        <v>661</v>
      </c>
      <c r="Q74" s="361">
        <v>46022</v>
      </c>
    </row>
    <row r="75" spans="1:18">
      <c r="A75" s="600"/>
      <c r="B75" s="585"/>
      <c r="C75" s="585"/>
      <c r="D75" s="585"/>
      <c r="E75" s="325">
        <f>'5- Identificación de Riesgos'!D75</f>
        <v>0</v>
      </c>
      <c r="F75" s="546"/>
      <c r="G75" s="590"/>
      <c r="H75" s="585"/>
      <c r="I75" s="340"/>
      <c r="J75" s="593"/>
      <c r="K75" s="593"/>
      <c r="L75" s="582"/>
      <c r="M75" s="585"/>
      <c r="N75" s="585"/>
      <c r="O75" s="228"/>
      <c r="P75" s="227"/>
      <c r="Q75" s="333"/>
    </row>
    <row r="76" spans="1:18">
      <c r="A76" s="600"/>
      <c r="B76" s="585"/>
      <c r="C76" s="585"/>
      <c r="D76" s="585"/>
      <c r="E76" s="325">
        <f>'5- Identificación de Riesgos'!D76</f>
        <v>0</v>
      </c>
      <c r="F76" s="546"/>
      <c r="G76" s="590"/>
      <c r="H76" s="585"/>
      <c r="I76" s="340"/>
      <c r="J76" s="593"/>
      <c r="K76" s="593"/>
      <c r="L76" s="582"/>
      <c r="M76" s="585"/>
      <c r="N76" s="585"/>
      <c r="O76" s="149"/>
      <c r="P76" s="226"/>
      <c r="Q76" s="334"/>
    </row>
    <row r="77" spans="1:18">
      <c r="A77" s="600"/>
      <c r="B77" s="585"/>
      <c r="C77" s="585"/>
      <c r="D77" s="585"/>
      <c r="E77" s="325">
        <f>'5- Identificación de Riesgos'!D77</f>
        <v>0</v>
      </c>
      <c r="F77" s="546"/>
      <c r="G77" s="590"/>
      <c r="H77" s="585"/>
      <c r="I77" s="340"/>
      <c r="J77" s="593"/>
      <c r="K77" s="593"/>
      <c r="L77" s="582"/>
      <c r="M77" s="585"/>
      <c r="N77" s="585"/>
      <c r="O77" s="149"/>
      <c r="P77" s="226"/>
      <c r="Q77" s="334"/>
    </row>
    <row r="78" spans="1:18">
      <c r="A78" s="600"/>
      <c r="B78" s="585"/>
      <c r="C78" s="585"/>
      <c r="D78" s="585"/>
      <c r="E78" s="325">
        <f>'5- Identificación de Riesgos'!D78</f>
        <v>0</v>
      </c>
      <c r="F78" s="546"/>
      <c r="G78" s="590"/>
      <c r="H78" s="585"/>
      <c r="I78" s="340"/>
      <c r="J78" s="593"/>
      <c r="K78" s="593"/>
      <c r="L78" s="582"/>
      <c r="M78" s="585"/>
      <c r="N78" s="585"/>
      <c r="O78" s="149"/>
      <c r="P78" s="226"/>
      <c r="Q78" s="334"/>
    </row>
    <row r="79" spans="1:18" ht="15.75" thickBot="1">
      <c r="A79" s="601"/>
      <c r="B79" s="586"/>
      <c r="C79" s="586"/>
      <c r="D79" s="586"/>
      <c r="E79" s="327">
        <f>'5- Identificación de Riesgos'!D79</f>
        <v>0</v>
      </c>
      <c r="F79" s="547"/>
      <c r="G79" s="591"/>
      <c r="H79" s="586"/>
      <c r="I79" s="342"/>
      <c r="J79" s="594"/>
      <c r="K79" s="594"/>
      <c r="L79" s="583"/>
      <c r="M79" s="586"/>
      <c r="N79" s="586"/>
      <c r="O79" s="311"/>
      <c r="P79" s="335"/>
      <c r="Q79" s="336"/>
    </row>
    <row r="80" spans="1:18" ht="90">
      <c r="A80" s="595">
        <f>'5- Identificación de Riesgos'!A80</f>
        <v>8</v>
      </c>
      <c r="B80" s="596" t="str">
        <f>'5- Identificación de Riesgos'!B80</f>
        <v>Recibir dádivas o beneficios a nombre propio o de terceros para  manipular las bases de datos o interrumpir las comunicaciones.</v>
      </c>
      <c r="C80" s="596" t="str">
        <f>'5- Identificación de Riesgos'!C80</f>
        <v>Recibir dádivas o beneficios a nombre propio o de terceros para  alterar la información o la estructuras de las bases de datos o suspender temporal o permanentemente las comunicaciones.</v>
      </c>
      <c r="D80" s="596" t="s">
        <v>292</v>
      </c>
      <c r="E80" s="323" t="str">
        <f>'5- Identificación de Riesgos'!D80</f>
        <v>1.Insuficientes programas de capacitación para la toma de conciencia debido al desconocimiento de la ley antisoborno (ISO 37001:2016), Plan Anticorrupción y  de los  valores y principios propios de la entidad.</v>
      </c>
      <c r="F80" s="545" t="str">
        <f>'5- Identificación de Riesgos'!H80</f>
        <v>Muy Baja - 1</v>
      </c>
      <c r="G80" s="596" t="str">
        <f>'5- Identificación de Riesgos'!M80</f>
        <v>Mayor - 4</v>
      </c>
      <c r="H80" s="596" t="str">
        <f>'5- Identificación de Riesgos'!N80</f>
        <v>Alto  - 4</v>
      </c>
      <c r="I80" s="82"/>
      <c r="J80" s="597" t="str">
        <f>'6- Valoración Controles'!T80</f>
        <v>Muy Baja - 1</v>
      </c>
      <c r="K80" s="597" t="str">
        <f>'6- Valoración Controles'!U80</f>
        <v>Mayor - 4</v>
      </c>
      <c r="L80" s="598" t="e">
        <f>AVERAGE(#REF!)</f>
        <v>#REF!</v>
      </c>
      <c r="M80" s="596" t="str">
        <f>'6- Valoración Controles'!V80</f>
        <v>Alto  - 4</v>
      </c>
      <c r="N80" s="596" t="s">
        <v>527</v>
      </c>
      <c r="O80" s="299" t="s">
        <v>528</v>
      </c>
      <c r="P80" s="299" t="s">
        <v>529</v>
      </c>
      <c r="Q80" s="339">
        <v>46022</v>
      </c>
      <c r="R80" s="371" t="s">
        <v>654</v>
      </c>
    </row>
    <row r="81" spans="1:18" ht="30">
      <c r="A81" s="588"/>
      <c r="B81" s="585"/>
      <c r="C81" s="585"/>
      <c r="D81" s="585"/>
      <c r="E81" s="325" t="str">
        <f>'5- Identificación de Riesgos'!D81</f>
        <v xml:space="preserve">2. Desconocimiento y no aplicación del Código de Ética y Buen Gobierno.    </v>
      </c>
      <c r="F81" s="546"/>
      <c r="G81" s="590"/>
      <c r="H81" s="585"/>
      <c r="I81" s="82"/>
      <c r="J81" s="593"/>
      <c r="K81" s="593"/>
      <c r="L81" s="582"/>
      <c r="M81" s="585"/>
      <c r="N81" s="585"/>
      <c r="O81" s="302" t="s">
        <v>530</v>
      </c>
      <c r="P81" s="149" t="s">
        <v>531</v>
      </c>
      <c r="Q81" s="332">
        <v>46022</v>
      </c>
      <c r="R81" s="372"/>
    </row>
    <row r="82" spans="1:18" ht="45">
      <c r="A82" s="588"/>
      <c r="B82" s="585"/>
      <c r="C82" s="585"/>
      <c r="D82" s="585"/>
      <c r="E82" s="325" t="str">
        <f>'5- Identificación de Riesgos'!D82</f>
        <v>3.Carencia de compromiso  y transparencia de los servidores judiciales</v>
      </c>
      <c r="F82" s="546"/>
      <c r="G82" s="590"/>
      <c r="H82" s="585"/>
      <c r="I82" s="82"/>
      <c r="J82" s="593"/>
      <c r="K82" s="593"/>
      <c r="L82" s="582"/>
      <c r="M82" s="585"/>
      <c r="N82" s="585"/>
      <c r="O82" s="149"/>
      <c r="P82" s="149"/>
      <c r="Q82" s="315"/>
      <c r="R82" s="372"/>
    </row>
    <row r="83" spans="1:18" ht="30">
      <c r="A83" s="588"/>
      <c r="B83" s="585"/>
      <c r="C83" s="585"/>
      <c r="D83" s="585"/>
      <c r="E83" s="325" t="str">
        <f>'5- Identificación de Riesgos'!D83</f>
        <v>4.Deficiencia de  controles en el trámite  de los documentos</v>
      </c>
      <c r="F83" s="546"/>
      <c r="G83" s="590"/>
      <c r="H83" s="585"/>
      <c r="I83" s="82"/>
      <c r="J83" s="593"/>
      <c r="K83" s="593"/>
      <c r="L83" s="582"/>
      <c r="M83" s="585"/>
      <c r="N83" s="585"/>
      <c r="O83" s="149"/>
      <c r="P83" s="149"/>
      <c r="Q83" s="315"/>
      <c r="R83" s="372"/>
    </row>
    <row r="84" spans="1:18" ht="30">
      <c r="A84" s="588"/>
      <c r="B84" s="585"/>
      <c r="C84" s="585"/>
      <c r="D84" s="585"/>
      <c r="E84" s="325" t="str">
        <f>'5- Identificación de Riesgos'!D84</f>
        <v xml:space="preserve">5. Aplicación no adecuada  de los procedimientos de control </v>
      </c>
      <c r="F84" s="546"/>
      <c r="G84" s="590"/>
      <c r="H84" s="585"/>
      <c r="I84" s="82"/>
      <c r="J84" s="593"/>
      <c r="K84" s="593"/>
      <c r="L84" s="582"/>
      <c r="M84" s="585"/>
      <c r="N84" s="585"/>
      <c r="O84" s="149"/>
      <c r="P84" s="149"/>
      <c r="Q84" s="315"/>
      <c r="R84" s="372"/>
    </row>
    <row r="85" spans="1:18">
      <c r="A85" s="588"/>
      <c r="B85" s="585"/>
      <c r="C85" s="585"/>
      <c r="D85" s="585"/>
      <c r="E85" s="325">
        <f>'5- Identificación de Riesgos'!D85</f>
        <v>0</v>
      </c>
      <c r="F85" s="546"/>
      <c r="G85" s="590"/>
      <c r="H85" s="585"/>
      <c r="I85" s="82"/>
      <c r="J85" s="593"/>
      <c r="K85" s="593"/>
      <c r="L85" s="582"/>
      <c r="M85" s="585"/>
      <c r="N85" s="585"/>
      <c r="O85" s="149"/>
      <c r="P85" s="149"/>
      <c r="Q85" s="315"/>
      <c r="R85" s="372"/>
    </row>
    <row r="86" spans="1:18">
      <c r="A86" s="588"/>
      <c r="B86" s="585"/>
      <c r="C86" s="585"/>
      <c r="D86" s="585"/>
      <c r="E86" s="325">
        <f>'5- Identificación de Riesgos'!D86</f>
        <v>0</v>
      </c>
      <c r="F86" s="546"/>
      <c r="G86" s="590"/>
      <c r="H86" s="585"/>
      <c r="I86" s="82"/>
      <c r="J86" s="593"/>
      <c r="K86" s="593"/>
      <c r="L86" s="582"/>
      <c r="M86" s="585"/>
      <c r="N86" s="585"/>
      <c r="O86" s="149"/>
      <c r="P86" s="149"/>
      <c r="Q86" s="315"/>
      <c r="R86" s="372"/>
    </row>
    <row r="87" spans="1:18">
      <c r="A87" s="588"/>
      <c r="B87" s="585"/>
      <c r="C87" s="585"/>
      <c r="D87" s="585"/>
      <c r="E87" s="325">
        <f>'5- Identificación de Riesgos'!D87</f>
        <v>0</v>
      </c>
      <c r="F87" s="546"/>
      <c r="G87" s="590"/>
      <c r="H87" s="585"/>
      <c r="I87" s="82"/>
      <c r="J87" s="593"/>
      <c r="K87" s="593"/>
      <c r="L87" s="582"/>
      <c r="M87" s="585"/>
      <c r="N87" s="585"/>
      <c r="O87" s="149"/>
      <c r="P87" s="149"/>
      <c r="Q87" s="315"/>
      <c r="R87" s="372"/>
    </row>
    <row r="88" spans="1:18">
      <c r="A88" s="588"/>
      <c r="B88" s="585"/>
      <c r="C88" s="585"/>
      <c r="D88" s="585"/>
      <c r="E88" s="325">
        <f>'5- Identificación de Riesgos'!D88</f>
        <v>0</v>
      </c>
      <c r="F88" s="546"/>
      <c r="G88" s="590"/>
      <c r="H88" s="585"/>
      <c r="I88" s="82"/>
      <c r="J88" s="593"/>
      <c r="K88" s="593"/>
      <c r="L88" s="582"/>
      <c r="M88" s="585"/>
      <c r="N88" s="585"/>
      <c r="O88" s="149"/>
      <c r="P88" s="149"/>
      <c r="Q88" s="315"/>
      <c r="R88" s="372"/>
    </row>
    <row r="89" spans="1:18" ht="15.75" thickBot="1">
      <c r="A89" s="589"/>
      <c r="B89" s="586"/>
      <c r="C89" s="586"/>
      <c r="D89" s="586"/>
      <c r="E89" s="327">
        <f>'5- Identificación de Riesgos'!D89</f>
        <v>0</v>
      </c>
      <c r="F89" s="547"/>
      <c r="G89" s="591"/>
      <c r="H89" s="586"/>
      <c r="I89" s="310"/>
      <c r="J89" s="594"/>
      <c r="K89" s="594"/>
      <c r="L89" s="583"/>
      <c r="M89" s="586"/>
      <c r="N89" s="586"/>
      <c r="O89" s="311"/>
      <c r="P89" s="311"/>
      <c r="Q89" s="316"/>
      <c r="R89" s="372"/>
    </row>
    <row r="90" spans="1:18" ht="90">
      <c r="A90" s="587">
        <f>'5- Identificación de Riesgos'!A90</f>
        <v>9</v>
      </c>
      <c r="B90" s="584" t="str">
        <f>'5- Identificación de Riesgos'!B90</f>
        <v>Ofrecer, prometer, entregar, aceptar o solicitar una ventaja indebida para la asignación de permisos para el acceso y uso de servicios tecnológicos no autorizados, con exposición de datos sensibles,  en  beneficio propio o de un tercero.</v>
      </c>
      <c r="C90" s="584" t="str">
        <f>'5- Identificación de Riesgos'!C90</f>
        <v xml:space="preserve">Cuando por el acceso indebido  y malintencionado a los sistemas de información se hace el uso no apropiado de la información contenida en los sistemas en favorecimiento propio o de un tercero.
</v>
      </c>
      <c r="D90" s="584" t="s">
        <v>292</v>
      </c>
      <c r="E90" s="322" t="str">
        <f>'5- Identificación de Riesgos'!D80</f>
        <v>1.Insuficientes programas de capacitación para la toma de conciencia debido al desconocimiento de la ley antisoborno (ISO 37001:2016), Plan Anticorrupción y  de los  valores y principios propios de la entidad.</v>
      </c>
      <c r="F90" s="557" t="str">
        <f>'5- Identificación de Riesgos'!H90</f>
        <v>Muy Baja - 1</v>
      </c>
      <c r="G90" s="584" t="str">
        <f>'5- Identificación de Riesgos'!M90</f>
        <v>Moderado - 3</v>
      </c>
      <c r="H90" s="584" t="str">
        <f>'5- Identificación de Riesgos'!N90</f>
        <v>Moderado - 3</v>
      </c>
      <c r="I90" s="134"/>
      <c r="J90" s="592" t="str">
        <f>'6- Valoración Controles'!T90</f>
        <v>Muy Baja - 1</v>
      </c>
      <c r="K90" s="592" t="str">
        <f>'6- Valoración Controles'!U90</f>
        <v>Menor - 2</v>
      </c>
      <c r="L90" s="581" t="e">
        <f>AVERAGE(#REF!)</f>
        <v>#REF!</v>
      </c>
      <c r="M90" s="584" t="str">
        <f>'6- Valoración Controles'!V90</f>
        <v>Bajo - 2</v>
      </c>
      <c r="N90" s="584" t="s">
        <v>527</v>
      </c>
      <c r="O90" s="312" t="s">
        <v>532</v>
      </c>
      <c r="P90" s="235" t="s">
        <v>493</v>
      </c>
      <c r="Q90" s="364">
        <v>46022</v>
      </c>
      <c r="R90" s="372" t="s">
        <v>655</v>
      </c>
    </row>
    <row r="91" spans="1:18" ht="30">
      <c r="A91" s="588"/>
      <c r="B91" s="585"/>
      <c r="C91" s="585"/>
      <c r="D91" s="585"/>
      <c r="E91" s="325" t="str">
        <f>'5- Identificación de Riesgos'!D81</f>
        <v xml:space="preserve">2. Desconocimiento y no aplicación del Código de Ética y Buen Gobierno.    </v>
      </c>
      <c r="F91" s="546"/>
      <c r="G91" s="590"/>
      <c r="H91" s="585"/>
      <c r="I91" s="82"/>
      <c r="J91" s="593"/>
      <c r="K91" s="593"/>
      <c r="L91" s="582"/>
      <c r="M91" s="585"/>
      <c r="N91" s="585"/>
      <c r="O91" s="149" t="s">
        <v>528</v>
      </c>
      <c r="P91" s="149" t="s">
        <v>529</v>
      </c>
      <c r="Q91" s="331">
        <v>46022</v>
      </c>
      <c r="R91" s="372"/>
    </row>
    <row r="92" spans="1:18" ht="45">
      <c r="A92" s="588"/>
      <c r="B92" s="585"/>
      <c r="C92" s="585"/>
      <c r="D92" s="585"/>
      <c r="E92" s="325" t="str">
        <f>'5- Identificación de Riesgos'!D82</f>
        <v>3.Carencia de compromiso  y transparencia de los servidores judiciales</v>
      </c>
      <c r="F92" s="546"/>
      <c r="G92" s="590"/>
      <c r="H92" s="585"/>
      <c r="I92" s="82"/>
      <c r="J92" s="593"/>
      <c r="K92" s="593"/>
      <c r="L92" s="582"/>
      <c r="M92" s="585"/>
      <c r="N92" s="585"/>
      <c r="O92" s="149"/>
      <c r="P92" s="149"/>
      <c r="Q92" s="331"/>
      <c r="R92" s="372"/>
    </row>
    <row r="93" spans="1:18" ht="30">
      <c r="A93" s="588"/>
      <c r="B93" s="585"/>
      <c r="C93" s="585"/>
      <c r="D93" s="585"/>
      <c r="E93" s="325" t="str">
        <f>'5- Identificación de Riesgos'!D83</f>
        <v>4.Deficiencia de  controles en el trámite  de los documentos</v>
      </c>
      <c r="F93" s="546"/>
      <c r="G93" s="590"/>
      <c r="H93" s="585"/>
      <c r="I93" s="82"/>
      <c r="J93" s="593"/>
      <c r="K93" s="593"/>
      <c r="L93" s="582"/>
      <c r="M93" s="585"/>
      <c r="N93" s="585"/>
      <c r="O93" s="149"/>
      <c r="P93" s="149"/>
      <c r="Q93" s="315"/>
      <c r="R93" s="372"/>
    </row>
    <row r="94" spans="1:18" ht="30">
      <c r="A94" s="588"/>
      <c r="B94" s="585"/>
      <c r="C94" s="585"/>
      <c r="D94" s="585"/>
      <c r="E94" s="325" t="str">
        <f>'5- Identificación de Riesgos'!D84</f>
        <v xml:space="preserve">5. Aplicación no adecuada  de los procedimientos de control </v>
      </c>
      <c r="F94" s="546"/>
      <c r="G94" s="590"/>
      <c r="H94" s="585"/>
      <c r="I94" s="82"/>
      <c r="J94" s="593"/>
      <c r="K94" s="593"/>
      <c r="L94" s="582"/>
      <c r="M94" s="585"/>
      <c r="N94" s="585"/>
      <c r="O94" s="149"/>
      <c r="P94" s="149"/>
      <c r="Q94" s="315"/>
      <c r="R94" s="372"/>
    </row>
    <row r="95" spans="1:18">
      <c r="A95" s="588"/>
      <c r="B95" s="585"/>
      <c r="C95" s="585"/>
      <c r="D95" s="585"/>
      <c r="E95" s="325">
        <f>'5- Identificación de Riesgos'!D85</f>
        <v>0</v>
      </c>
      <c r="F95" s="546"/>
      <c r="G95" s="590"/>
      <c r="H95" s="585"/>
      <c r="I95" s="82"/>
      <c r="J95" s="593"/>
      <c r="K95" s="593"/>
      <c r="L95" s="582"/>
      <c r="M95" s="585"/>
      <c r="N95" s="585"/>
      <c r="O95" s="149"/>
      <c r="P95" s="149"/>
      <c r="Q95" s="315"/>
      <c r="R95" s="372"/>
    </row>
    <row r="96" spans="1:18">
      <c r="A96" s="588"/>
      <c r="B96" s="585"/>
      <c r="C96" s="585"/>
      <c r="D96" s="585"/>
      <c r="E96" s="325">
        <f>'5- Identificación de Riesgos'!D86</f>
        <v>0</v>
      </c>
      <c r="F96" s="546"/>
      <c r="G96" s="590"/>
      <c r="H96" s="585"/>
      <c r="I96" s="82"/>
      <c r="J96" s="593"/>
      <c r="K96" s="593"/>
      <c r="L96" s="582"/>
      <c r="M96" s="585"/>
      <c r="N96" s="585"/>
      <c r="O96" s="149"/>
      <c r="P96" s="149"/>
      <c r="Q96" s="315"/>
      <c r="R96" s="372"/>
    </row>
    <row r="97" spans="1:18">
      <c r="A97" s="588"/>
      <c r="B97" s="585"/>
      <c r="C97" s="585"/>
      <c r="D97" s="585"/>
      <c r="E97" s="325">
        <f>'5- Identificación de Riesgos'!D87</f>
        <v>0</v>
      </c>
      <c r="F97" s="546"/>
      <c r="G97" s="590"/>
      <c r="H97" s="585"/>
      <c r="I97" s="82"/>
      <c r="J97" s="593"/>
      <c r="K97" s="593"/>
      <c r="L97" s="582"/>
      <c r="M97" s="585"/>
      <c r="N97" s="585"/>
      <c r="O97" s="149"/>
      <c r="P97" s="149"/>
      <c r="Q97" s="315"/>
      <c r="R97" s="372"/>
    </row>
    <row r="98" spans="1:18">
      <c r="A98" s="588"/>
      <c r="B98" s="585"/>
      <c r="C98" s="585"/>
      <c r="D98" s="585"/>
      <c r="E98" s="325">
        <f>'5- Identificación de Riesgos'!D88</f>
        <v>0</v>
      </c>
      <c r="F98" s="546"/>
      <c r="G98" s="590"/>
      <c r="H98" s="585"/>
      <c r="I98" s="82"/>
      <c r="J98" s="593"/>
      <c r="K98" s="593"/>
      <c r="L98" s="582"/>
      <c r="M98" s="585"/>
      <c r="N98" s="585"/>
      <c r="O98" s="149"/>
      <c r="P98" s="149"/>
      <c r="Q98" s="315"/>
      <c r="R98" s="372"/>
    </row>
    <row r="99" spans="1:18" ht="15.75" thickBot="1">
      <c r="A99" s="589"/>
      <c r="B99" s="586"/>
      <c r="C99" s="586"/>
      <c r="D99" s="586"/>
      <c r="E99" s="327">
        <f>'5- Identificación de Riesgos'!D89</f>
        <v>0</v>
      </c>
      <c r="F99" s="547"/>
      <c r="G99" s="591"/>
      <c r="H99" s="586"/>
      <c r="I99" s="310"/>
      <c r="J99" s="594"/>
      <c r="K99" s="594"/>
      <c r="L99" s="583"/>
      <c r="M99" s="586"/>
      <c r="N99" s="586"/>
      <c r="O99" s="311"/>
      <c r="P99" s="311"/>
      <c r="Q99" s="365"/>
      <c r="R99" s="372"/>
    </row>
    <row r="100" spans="1:18" ht="45">
      <c r="A100" s="595">
        <f>'5- Identificación de Riesgos'!A100</f>
        <v>10</v>
      </c>
      <c r="B100" s="596" t="str">
        <f>'5- Identificación de Riesgos'!B100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596" t="str">
        <f>'5- Identificación de Riesgos'!C100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596" t="s">
        <v>292</v>
      </c>
      <c r="E100" s="323" t="str">
        <f>'5- Identificación de Riesgos'!D90</f>
        <v>1. Falta de ética de los servidores públicos (Debilidades en principios y valores)</v>
      </c>
      <c r="F100" s="545" t="str">
        <f>'5- Identificación de Riesgos'!H100</f>
        <v>Muy Baja - 1</v>
      </c>
      <c r="G100" s="596" t="str">
        <f>'5- Identificación de Riesgos'!M100</f>
        <v>Moderado - 3</v>
      </c>
      <c r="H100" s="596" t="str">
        <f>'5- Identificación de Riesgos'!N100</f>
        <v>Moderado - 3</v>
      </c>
      <c r="I100" s="356"/>
      <c r="J100" s="597" t="str">
        <f>'6- Valoración Controles'!T100</f>
        <v>Muy Baja - 1</v>
      </c>
      <c r="K100" s="597" t="str">
        <f>'6- Valoración Controles'!U100</f>
        <v>Menor - 2</v>
      </c>
      <c r="L100" s="598" t="e">
        <f>AVERAGE(#REF!)</f>
        <v>#REF!</v>
      </c>
      <c r="M100" s="596" t="str">
        <f>'6- Valoración Controles'!V100</f>
        <v>Bajo - 2</v>
      </c>
      <c r="N100" s="596" t="s">
        <v>527</v>
      </c>
      <c r="O100" s="299" t="s">
        <v>528</v>
      </c>
      <c r="P100" s="299" t="s">
        <v>529</v>
      </c>
      <c r="Q100" s="339">
        <v>46022</v>
      </c>
      <c r="R100" s="372" t="s">
        <v>655</v>
      </c>
    </row>
    <row r="101" spans="1:18" ht="30">
      <c r="A101" s="588"/>
      <c r="B101" s="585"/>
      <c r="C101" s="585"/>
      <c r="D101" s="585"/>
      <c r="E101" s="325" t="str">
        <f>'5- Identificación de Riesgos'!D91</f>
        <v>2. Falta de ética de terceros interesados  (Debilidades principios y valores)</v>
      </c>
      <c r="F101" s="546"/>
      <c r="G101" s="590"/>
      <c r="H101" s="585"/>
      <c r="I101" s="340"/>
      <c r="J101" s="593"/>
      <c r="K101" s="593"/>
      <c r="L101" s="582"/>
      <c r="M101" s="585"/>
      <c r="N101" s="585"/>
      <c r="O101" s="304" t="s">
        <v>533</v>
      </c>
      <c r="P101" s="149" t="s">
        <v>531</v>
      </c>
      <c r="Q101" s="362">
        <v>46022</v>
      </c>
      <c r="R101" s="372"/>
    </row>
    <row r="102" spans="1:18" ht="45">
      <c r="A102" s="588"/>
      <c r="B102" s="585"/>
      <c r="C102" s="585"/>
      <c r="D102" s="585"/>
      <c r="E102" s="325" t="str">
        <f>'5- Identificación de Riesgos'!D92</f>
        <v>3. Debilidad en la gestión de Seguridad de la Información, relacionada con contraseñas.</v>
      </c>
      <c r="F102" s="546"/>
      <c r="G102" s="590"/>
      <c r="H102" s="585"/>
      <c r="I102" s="340"/>
      <c r="J102" s="593"/>
      <c r="K102" s="593"/>
      <c r="L102" s="582"/>
      <c r="M102" s="585"/>
      <c r="N102" s="585"/>
      <c r="O102" s="302"/>
      <c r="P102" s="302"/>
      <c r="Q102" s="361"/>
      <c r="R102" s="372"/>
    </row>
    <row r="103" spans="1:18" ht="60">
      <c r="A103" s="588"/>
      <c r="B103" s="585"/>
      <c r="C103" s="585"/>
      <c r="D103" s="585"/>
      <c r="E103" s="325" t="str">
        <f>'5- Identificación de Riesgos'!D93</f>
        <v>4. Debilidad en los controles relacionados con la gestión de los aplicativos. (Daño - cambio - manipulación base de datos)</v>
      </c>
      <c r="F103" s="546"/>
      <c r="G103" s="590"/>
      <c r="H103" s="585"/>
      <c r="I103" s="340"/>
      <c r="J103" s="593"/>
      <c r="K103" s="593"/>
      <c r="L103" s="582"/>
      <c r="M103" s="585"/>
      <c r="N103" s="585"/>
      <c r="O103" s="149"/>
      <c r="P103" s="149"/>
      <c r="Q103" s="362"/>
      <c r="R103" s="372"/>
    </row>
    <row r="104" spans="1:18">
      <c r="A104" s="588"/>
      <c r="B104" s="585"/>
      <c r="C104" s="585"/>
      <c r="D104" s="585"/>
      <c r="E104" s="325">
        <f>'5- Identificación de Riesgos'!D94</f>
        <v>0</v>
      </c>
      <c r="F104" s="546"/>
      <c r="G104" s="590"/>
      <c r="H104" s="585"/>
      <c r="I104" s="340"/>
      <c r="J104" s="593"/>
      <c r="K104" s="593"/>
      <c r="L104" s="582"/>
      <c r="M104" s="585"/>
      <c r="N104" s="585"/>
      <c r="O104" s="149"/>
      <c r="P104" s="149"/>
      <c r="Q104" s="315"/>
      <c r="R104" s="372"/>
    </row>
    <row r="105" spans="1:18">
      <c r="A105" s="588"/>
      <c r="B105" s="585"/>
      <c r="C105" s="585"/>
      <c r="D105" s="585"/>
      <c r="E105" s="325">
        <f>'5- Identificación de Riesgos'!D95</f>
        <v>0</v>
      </c>
      <c r="F105" s="546"/>
      <c r="G105" s="590"/>
      <c r="H105" s="585"/>
      <c r="I105" s="340"/>
      <c r="J105" s="593"/>
      <c r="K105" s="593"/>
      <c r="L105" s="582"/>
      <c r="M105" s="585"/>
      <c r="N105" s="585"/>
      <c r="O105" s="149"/>
      <c r="P105" s="149"/>
      <c r="Q105" s="315"/>
      <c r="R105" s="372"/>
    </row>
    <row r="106" spans="1:18">
      <c r="A106" s="588"/>
      <c r="B106" s="585"/>
      <c r="C106" s="585"/>
      <c r="D106" s="585"/>
      <c r="E106" s="325">
        <f>'5- Identificación de Riesgos'!D96</f>
        <v>0</v>
      </c>
      <c r="F106" s="546"/>
      <c r="G106" s="590"/>
      <c r="H106" s="585"/>
      <c r="I106" s="340"/>
      <c r="J106" s="593"/>
      <c r="K106" s="593"/>
      <c r="L106" s="582"/>
      <c r="M106" s="585"/>
      <c r="N106" s="585"/>
      <c r="O106" s="149"/>
      <c r="P106" s="149"/>
      <c r="Q106" s="315"/>
      <c r="R106" s="372"/>
    </row>
    <row r="107" spans="1:18">
      <c r="A107" s="588"/>
      <c r="B107" s="585"/>
      <c r="C107" s="585"/>
      <c r="D107" s="585"/>
      <c r="E107" s="325">
        <f>'5- Identificación de Riesgos'!D97</f>
        <v>0</v>
      </c>
      <c r="F107" s="546"/>
      <c r="G107" s="590"/>
      <c r="H107" s="585"/>
      <c r="I107" s="340"/>
      <c r="J107" s="593"/>
      <c r="K107" s="593"/>
      <c r="L107" s="582"/>
      <c r="M107" s="585"/>
      <c r="N107" s="585"/>
      <c r="O107" s="149"/>
      <c r="P107" s="149"/>
      <c r="Q107" s="362"/>
      <c r="R107" s="372"/>
    </row>
    <row r="108" spans="1:18">
      <c r="A108" s="588"/>
      <c r="B108" s="585"/>
      <c r="C108" s="585"/>
      <c r="D108" s="585"/>
      <c r="E108" s="325">
        <f>'5- Identificación de Riesgos'!D98</f>
        <v>0</v>
      </c>
      <c r="F108" s="546"/>
      <c r="G108" s="590"/>
      <c r="H108" s="585"/>
      <c r="I108" s="340"/>
      <c r="J108" s="593"/>
      <c r="K108" s="593"/>
      <c r="L108" s="582"/>
      <c r="M108" s="585"/>
      <c r="N108" s="585"/>
      <c r="O108" s="149"/>
      <c r="P108" s="149"/>
      <c r="Q108" s="362"/>
      <c r="R108" s="372"/>
    </row>
    <row r="109" spans="1:18" ht="15.75" thickBot="1">
      <c r="A109" s="589"/>
      <c r="B109" s="586"/>
      <c r="C109" s="586"/>
      <c r="D109" s="586"/>
      <c r="E109" s="327">
        <f>'5- Identificación de Riesgos'!D99</f>
        <v>0</v>
      </c>
      <c r="F109" s="547"/>
      <c r="G109" s="591"/>
      <c r="H109" s="586"/>
      <c r="I109" s="342"/>
      <c r="J109" s="594"/>
      <c r="K109" s="594"/>
      <c r="L109" s="583"/>
      <c r="M109" s="586"/>
      <c r="N109" s="586"/>
      <c r="O109" s="311"/>
      <c r="P109" s="311"/>
      <c r="Q109" s="363"/>
      <c r="R109" s="372"/>
    </row>
    <row r="110" spans="1:18" ht="45">
      <c r="A110" s="587">
        <f>'5- Identificación de Riesgos'!A110</f>
        <v>11</v>
      </c>
      <c r="B110" s="584" t="str">
        <f>'5- Identificación de Riesgos'!B110</f>
        <v>Ofrecer, prometer, entregar, aceptar o solicitar una ventaja para afectar indebidamente la evaluación técnica de ofertas en los procesos de contratación.</v>
      </c>
      <c r="C110" s="584" t="str">
        <f>'5- Identificación de Riesgos'!C110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584" t="s">
        <v>292</v>
      </c>
      <c r="E110" s="322" t="str">
        <f>'5- Identificación de Riesgos'!D100</f>
        <v>1. Falta de ética de los servidores públicos (Debilidades en principios y valores)</v>
      </c>
      <c r="F110" s="557" t="str">
        <f>'5- Identificación de Riesgos'!H110</f>
        <v>Muy Baja - 1</v>
      </c>
      <c r="G110" s="584" t="str">
        <f>'5- Identificación de Riesgos'!M110</f>
        <v>Moderado - 3</v>
      </c>
      <c r="H110" s="584" t="str">
        <f>'5- Identificación de Riesgos'!N110</f>
        <v>Moderado - 3</v>
      </c>
      <c r="I110" s="366"/>
      <c r="J110" s="592" t="str">
        <f>'6- Valoración Controles'!T110</f>
        <v>Muy Baja - 1</v>
      </c>
      <c r="K110" s="592" t="str">
        <f>'6- Valoración Controles'!U110</f>
        <v>Menor - 2</v>
      </c>
      <c r="L110" s="581" t="e">
        <f>AVERAGE(#REF!)</f>
        <v>#REF!</v>
      </c>
      <c r="M110" s="584" t="str">
        <f>'6- Valoración Controles'!V110</f>
        <v>Bajo - 2</v>
      </c>
      <c r="N110" s="584" t="s">
        <v>527</v>
      </c>
      <c r="O110" s="312" t="s">
        <v>528</v>
      </c>
      <c r="P110" s="312" t="s">
        <v>529</v>
      </c>
      <c r="Q110" s="364">
        <v>45783</v>
      </c>
      <c r="R110" s="372" t="s">
        <v>655</v>
      </c>
    </row>
    <row r="111" spans="1:18" ht="30">
      <c r="A111" s="588"/>
      <c r="B111" s="585"/>
      <c r="C111" s="585"/>
      <c r="D111" s="585"/>
      <c r="E111" s="325" t="str">
        <f>'5- Identificación de Riesgos'!D101</f>
        <v>2. Falta de ética de terceros interesados  (Debilidades principios y valores)</v>
      </c>
      <c r="F111" s="546"/>
      <c r="G111" s="590"/>
      <c r="H111" s="585"/>
      <c r="I111" s="367"/>
      <c r="J111" s="593"/>
      <c r="K111" s="593"/>
      <c r="L111" s="582"/>
      <c r="M111" s="585"/>
      <c r="N111" s="585"/>
      <c r="O111" s="302" t="s">
        <v>533</v>
      </c>
      <c r="P111" s="149" t="s">
        <v>531</v>
      </c>
      <c r="Q111" s="332">
        <v>46022</v>
      </c>
      <c r="R111" s="372"/>
    </row>
    <row r="112" spans="1:18" ht="45">
      <c r="A112" s="588"/>
      <c r="B112" s="585"/>
      <c r="C112" s="585"/>
      <c r="D112" s="585"/>
      <c r="E112" s="325" t="str">
        <f>'5- Identificación de Riesgos'!D102</f>
        <v>3. Debilidades en los controles de los procedimientos de estructuración contractual.</v>
      </c>
      <c r="F112" s="546"/>
      <c r="G112" s="590"/>
      <c r="H112" s="585"/>
      <c r="I112" s="367"/>
      <c r="J112" s="593"/>
      <c r="K112" s="593"/>
      <c r="L112" s="582"/>
      <c r="M112" s="585"/>
      <c r="N112" s="585"/>
      <c r="O112" s="149"/>
      <c r="P112" s="149"/>
      <c r="Q112" s="331"/>
      <c r="R112" s="372"/>
    </row>
    <row r="113" spans="1:18">
      <c r="A113" s="588"/>
      <c r="B113" s="585"/>
      <c r="C113" s="585"/>
      <c r="D113" s="585"/>
      <c r="E113" s="325">
        <f>'5- Identificación de Riesgos'!D103</f>
        <v>0</v>
      </c>
      <c r="F113" s="546"/>
      <c r="G113" s="590"/>
      <c r="H113" s="585"/>
      <c r="I113" s="367"/>
      <c r="J113" s="593"/>
      <c r="K113" s="593"/>
      <c r="L113" s="582"/>
      <c r="M113" s="585"/>
      <c r="N113" s="585"/>
      <c r="O113" s="149"/>
      <c r="P113" s="149"/>
      <c r="Q113" s="331"/>
      <c r="R113" s="372"/>
    </row>
    <row r="114" spans="1:18">
      <c r="A114" s="588"/>
      <c r="B114" s="585"/>
      <c r="C114" s="585"/>
      <c r="D114" s="585"/>
      <c r="E114" s="325">
        <f>'5- Identificación de Riesgos'!D104</f>
        <v>0</v>
      </c>
      <c r="F114" s="546"/>
      <c r="G114" s="590"/>
      <c r="H114" s="585"/>
      <c r="I114" s="367"/>
      <c r="J114" s="593"/>
      <c r="K114" s="593"/>
      <c r="L114" s="582"/>
      <c r="M114" s="585"/>
      <c r="N114" s="585"/>
      <c r="O114" s="149"/>
      <c r="P114" s="149"/>
      <c r="Q114" s="331"/>
      <c r="R114" s="372"/>
    </row>
    <row r="115" spans="1:18">
      <c r="A115" s="588"/>
      <c r="B115" s="585"/>
      <c r="C115" s="585"/>
      <c r="D115" s="585"/>
      <c r="E115" s="325">
        <f>'5- Identificación de Riesgos'!D105</f>
        <v>0</v>
      </c>
      <c r="F115" s="546"/>
      <c r="G115" s="590"/>
      <c r="H115" s="585"/>
      <c r="I115" s="367"/>
      <c r="J115" s="593"/>
      <c r="K115" s="593"/>
      <c r="L115" s="582"/>
      <c r="M115" s="585"/>
      <c r="N115" s="585"/>
      <c r="O115" s="149"/>
      <c r="P115" s="149"/>
      <c r="Q115" s="331"/>
      <c r="R115" s="372"/>
    </row>
    <row r="116" spans="1:18">
      <c r="A116" s="588"/>
      <c r="B116" s="585"/>
      <c r="C116" s="585"/>
      <c r="D116" s="585"/>
      <c r="E116" s="325">
        <f>'5- Identificación de Riesgos'!D106</f>
        <v>0</v>
      </c>
      <c r="F116" s="546"/>
      <c r="G116" s="590"/>
      <c r="H116" s="585"/>
      <c r="I116" s="367"/>
      <c r="J116" s="593"/>
      <c r="K116" s="593"/>
      <c r="L116" s="582"/>
      <c r="M116" s="585"/>
      <c r="N116" s="585"/>
      <c r="O116" s="149"/>
      <c r="P116" s="149"/>
      <c r="Q116" s="331"/>
      <c r="R116" s="372"/>
    </row>
    <row r="117" spans="1:18">
      <c r="A117" s="588"/>
      <c r="B117" s="585"/>
      <c r="C117" s="585"/>
      <c r="D117" s="585"/>
      <c r="E117" s="325">
        <f>'5- Identificación de Riesgos'!D107</f>
        <v>0</v>
      </c>
      <c r="F117" s="546"/>
      <c r="G117" s="590"/>
      <c r="H117" s="585"/>
      <c r="I117" s="367"/>
      <c r="J117" s="593"/>
      <c r="K117" s="593"/>
      <c r="L117" s="582"/>
      <c r="M117" s="585"/>
      <c r="N117" s="585"/>
      <c r="O117" s="149"/>
      <c r="P117" s="149"/>
      <c r="Q117" s="331"/>
      <c r="R117" s="372"/>
    </row>
    <row r="118" spans="1:18">
      <c r="A118" s="588"/>
      <c r="B118" s="585"/>
      <c r="C118" s="585"/>
      <c r="D118" s="585"/>
      <c r="E118" s="325">
        <f>'5- Identificación de Riesgos'!D108</f>
        <v>0</v>
      </c>
      <c r="F118" s="546"/>
      <c r="G118" s="590"/>
      <c r="H118" s="585"/>
      <c r="I118" s="367"/>
      <c r="J118" s="593"/>
      <c r="K118" s="593"/>
      <c r="L118" s="582"/>
      <c r="M118" s="585"/>
      <c r="N118" s="585"/>
      <c r="O118" s="149"/>
      <c r="P118" s="149"/>
      <c r="Q118" s="331"/>
      <c r="R118" s="372"/>
    </row>
    <row r="119" spans="1:18" ht="15.75" thickBot="1">
      <c r="A119" s="589"/>
      <c r="B119" s="586"/>
      <c r="C119" s="586"/>
      <c r="D119" s="586"/>
      <c r="E119" s="327">
        <f>'5- Identificación de Riesgos'!D109</f>
        <v>0</v>
      </c>
      <c r="F119" s="547"/>
      <c r="G119" s="591"/>
      <c r="H119" s="586"/>
      <c r="I119" s="368"/>
      <c r="J119" s="594"/>
      <c r="K119" s="594"/>
      <c r="L119" s="583"/>
      <c r="M119" s="586"/>
      <c r="N119" s="586"/>
      <c r="O119" s="311"/>
      <c r="P119" s="311"/>
      <c r="Q119" s="365"/>
      <c r="R119" s="372"/>
    </row>
    <row r="120" spans="1:18" ht="45">
      <c r="A120" s="587">
        <f>'5- Identificación de Riesgos'!A120</f>
        <v>12</v>
      </c>
      <c r="B120" s="584" t="str">
        <f>'5- Identificación de Riesgos'!B120</f>
        <v>Ofrecer, prometer, entregar, aceptar o solicitar una ventaja indebida  para afectar la supervisión o interventoría de los contratos.</v>
      </c>
      <c r="C120" s="584" t="str">
        <f>'5- Identificación de Riesgos'!C120</f>
        <v>Cuando se favorece  indebidamente la intervención de personas inescrupulosas (ejem:  consultores externos, fabricantes, proveedores, oferentes, proponentes, entre otros.), para afectar indebidamente la supervisión o interventoría de los contratos.</v>
      </c>
      <c r="D120" s="584" t="s">
        <v>292</v>
      </c>
      <c r="E120" s="322" t="str">
        <f>'5- Identificación de Riesgos'!D110</f>
        <v>1. Falta de ética de los servidores públicos (Debilidades en principios y valores)</v>
      </c>
      <c r="F120" s="557" t="str">
        <f>'5- Identificación de Riesgos'!H120</f>
        <v>Muy Baja - 1</v>
      </c>
      <c r="G120" s="584" t="str">
        <f>'5- Identificación de Riesgos'!M120</f>
        <v>Moderado - 3</v>
      </c>
      <c r="H120" s="584" t="str">
        <f>'5- Identificación de Riesgos'!N120</f>
        <v>Moderado - 3</v>
      </c>
      <c r="I120" s="366"/>
      <c r="J120" s="592" t="str">
        <f>'6- Valoración Controles'!T120</f>
        <v>Muy Baja - 1</v>
      </c>
      <c r="K120" s="592" t="str">
        <f>'6- Valoración Controles'!U120</f>
        <v>Menor - 2</v>
      </c>
      <c r="L120" s="581" t="e">
        <f>AVERAGE(#REF!)</f>
        <v>#REF!</v>
      </c>
      <c r="M120" s="584" t="str">
        <f>'6- Valoración Controles'!V120</f>
        <v>Bajo - 2</v>
      </c>
      <c r="N120" s="584" t="s">
        <v>527</v>
      </c>
      <c r="O120" s="312" t="s">
        <v>528</v>
      </c>
      <c r="P120" s="312" t="s">
        <v>529</v>
      </c>
      <c r="Q120" s="364">
        <v>45783</v>
      </c>
      <c r="R120" s="372" t="s">
        <v>655</v>
      </c>
    </row>
    <row r="121" spans="1:18" ht="30">
      <c r="A121" s="588"/>
      <c r="B121" s="585"/>
      <c r="C121" s="585"/>
      <c r="D121" s="585"/>
      <c r="E121" s="325" t="str">
        <f>'5- Identificación de Riesgos'!D111</f>
        <v>2. Falta de ética de terceros interesados  (Debilidades principios y valores)</v>
      </c>
      <c r="F121" s="546"/>
      <c r="G121" s="590"/>
      <c r="H121" s="585"/>
      <c r="I121" s="367"/>
      <c r="J121" s="593"/>
      <c r="K121" s="593"/>
      <c r="L121" s="582"/>
      <c r="M121" s="585"/>
      <c r="N121" s="585"/>
      <c r="O121" s="302" t="s">
        <v>534</v>
      </c>
      <c r="P121" s="149" t="s">
        <v>531</v>
      </c>
      <c r="Q121" s="332">
        <v>46022</v>
      </c>
      <c r="R121" s="372"/>
    </row>
    <row r="122" spans="1:18" ht="75">
      <c r="A122" s="588"/>
      <c r="B122" s="585"/>
      <c r="C122" s="585"/>
      <c r="D122" s="585"/>
      <c r="E122" s="325" t="str">
        <f>'5- Identificación de Riesgos'!D112</f>
        <v>3. Debilidades en los controles de los procedimientos de evaluación  contractual.</v>
      </c>
      <c r="F122" s="546"/>
      <c r="G122" s="590"/>
      <c r="H122" s="585"/>
      <c r="I122" s="367"/>
      <c r="J122" s="593"/>
      <c r="K122" s="593"/>
      <c r="L122" s="582"/>
      <c r="M122" s="585"/>
      <c r="N122" s="585"/>
      <c r="O122" s="149" t="s">
        <v>535</v>
      </c>
      <c r="P122" s="149" t="s">
        <v>536</v>
      </c>
      <c r="Q122" s="331">
        <v>46022</v>
      </c>
      <c r="R122" s="372"/>
    </row>
    <row r="123" spans="1:18">
      <c r="A123" s="588"/>
      <c r="B123" s="585"/>
      <c r="C123" s="585"/>
      <c r="D123" s="585"/>
      <c r="E123" s="325">
        <f>'5- Identificación de Riesgos'!D113</f>
        <v>0</v>
      </c>
      <c r="F123" s="546"/>
      <c r="G123" s="590"/>
      <c r="H123" s="585"/>
      <c r="I123" s="367"/>
      <c r="J123" s="593"/>
      <c r="K123" s="593"/>
      <c r="L123" s="582"/>
      <c r="M123" s="585"/>
      <c r="N123" s="585"/>
      <c r="O123" s="149"/>
      <c r="P123" s="149"/>
      <c r="Q123" s="315"/>
      <c r="R123" s="372"/>
    </row>
    <row r="124" spans="1:18">
      <c r="A124" s="588"/>
      <c r="B124" s="585"/>
      <c r="C124" s="585"/>
      <c r="D124" s="585"/>
      <c r="E124" s="325">
        <f>'5- Identificación de Riesgos'!D114</f>
        <v>0</v>
      </c>
      <c r="F124" s="546"/>
      <c r="G124" s="590"/>
      <c r="H124" s="585"/>
      <c r="I124" s="367"/>
      <c r="J124" s="593"/>
      <c r="K124" s="593"/>
      <c r="L124" s="582"/>
      <c r="M124" s="585"/>
      <c r="N124" s="585"/>
      <c r="O124" s="149"/>
      <c r="P124" s="149"/>
      <c r="Q124" s="315"/>
      <c r="R124" s="372"/>
    </row>
    <row r="125" spans="1:18">
      <c r="A125" s="588"/>
      <c r="B125" s="585"/>
      <c r="C125" s="585"/>
      <c r="D125" s="585"/>
      <c r="E125" s="325">
        <f>'5- Identificación de Riesgos'!D115</f>
        <v>0</v>
      </c>
      <c r="F125" s="546"/>
      <c r="G125" s="590"/>
      <c r="H125" s="585"/>
      <c r="I125" s="367"/>
      <c r="J125" s="593"/>
      <c r="K125" s="593"/>
      <c r="L125" s="582"/>
      <c r="M125" s="585"/>
      <c r="N125" s="585"/>
      <c r="O125" s="149"/>
      <c r="P125" s="149"/>
      <c r="Q125" s="315"/>
      <c r="R125" s="372"/>
    </row>
    <row r="126" spans="1:18">
      <c r="A126" s="588"/>
      <c r="B126" s="585"/>
      <c r="C126" s="585"/>
      <c r="D126" s="585"/>
      <c r="E126" s="325">
        <f>'5- Identificación de Riesgos'!D116</f>
        <v>0</v>
      </c>
      <c r="F126" s="546"/>
      <c r="G126" s="590"/>
      <c r="H126" s="585"/>
      <c r="I126" s="367"/>
      <c r="J126" s="593"/>
      <c r="K126" s="593"/>
      <c r="L126" s="582"/>
      <c r="M126" s="585"/>
      <c r="N126" s="585"/>
      <c r="O126" s="149"/>
      <c r="P126" s="149"/>
      <c r="Q126" s="315"/>
      <c r="R126" s="372"/>
    </row>
    <row r="127" spans="1:18">
      <c r="A127" s="588"/>
      <c r="B127" s="585"/>
      <c r="C127" s="585"/>
      <c r="D127" s="585"/>
      <c r="E127" s="325">
        <f>'5- Identificación de Riesgos'!D117</f>
        <v>0</v>
      </c>
      <c r="F127" s="546"/>
      <c r="G127" s="590"/>
      <c r="H127" s="585"/>
      <c r="I127" s="367"/>
      <c r="J127" s="593"/>
      <c r="K127" s="593"/>
      <c r="L127" s="582"/>
      <c r="M127" s="585"/>
      <c r="N127" s="585"/>
      <c r="O127" s="149"/>
      <c r="P127" s="149"/>
      <c r="Q127" s="315"/>
      <c r="R127" s="372"/>
    </row>
    <row r="128" spans="1:18">
      <c r="A128" s="588"/>
      <c r="B128" s="585"/>
      <c r="C128" s="585"/>
      <c r="D128" s="585"/>
      <c r="E128" s="325">
        <f>'5- Identificación de Riesgos'!D118</f>
        <v>0</v>
      </c>
      <c r="F128" s="546"/>
      <c r="G128" s="590"/>
      <c r="H128" s="585"/>
      <c r="I128" s="367"/>
      <c r="J128" s="593"/>
      <c r="K128" s="593"/>
      <c r="L128" s="582"/>
      <c r="M128" s="585"/>
      <c r="N128" s="585"/>
      <c r="O128" s="149"/>
      <c r="P128" s="149"/>
      <c r="Q128" s="315"/>
      <c r="R128" s="372"/>
    </row>
    <row r="129" spans="1:18" ht="15.75" thickBot="1">
      <c r="A129" s="589"/>
      <c r="B129" s="586"/>
      <c r="C129" s="586"/>
      <c r="D129" s="586"/>
      <c r="E129" s="327">
        <f>'5- Identificación de Riesgos'!D119</f>
        <v>0</v>
      </c>
      <c r="F129" s="547"/>
      <c r="G129" s="591"/>
      <c r="H129" s="586"/>
      <c r="I129" s="138"/>
      <c r="J129" s="594"/>
      <c r="K129" s="594"/>
      <c r="L129" s="583"/>
      <c r="M129" s="586"/>
      <c r="N129" s="586"/>
      <c r="O129" s="311"/>
      <c r="P129" s="311"/>
      <c r="Q129" s="316"/>
      <c r="R129" s="372"/>
    </row>
  </sheetData>
  <mergeCells count="172">
    <mergeCell ref="A50:A59"/>
    <mergeCell ref="B50:B59"/>
    <mergeCell ref="C50:C59"/>
    <mergeCell ref="D50:D59"/>
    <mergeCell ref="F50:F59"/>
    <mergeCell ref="G50:G59"/>
    <mergeCell ref="H50:H59"/>
    <mergeCell ref="J120:J129"/>
    <mergeCell ref="K120:K129"/>
    <mergeCell ref="A120:A129"/>
    <mergeCell ref="B120:B129"/>
    <mergeCell ref="C120:C129"/>
    <mergeCell ref="F100:F109"/>
    <mergeCell ref="G100:G109"/>
    <mergeCell ref="H100:H109"/>
    <mergeCell ref="F110:F119"/>
    <mergeCell ref="G110:G119"/>
    <mergeCell ref="H110:H119"/>
    <mergeCell ref="F120:F129"/>
    <mergeCell ref="G120:G129"/>
    <mergeCell ref="H120:H129"/>
    <mergeCell ref="J50:J59"/>
    <mergeCell ref="K50:K59"/>
    <mergeCell ref="L120:L129"/>
    <mergeCell ref="M120:M129"/>
    <mergeCell ref="N120:N129"/>
    <mergeCell ref="J100:J109"/>
    <mergeCell ref="K100:K109"/>
    <mergeCell ref="L100:L109"/>
    <mergeCell ref="M100:M109"/>
    <mergeCell ref="N100:N109"/>
    <mergeCell ref="J110:J119"/>
    <mergeCell ref="K110:K119"/>
    <mergeCell ref="L110:L119"/>
    <mergeCell ref="M110:M119"/>
    <mergeCell ref="N110:N119"/>
    <mergeCell ref="C5:Q5"/>
    <mergeCell ref="C6:Q6"/>
    <mergeCell ref="L8:L9"/>
    <mergeCell ref="A100:A109"/>
    <mergeCell ref="B100:B109"/>
    <mergeCell ref="C100:C109"/>
    <mergeCell ref="A110:A119"/>
    <mergeCell ref="B110:B119"/>
    <mergeCell ref="C110:C119"/>
    <mergeCell ref="L30:L39"/>
    <mergeCell ref="M30:M39"/>
    <mergeCell ref="N30:N39"/>
    <mergeCell ref="A70:A79"/>
    <mergeCell ref="B70:B79"/>
    <mergeCell ref="C70:C79"/>
    <mergeCell ref="D70:D79"/>
    <mergeCell ref="F70:F79"/>
    <mergeCell ref="G70:G79"/>
    <mergeCell ref="H70:H79"/>
    <mergeCell ref="J70:J79"/>
    <mergeCell ref="K70:K79"/>
    <mergeCell ref="L70:L79"/>
    <mergeCell ref="M70:M79"/>
    <mergeCell ref="N70:N79"/>
    <mergeCell ref="B10:B19"/>
    <mergeCell ref="F10:F19"/>
    <mergeCell ref="K8:K9"/>
    <mergeCell ref="D100:D109"/>
    <mergeCell ref="D110:D119"/>
    <mergeCell ref="D120:D12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A40:A49"/>
    <mergeCell ref="B40:B49"/>
    <mergeCell ref="C40:C49"/>
    <mergeCell ref="D40:D49"/>
    <mergeCell ref="F40:F49"/>
    <mergeCell ref="A20:A29"/>
    <mergeCell ref="B20:B29"/>
    <mergeCell ref="K20:K29"/>
    <mergeCell ref="I8:I9"/>
    <mergeCell ref="A30:A39"/>
    <mergeCell ref="B30:B39"/>
    <mergeCell ref="C30:C39"/>
    <mergeCell ref="D30:D39"/>
    <mergeCell ref="F30:F39"/>
    <mergeCell ref="G30:G39"/>
    <mergeCell ref="H30:H39"/>
    <mergeCell ref="J30:J39"/>
    <mergeCell ref="K30:K39"/>
    <mergeCell ref="J8:J9"/>
    <mergeCell ref="H8:H9"/>
    <mergeCell ref="C8:C9"/>
    <mergeCell ref="D8:D9"/>
    <mergeCell ref="B8:B9"/>
    <mergeCell ref="A10:A19"/>
    <mergeCell ref="M20:M29"/>
    <mergeCell ref="N20:N2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L10:L19"/>
    <mergeCell ref="L50:L59"/>
    <mergeCell ref="M50:M59"/>
    <mergeCell ref="N50:N59"/>
    <mergeCell ref="G40:G49"/>
    <mergeCell ref="H40:H49"/>
    <mergeCell ref="J40:J49"/>
    <mergeCell ref="K40:K49"/>
    <mergeCell ref="L40:L49"/>
    <mergeCell ref="M40:M49"/>
    <mergeCell ref="N40:N49"/>
    <mergeCell ref="M60:M69"/>
    <mergeCell ref="N60:N69"/>
    <mergeCell ref="A80:A89"/>
    <mergeCell ref="B80:B89"/>
    <mergeCell ref="C80:C89"/>
    <mergeCell ref="D80:D89"/>
    <mergeCell ref="F80:F89"/>
    <mergeCell ref="G80:G89"/>
    <mergeCell ref="H80:H89"/>
    <mergeCell ref="J80:J89"/>
    <mergeCell ref="K80:K89"/>
    <mergeCell ref="L80:L89"/>
    <mergeCell ref="M80:M89"/>
    <mergeCell ref="N80:N89"/>
    <mergeCell ref="G60:G69"/>
    <mergeCell ref="H60:H69"/>
    <mergeCell ref="J60:J69"/>
    <mergeCell ref="K60:K69"/>
    <mergeCell ref="L60:L69"/>
    <mergeCell ref="A60:A69"/>
    <mergeCell ref="B60:B69"/>
    <mergeCell ref="C60:C69"/>
    <mergeCell ref="D60:D69"/>
    <mergeCell ref="F60:F69"/>
    <mergeCell ref="L90:L99"/>
    <mergeCell ref="M90:M99"/>
    <mergeCell ref="N90:N99"/>
    <mergeCell ref="A90:A99"/>
    <mergeCell ref="B90:B99"/>
    <mergeCell ref="C90:C99"/>
    <mergeCell ref="D90:D99"/>
    <mergeCell ref="F90:F99"/>
    <mergeCell ref="G90:G99"/>
    <mergeCell ref="H90:H99"/>
    <mergeCell ref="J90:J99"/>
    <mergeCell ref="K90:K99"/>
  </mergeCells>
  <conditionalFormatting sqref="F10 F20 F30 F40 F50 F60 F70 F80 F90 F100 F110 F120">
    <cfRule type="containsText" dxfId="318" priority="319" operator="containsText" text="Alta">
      <formula>NOT(ISERROR(SEARCH("Alta",F10)))</formula>
    </cfRule>
    <cfRule type="containsText" dxfId="317" priority="317" operator="containsText" text="Muy Alta">
      <formula>NOT(ISERROR(SEARCH("Muy Alta",F10)))</formula>
    </cfRule>
    <cfRule type="containsText" dxfId="316" priority="315" operator="containsText" text="Muy Baja">
      <formula>NOT(ISERROR(SEARCH("Muy Baja",F10)))</formula>
    </cfRule>
    <cfRule type="cellIs" dxfId="315" priority="337" operator="between">
      <formula>0</formula>
      <formula>2</formula>
    </cfRule>
    <cfRule type="cellIs" dxfId="314" priority="336" operator="between">
      <formula>1</formula>
      <formula>2</formula>
    </cfRule>
    <cfRule type="containsText" dxfId="313" priority="331" operator="containsText" text="Media">
      <formula>NOT(ISERROR(SEARCH("Media",F10)))</formula>
    </cfRule>
    <cfRule type="containsText" dxfId="312" priority="333" operator="containsText" text="Muy baja">
      <formula>NOT(ISERROR(SEARCH("Muy baja",F10)))</formula>
    </cfRule>
    <cfRule type="containsText" dxfId="311" priority="332" operator="containsText" text="Baja">
      <formula>NOT(ISERROR(SEARCH("Baja",F10)))</formula>
    </cfRule>
    <cfRule type="containsText" dxfId="310" priority="330" operator="containsText" text="Alta">
      <formula>NOT(ISERROR(SEARCH("Alta",F10)))</formula>
    </cfRule>
    <cfRule type="containsText" dxfId="309" priority="329" operator="containsText" text="Muy bajo">
      <formula>NOT(ISERROR(SEARCH("Muy bajo",F10)))</formula>
    </cfRule>
    <cfRule type="containsText" dxfId="308" priority="328" operator="containsText" text="Muy Baja'Tabla probabilidad'!">
      <formula>NOT(ISERROR(SEARCH("Muy Baja'Tabla probabilidad'!",F10)))</formula>
    </cfRule>
    <cfRule type="containsText" dxfId="307" priority="327" operator="containsText" text="Muy Baja">
      <formula>NOT(ISERROR(SEARCH("Muy Baja",F10)))</formula>
    </cfRule>
    <cfRule type="containsText" dxfId="306" priority="326" operator="containsText" text="Muy Baja">
      <formula>NOT(ISERROR(SEARCH("Muy Baja",F10)))</formula>
    </cfRule>
    <cfRule type="containsText" dxfId="305" priority="325" operator="containsText" text="Muy Baja">
      <formula>NOT(ISERROR(SEARCH("Muy Baja",F10)))</formula>
    </cfRule>
    <cfRule type="containsText" dxfId="304" priority="324" operator="containsText" text="Baja">
      <formula>NOT(ISERROR(SEARCH("Baja",F10)))</formula>
    </cfRule>
    <cfRule type="containsText" dxfId="303" priority="323" operator="containsText" text="Muy Baja">
      <formula>NOT(ISERROR(SEARCH("Muy Baja",F10)))</formula>
    </cfRule>
    <cfRule type="containsText" dxfId="302" priority="322" operator="containsText" text="Media">
      <formula>NOT(ISERROR(SEARCH("Media",F10)))</formula>
    </cfRule>
    <cfRule type="containsText" dxfId="301" priority="321" operator="containsText" text="Media">
      <formula>NOT(ISERROR(SEARCH("Media",F10)))</formula>
    </cfRule>
    <cfRule type="containsText" dxfId="300" priority="316" operator="containsText" text="Baja">
      <formula>NOT(ISERROR(SEARCH("Baja",F10)))</formula>
    </cfRule>
    <cfRule type="containsText" dxfId="299" priority="320" operator="containsText" text="Media">
      <formula>NOT(ISERROR(SEARCH("Media",F10)))</formula>
    </cfRule>
  </conditionalFormatting>
  <conditionalFormatting sqref="G10 G20 G30 G40 G50 G60 G70 G80 G90 G100 G110 G120">
    <cfRule type="containsText" dxfId="298" priority="312" operator="containsText" text="Moderado">
      <formula>NOT(ISERROR(SEARCH("Moderado",G10)))</formula>
    </cfRule>
    <cfRule type="containsText" dxfId="297" priority="313" operator="containsText" text="Menor">
      <formula>NOT(ISERROR(SEARCH("Menor",G10)))</formula>
    </cfRule>
    <cfRule type="containsText" dxfId="296" priority="314" operator="containsText" text="Leve">
      <formula>NOT(ISERROR(SEARCH("Leve",G10)))</formula>
    </cfRule>
    <cfRule type="containsText" dxfId="295" priority="309" operator="containsText" text="Catastrófico">
      <formula>NOT(ISERROR(SEARCH("Catastrófico",G10)))</formula>
    </cfRule>
    <cfRule type="containsText" dxfId="294" priority="310" operator="containsText" text="Mayor">
      <formula>NOT(ISERROR(SEARCH("Mayor",G10)))</formula>
    </cfRule>
    <cfRule type="containsText" dxfId="293" priority="311" operator="containsText" text="Alta">
      <formula>NOT(ISERROR(SEARCH("Alta",G10)))</formula>
    </cfRule>
  </conditionalFormatting>
  <conditionalFormatting sqref="H10:I10 H20:I20 H30 H40:I40 H50:I50 H60:I60 H70 H80:I80 H90:I90 H100 H110 H120">
    <cfRule type="containsText" dxfId="292" priority="308" operator="containsText" text="Extremo">
      <formula>NOT(ISERROR(SEARCH("Extremo",H10)))</formula>
    </cfRule>
    <cfRule type="containsText" dxfId="291" priority="304" operator="containsText" text="Extremo">
      <formula>NOT(ISERROR(SEARCH("Extremo",H10)))</formula>
    </cfRule>
    <cfRule type="containsText" dxfId="290" priority="307" operator="containsText" text="Moderado">
      <formula>NOT(ISERROR(SEARCH("Moderado",H10)))</formula>
    </cfRule>
    <cfRule type="containsText" dxfId="289" priority="306" operator="containsText" text="Bajo">
      <formula>NOT(ISERROR(SEARCH("Bajo",H10)))</formula>
    </cfRule>
    <cfRule type="containsText" dxfId="288" priority="305" operator="containsText" text="Alto">
      <formula>NOT(ISERROR(SEARCH("Alto",H10)))</formula>
    </cfRule>
  </conditionalFormatting>
  <conditionalFormatting sqref="J10:J63 O64 J65:J129">
    <cfRule type="containsText" dxfId="287" priority="6" operator="containsText" text="Muy Baja">
      <formula>NOT(ISERROR(SEARCH("Muy Baja",J10)))</formula>
    </cfRule>
    <cfRule type="containsText" dxfId="286" priority="277" operator="containsText" text="Muy Baja">
      <formula>NOT(ISERROR(SEARCH("Muy Baja",J10)))</formula>
    </cfRule>
    <cfRule type="containsText" dxfId="285" priority="273" operator="containsText" text="Muy Alta">
      <formula>NOT(ISERROR(SEARCH("Muy Alta",J10)))</formula>
    </cfRule>
    <cfRule type="containsText" dxfId="284" priority="276" operator="containsText" text="Baja">
      <formula>NOT(ISERROR(SEARCH("Baja",J10)))</formula>
    </cfRule>
    <cfRule type="containsText" dxfId="283" priority="275" operator="containsText" text="Media">
      <formula>NOT(ISERROR(SEARCH("Media",J10)))</formula>
    </cfRule>
    <cfRule type="containsText" dxfId="282" priority="274" operator="containsText" text="Alta">
      <formula>NOT(ISERROR(SEARCH("Alta",J10)))</formula>
    </cfRule>
  </conditionalFormatting>
  <conditionalFormatting sqref="K10:K129">
    <cfRule type="containsText" dxfId="281" priority="268" operator="containsText" text="Catastrófico">
      <formula>NOT(ISERROR(SEARCH("Catastrófico",K10)))</formula>
    </cfRule>
    <cfRule type="containsText" dxfId="280" priority="269" operator="containsText" text="Moderado">
      <formula>NOT(ISERROR(SEARCH("Moderado",K10)))</formula>
    </cfRule>
    <cfRule type="containsText" dxfId="279" priority="272" operator="containsText" text="Mayor">
      <formula>NOT(ISERROR(SEARCH("Mayor",K10)))</formula>
    </cfRule>
    <cfRule type="containsText" dxfId="278" priority="271" operator="containsText" text="Leve">
      <formula>NOT(ISERROR(SEARCH("Leve",K10)))</formula>
    </cfRule>
    <cfRule type="containsText" dxfId="277" priority="270" operator="containsText" text="Menor">
      <formula>NOT(ISERROR(SEARCH("Menor",K10)))</formula>
    </cfRule>
  </conditionalFormatting>
  <conditionalFormatting sqref="M10 M20 M30 M40 M50 M60 M70 M80 M90 M100 M110 M120">
    <cfRule type="containsText" dxfId="276" priority="286" operator="containsText" text="Alto">
      <formula>NOT(ISERROR(SEARCH("Alto",M10)))</formula>
    </cfRule>
    <cfRule type="containsText" dxfId="275" priority="285" operator="containsText" text="Baja">
      <formula>NOT(ISERROR(SEARCH("Baja",M10)))</formula>
    </cfRule>
    <cfRule type="containsText" dxfId="274" priority="284" operator="containsText" text="Extremo">
      <formula>NOT(ISERROR(SEARCH("Extremo",M10)))</formula>
    </cfRule>
    <cfRule type="containsText" dxfId="273" priority="283" operator="containsText" text="Moderado">
      <formula>NOT(ISERROR(SEARCH("Moderado",M10)))</formula>
    </cfRule>
    <cfRule type="containsText" dxfId="272" priority="282" operator="containsText" text="Bajo">
      <formula>NOT(ISERROR(SEARCH("Bajo",M10)))</formula>
    </cfRule>
    <cfRule type="containsText" dxfId="271" priority="281" operator="containsText" text="Menor">
      <formula>NOT(ISERROR(SEARCH("Menor",M10)))</formula>
    </cfRule>
    <cfRule type="containsText" dxfId="270" priority="280" operator="containsText" text="Moderado">
      <formula>NOT(ISERROR(SEARCH("Moderado",M10)))</formula>
    </cfRule>
    <cfRule type="containsText" dxfId="269" priority="279" operator="containsText" text="Alto">
      <formula>NOT(ISERROR(SEARCH("Alto",M10)))</formula>
    </cfRule>
    <cfRule type="containsText" dxfId="268" priority="278" operator="containsText" text="Extremo">
      <formula>NOT(ISERROR(SEARCH("Extremo",M10)))</formula>
    </cfRule>
  </conditionalFormatting>
  <dataValidations count="1">
    <dataValidation type="list" allowBlank="1" showInputMessage="1" showErrorMessage="1" sqref="D10:D12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 F100 F110 F120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EG61"/>
  <sheetViews>
    <sheetView showGridLines="0" topLeftCell="B12" zoomScale="70" zoomScaleNormal="70" workbookViewId="0">
      <selection activeCell="C26" sqref="C26:E26"/>
    </sheetView>
  </sheetViews>
  <sheetFormatPr baseColWidth="10" defaultColWidth="11.42578125" defaultRowHeight="15"/>
  <cols>
    <col min="2" max="2" width="24.42578125" customWidth="1"/>
    <col min="3" max="3" width="62.85546875" customWidth="1"/>
    <col min="4" max="4" width="10.42578125" bestFit="1" customWidth="1"/>
    <col min="5" max="5" width="84.42578125" style="44" customWidth="1"/>
    <col min="6" max="6" width="24.42578125" customWidth="1"/>
    <col min="7" max="7" width="11.42578125" customWidth="1"/>
    <col min="8" max="8" width="13.42578125" customWidth="1"/>
    <col min="9" max="9" width="72.7109375" customWidth="1"/>
    <col min="10" max="13" width="11.42578125" customWidth="1"/>
    <col min="32" max="137" width="11.42578125" style="2"/>
  </cols>
  <sheetData>
    <row r="2" spans="2:9" ht="24" thickBot="1">
      <c r="B2" s="635" t="s">
        <v>537</v>
      </c>
      <c r="C2" s="635"/>
      <c r="D2" s="635"/>
      <c r="E2" s="635"/>
      <c r="F2" s="80"/>
      <c r="G2" s="2"/>
      <c r="H2" s="2"/>
      <c r="I2" s="2"/>
    </row>
    <row r="3" spans="2:9" ht="15.75" thickTop="1">
      <c r="B3" s="15"/>
      <c r="C3" s="15"/>
      <c r="D3" s="15"/>
      <c r="E3" s="42"/>
      <c r="F3" s="2"/>
      <c r="G3" s="2"/>
      <c r="H3" s="2"/>
      <c r="I3" s="2"/>
    </row>
    <row r="4" spans="2:9" ht="21">
      <c r="B4" s="56"/>
      <c r="C4" s="57" t="s">
        <v>538</v>
      </c>
      <c r="D4" s="57"/>
      <c r="E4" s="57" t="s">
        <v>539</v>
      </c>
      <c r="F4" s="58"/>
      <c r="G4" s="2"/>
      <c r="H4" s="2"/>
      <c r="I4" s="2"/>
    </row>
    <row r="5" spans="2:9" ht="40.5">
      <c r="B5" s="56"/>
      <c r="C5" s="57" t="s">
        <v>540</v>
      </c>
      <c r="D5" s="57"/>
      <c r="E5" s="59" t="s">
        <v>541</v>
      </c>
      <c r="F5" s="57" t="s">
        <v>539</v>
      </c>
      <c r="G5" s="2"/>
      <c r="H5" s="2"/>
      <c r="I5" s="2"/>
    </row>
    <row r="6" spans="2:9" ht="20.25">
      <c r="B6" s="60" t="s">
        <v>542</v>
      </c>
      <c r="C6" s="98" t="s">
        <v>543</v>
      </c>
      <c r="D6" s="61">
        <v>0.04</v>
      </c>
      <c r="E6" s="62" t="s">
        <v>544</v>
      </c>
      <c r="F6" s="63">
        <v>1</v>
      </c>
      <c r="G6" s="2"/>
      <c r="H6" s="46"/>
      <c r="I6" s="2"/>
    </row>
    <row r="7" spans="2:9" ht="20.25">
      <c r="B7" s="64" t="s">
        <v>545</v>
      </c>
      <c r="C7" s="98" t="s">
        <v>546</v>
      </c>
      <c r="D7" s="61">
        <v>0.09</v>
      </c>
      <c r="E7" s="62" t="s">
        <v>547</v>
      </c>
      <c r="F7" s="63">
        <v>2</v>
      </c>
      <c r="G7" s="2"/>
      <c r="H7" s="2"/>
      <c r="I7" s="2"/>
    </row>
    <row r="8" spans="2:9" ht="20.25">
      <c r="B8" s="65" t="s">
        <v>548</v>
      </c>
      <c r="C8" s="98" t="s">
        <v>549</v>
      </c>
      <c r="D8" s="61">
        <v>0.28999999999999998</v>
      </c>
      <c r="E8" s="62" t="s">
        <v>550</v>
      </c>
      <c r="F8" s="63">
        <v>3</v>
      </c>
      <c r="G8" s="2"/>
      <c r="H8" s="2"/>
      <c r="I8" s="2"/>
    </row>
    <row r="9" spans="2:9" ht="20.25">
      <c r="B9" s="66" t="s">
        <v>551</v>
      </c>
      <c r="C9" s="98" t="s">
        <v>552</v>
      </c>
      <c r="D9" s="61">
        <v>0.49</v>
      </c>
      <c r="E9" s="62" t="s">
        <v>553</v>
      </c>
      <c r="F9" s="63">
        <v>4</v>
      </c>
      <c r="G9" s="2"/>
      <c r="H9" s="2"/>
      <c r="I9" s="2"/>
    </row>
    <row r="10" spans="2:9" ht="20.25">
      <c r="B10" s="67" t="s">
        <v>554</v>
      </c>
      <c r="C10" s="98" t="s">
        <v>555</v>
      </c>
      <c r="D10" s="61">
        <v>1</v>
      </c>
      <c r="E10" s="62" t="s">
        <v>556</v>
      </c>
      <c r="F10" s="63">
        <v>5</v>
      </c>
      <c r="G10" s="2"/>
      <c r="H10" s="2"/>
      <c r="I10" s="83" t="s">
        <v>557</v>
      </c>
    </row>
    <row r="11" spans="2:9" ht="16.5">
      <c r="B11" s="4"/>
      <c r="C11" s="3"/>
      <c r="D11" s="3"/>
      <c r="E11" s="43"/>
      <c r="F11" s="2"/>
      <c r="G11" s="2"/>
      <c r="H11" s="2"/>
      <c r="I11" s="2"/>
    </row>
    <row r="12" spans="2:9">
      <c r="B12" s="2"/>
      <c r="C12" s="2"/>
      <c r="D12" s="2"/>
      <c r="E12" s="41"/>
      <c r="F12" s="2"/>
      <c r="G12" s="2"/>
      <c r="H12" s="2"/>
      <c r="I12" s="2"/>
    </row>
    <row r="13" spans="2:9">
      <c r="B13" s="2"/>
      <c r="C13" s="2"/>
      <c r="D13" s="2"/>
      <c r="E13" s="41"/>
      <c r="F13" s="2"/>
      <c r="G13" s="2"/>
      <c r="H13" s="2"/>
      <c r="I13" s="2"/>
    </row>
    <row r="14" spans="2:9" ht="23.25">
      <c r="B14" s="636" t="s">
        <v>558</v>
      </c>
      <c r="C14" s="636"/>
      <c r="D14" s="636"/>
      <c r="E14" s="636"/>
      <c r="F14" s="88"/>
      <c r="G14" s="55"/>
      <c r="H14" s="2"/>
      <c r="I14" s="2"/>
    </row>
    <row r="15" spans="2:9">
      <c r="E15"/>
      <c r="H15" s="2"/>
      <c r="I15" s="2"/>
    </row>
    <row r="16" spans="2:9" s="71" customFormat="1" ht="20.25">
      <c r="B16" s="89"/>
      <c r="C16" s="634" t="s">
        <v>286</v>
      </c>
      <c r="D16" s="634"/>
      <c r="E16" s="634"/>
      <c r="F16" s="90"/>
      <c r="G16" s="69"/>
      <c r="H16" s="69"/>
      <c r="I16" s="84" t="s">
        <v>281</v>
      </c>
    </row>
    <row r="17" spans="2:9" s="71" customFormat="1" ht="20.25">
      <c r="B17" s="60" t="s">
        <v>559</v>
      </c>
      <c r="C17" s="632" t="s">
        <v>287</v>
      </c>
      <c r="D17" s="632"/>
      <c r="E17" s="632"/>
      <c r="F17" s="91">
        <v>1</v>
      </c>
      <c r="G17" s="69"/>
      <c r="H17" s="69"/>
      <c r="I17" s="83" t="s">
        <v>286</v>
      </c>
    </row>
    <row r="18" spans="2:9" s="71" customFormat="1" ht="20.25">
      <c r="B18" s="64" t="s">
        <v>560</v>
      </c>
      <c r="C18" s="632" t="s">
        <v>342</v>
      </c>
      <c r="D18" s="632"/>
      <c r="E18" s="632"/>
      <c r="F18" s="91">
        <v>2</v>
      </c>
      <c r="G18" s="69"/>
      <c r="H18" s="69"/>
      <c r="I18" s="83" t="s">
        <v>289</v>
      </c>
    </row>
    <row r="19" spans="2:9" s="71" customFormat="1" ht="20.25">
      <c r="B19" s="65" t="s">
        <v>561</v>
      </c>
      <c r="C19" s="632" t="s">
        <v>320</v>
      </c>
      <c r="D19" s="632"/>
      <c r="E19" s="632"/>
      <c r="F19" s="91">
        <v>3</v>
      </c>
      <c r="G19" s="69"/>
      <c r="H19" s="69"/>
      <c r="I19" s="83" t="s">
        <v>292</v>
      </c>
    </row>
    <row r="20" spans="2:9" s="71" customFormat="1" ht="20.25">
      <c r="B20" s="66" t="s">
        <v>562</v>
      </c>
      <c r="C20" s="632" t="s">
        <v>310</v>
      </c>
      <c r="D20" s="632"/>
      <c r="E20" s="632"/>
      <c r="F20" s="91">
        <v>4</v>
      </c>
      <c r="G20" s="69"/>
      <c r="H20" s="69"/>
      <c r="I20" s="83" t="s">
        <v>298</v>
      </c>
    </row>
    <row r="21" spans="2:9" s="71" customFormat="1" ht="20.25">
      <c r="B21" s="67" t="s">
        <v>563</v>
      </c>
      <c r="C21" s="632" t="s">
        <v>564</v>
      </c>
      <c r="D21" s="632"/>
      <c r="E21" s="632"/>
      <c r="F21" s="91">
        <v>5</v>
      </c>
      <c r="G21" s="69"/>
      <c r="H21" s="69"/>
      <c r="I21" s="83" t="str">
        <f>C48</f>
        <v>Interrupción o afectación en la prestación del servicio administrativo</v>
      </c>
    </row>
    <row r="22" spans="2:9" s="71" customFormat="1" ht="20.25">
      <c r="B22" s="77"/>
      <c r="C22" s="68"/>
      <c r="D22" s="68"/>
      <c r="E22" s="68"/>
      <c r="F22" s="78"/>
      <c r="G22" s="69"/>
      <c r="H22" s="69"/>
      <c r="I22" s="83" t="str">
        <f>C56</f>
        <v>Afectación Ambiental</v>
      </c>
    </row>
    <row r="23" spans="2:9" s="71" customFormat="1" ht="20.25">
      <c r="B23" s="77"/>
      <c r="C23" s="68"/>
      <c r="D23" s="68"/>
      <c r="E23" s="68"/>
      <c r="F23" s="78"/>
      <c r="G23" s="69"/>
      <c r="H23" s="69"/>
      <c r="I23" s="69"/>
    </row>
    <row r="24" spans="2:9" s="71" customFormat="1" ht="20.25">
      <c r="B24" s="70"/>
      <c r="C24" s="633" t="s">
        <v>289</v>
      </c>
      <c r="D24" s="633"/>
      <c r="E24" s="633"/>
      <c r="F24" s="78"/>
      <c r="G24" s="69"/>
      <c r="H24" s="69"/>
      <c r="I24" s="69"/>
    </row>
    <row r="25" spans="2:9" s="71" customFormat="1" ht="20.25">
      <c r="B25" s="72" t="s">
        <v>559</v>
      </c>
      <c r="C25" s="632" t="s">
        <v>344</v>
      </c>
      <c r="D25" s="632"/>
      <c r="E25" s="632"/>
      <c r="F25" s="91">
        <v>1</v>
      </c>
      <c r="G25" s="69"/>
      <c r="H25" s="69"/>
      <c r="I25" s="69"/>
    </row>
    <row r="26" spans="2:9" s="71" customFormat="1" ht="20.25">
      <c r="B26" s="73" t="s">
        <v>560</v>
      </c>
      <c r="C26" s="632" t="s">
        <v>290</v>
      </c>
      <c r="D26" s="632"/>
      <c r="E26" s="632"/>
      <c r="F26" s="91">
        <v>2</v>
      </c>
      <c r="G26" s="69"/>
      <c r="H26" s="69"/>
      <c r="I26" s="77"/>
    </row>
    <row r="27" spans="2:9" s="71" customFormat="1" ht="20.25">
      <c r="B27" s="74" t="s">
        <v>561</v>
      </c>
      <c r="C27" s="632" t="s">
        <v>565</v>
      </c>
      <c r="D27" s="632"/>
      <c r="E27" s="632"/>
      <c r="F27" s="91">
        <v>3</v>
      </c>
      <c r="G27" s="69"/>
      <c r="H27" s="69"/>
      <c r="I27" s="77"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71" customFormat="1" ht="20.25">
      <c r="B28" s="75" t="s">
        <v>562</v>
      </c>
      <c r="C28" s="632" t="s">
        <v>566</v>
      </c>
      <c r="D28" s="632"/>
      <c r="E28" s="632"/>
      <c r="F28" s="91">
        <v>4</v>
      </c>
      <c r="G28" s="69"/>
      <c r="H28" s="69"/>
      <c r="I28" s="77" t="str">
        <v xml:space="preserve">Si el hecho llegara a presentarse, tendría bajo impacto o efecto sobre la entidad.
</v>
      </c>
    </row>
    <row r="29" spans="2:9" s="71" customFormat="1" ht="20.25">
      <c r="B29" s="76" t="s">
        <v>563</v>
      </c>
      <c r="C29" s="632" t="s">
        <v>367</v>
      </c>
      <c r="D29" s="632"/>
      <c r="E29" s="632"/>
      <c r="F29" s="91">
        <v>5</v>
      </c>
      <c r="G29" s="69"/>
      <c r="H29" s="69"/>
      <c r="I29" s="77" t="str">
        <v xml:space="preserve">Si el hecho llegara a presentarse, tendría medianas consecuencias o efectos sobre la entidad.
</v>
      </c>
    </row>
    <row r="30" spans="2:9" s="71" customFormat="1" ht="20.25">
      <c r="B30" s="77"/>
      <c r="C30" s="68"/>
      <c r="D30" s="68"/>
      <c r="E30" s="68"/>
      <c r="F30" s="78"/>
      <c r="G30" s="69"/>
      <c r="H30" s="69"/>
      <c r="I30" s="77" t="str">
        <v xml:space="preserve">Si el hecho llegara a presentarse, tendría altas consecuencias o efectos sobre la entidad
</v>
      </c>
    </row>
    <row r="31" spans="2:9" s="69" customFormat="1" ht="20.25">
      <c r="B31" s="79"/>
      <c r="C31" s="79"/>
      <c r="D31" s="79"/>
      <c r="E31" s="79"/>
      <c r="F31" s="78"/>
      <c r="I31" s="77" t="str">
        <v xml:space="preserve">Si el hecho llegara a presentarse, tendría desastrosas consecuencias o efectos sobre la entidad.
</v>
      </c>
    </row>
    <row r="32" spans="2:9" s="69" customFormat="1" ht="20.25">
      <c r="B32" s="89"/>
      <c r="C32" s="634" t="s">
        <v>292</v>
      </c>
      <c r="D32" s="634"/>
      <c r="E32" s="634"/>
      <c r="F32" s="78"/>
      <c r="I32" s="77"/>
    </row>
    <row r="33" spans="2:9" s="69" customFormat="1" ht="20.25">
      <c r="B33" s="60" t="s">
        <v>559</v>
      </c>
      <c r="C33" s="632" t="s">
        <v>293</v>
      </c>
      <c r="D33" s="632"/>
      <c r="E33" s="632"/>
      <c r="F33" s="92">
        <v>1</v>
      </c>
      <c r="I33" s="77"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69" customFormat="1" ht="20.25">
      <c r="B34" s="64" t="s">
        <v>560</v>
      </c>
      <c r="C34" s="632" t="s">
        <v>324</v>
      </c>
      <c r="D34" s="632"/>
      <c r="E34" s="632"/>
      <c r="F34" s="92">
        <v>2</v>
      </c>
      <c r="I34" s="77" t="str">
        <v xml:space="preserve">Si el hecho llegara a presentarse, tendría bajo impacto o efecto sobre la entidad.
</v>
      </c>
    </row>
    <row r="35" spans="2:9" s="69" customFormat="1" ht="20.25">
      <c r="B35" s="65" t="s">
        <v>561</v>
      </c>
      <c r="C35" s="632" t="s">
        <v>567</v>
      </c>
      <c r="D35" s="632"/>
      <c r="E35" s="632"/>
      <c r="F35" s="92">
        <v>3</v>
      </c>
      <c r="I35" s="77" t="str">
        <v xml:space="preserve">Si el hecho llegara a presentarse, tendría medianas consecuencias o efectos sobre la entidad.
</v>
      </c>
    </row>
    <row r="36" spans="2:9" s="69" customFormat="1" ht="20.25">
      <c r="B36" s="66" t="s">
        <v>562</v>
      </c>
      <c r="C36" s="632" t="s">
        <v>568</v>
      </c>
      <c r="D36" s="632"/>
      <c r="E36" s="632"/>
      <c r="F36" s="92">
        <v>4</v>
      </c>
      <c r="I36" s="77" t="str">
        <v xml:space="preserve">Si el hecho llegara a presentarse, tendría altas consecuencias o efectos sobre la entidad
</v>
      </c>
    </row>
    <row r="37" spans="2:9" s="69" customFormat="1" ht="20.25">
      <c r="B37" s="67" t="s">
        <v>563</v>
      </c>
      <c r="C37" s="632" t="s">
        <v>569</v>
      </c>
      <c r="D37" s="632"/>
      <c r="E37" s="632"/>
      <c r="F37" s="92">
        <v>5</v>
      </c>
      <c r="I37" s="77" t="str">
        <v xml:space="preserve">Si el hecho llegara a presentarse, tendría desastrosas consecuencias o efectos sobre la entidad.
</v>
      </c>
    </row>
    <row r="38" spans="2:9" s="69" customFormat="1" ht="20.25">
      <c r="B38" s="79"/>
      <c r="C38" s="79"/>
      <c r="D38" s="79"/>
      <c r="E38" s="79"/>
      <c r="F38" s="78"/>
      <c r="I38" s="77"/>
    </row>
    <row r="39" spans="2:9" s="69" customFormat="1" ht="20.25">
      <c r="B39" s="79"/>
      <c r="C39" s="79"/>
      <c r="D39" s="79"/>
      <c r="E39" s="79"/>
      <c r="F39" s="78"/>
      <c r="I39" s="15"/>
    </row>
    <row r="40" spans="2:9" s="69" customFormat="1" ht="20.25">
      <c r="B40" s="70"/>
      <c r="C40" s="634" t="s">
        <v>298</v>
      </c>
      <c r="D40" s="634"/>
      <c r="E40" s="634"/>
      <c r="F40" s="78"/>
      <c r="I40" s="281" t="s">
        <v>298</v>
      </c>
    </row>
    <row r="41" spans="2:9" s="69" customFormat="1" ht="20.25">
      <c r="B41" s="93" t="s">
        <v>559</v>
      </c>
      <c r="C41" s="632" t="s">
        <v>303</v>
      </c>
      <c r="D41" s="632"/>
      <c r="E41" s="632"/>
      <c r="F41" s="92">
        <v>1</v>
      </c>
      <c r="I41" s="83" t="s">
        <v>303</v>
      </c>
    </row>
    <row r="42" spans="2:9" s="69" customFormat="1" ht="20.25">
      <c r="B42" s="94" t="s">
        <v>560</v>
      </c>
      <c r="C42" s="632" t="s">
        <v>299</v>
      </c>
      <c r="D42" s="632"/>
      <c r="E42" s="632"/>
      <c r="F42" s="92">
        <v>2</v>
      </c>
      <c r="I42" s="83" t="s">
        <v>299</v>
      </c>
    </row>
    <row r="43" spans="2:9" s="69" customFormat="1" ht="20.25">
      <c r="B43" s="95" t="s">
        <v>561</v>
      </c>
      <c r="C43" s="632" t="s">
        <v>326</v>
      </c>
      <c r="D43" s="632"/>
      <c r="E43" s="632"/>
      <c r="F43" s="92">
        <v>3</v>
      </c>
      <c r="I43" s="83" t="s">
        <v>326</v>
      </c>
    </row>
    <row r="44" spans="2:9" s="69" customFormat="1" ht="20.25">
      <c r="B44" s="96" t="s">
        <v>562</v>
      </c>
      <c r="C44" s="632" t="s">
        <v>570</v>
      </c>
      <c r="D44" s="632"/>
      <c r="E44" s="632"/>
      <c r="F44" s="92">
        <v>4</v>
      </c>
      <c r="I44" s="83" t="s">
        <v>570</v>
      </c>
    </row>
    <row r="45" spans="2:9" s="69" customFormat="1" ht="20.25">
      <c r="B45" s="97" t="s">
        <v>563</v>
      </c>
      <c r="C45" s="632" t="s">
        <v>301</v>
      </c>
      <c r="D45" s="632"/>
      <c r="E45" s="632"/>
      <c r="F45" s="92">
        <v>5</v>
      </c>
      <c r="I45" s="83" t="s">
        <v>301</v>
      </c>
    </row>
    <row r="46" spans="2:9" s="69" customFormat="1" ht="20.25">
      <c r="B46" s="77"/>
      <c r="C46" s="77" t="s">
        <v>571</v>
      </c>
      <c r="D46" s="77"/>
      <c r="F46" s="78"/>
    </row>
    <row r="47" spans="2:9" s="69" customFormat="1" ht="20.25">
      <c r="B47" s="77"/>
      <c r="C47" s="77"/>
      <c r="D47" s="77"/>
      <c r="F47" s="78"/>
    </row>
    <row r="48" spans="2:9" s="69" customFormat="1" ht="20.25">
      <c r="B48" s="70"/>
      <c r="C48" s="633" t="s">
        <v>295</v>
      </c>
      <c r="D48" s="633"/>
      <c r="E48" s="633"/>
      <c r="F48" s="78"/>
    </row>
    <row r="49" spans="2:6" s="69" customFormat="1" ht="20.25" customHeight="1">
      <c r="B49" s="72" t="s">
        <v>559</v>
      </c>
      <c r="C49" s="629" t="s">
        <v>314</v>
      </c>
      <c r="D49" s="630"/>
      <c r="E49" s="631"/>
      <c r="F49" s="63">
        <v>1</v>
      </c>
    </row>
    <row r="50" spans="2:6" s="69" customFormat="1" ht="20.25" customHeight="1">
      <c r="B50" s="73" t="s">
        <v>560</v>
      </c>
      <c r="C50" s="629" t="s">
        <v>296</v>
      </c>
      <c r="D50" s="630"/>
      <c r="E50" s="631"/>
      <c r="F50" s="63">
        <v>2</v>
      </c>
    </row>
    <row r="51" spans="2:6" s="69" customFormat="1" ht="20.25" customHeight="1">
      <c r="B51" s="74" t="s">
        <v>561</v>
      </c>
      <c r="C51" s="629" t="s">
        <v>328</v>
      </c>
      <c r="D51" s="630"/>
      <c r="E51" s="631"/>
      <c r="F51" s="63">
        <v>3</v>
      </c>
    </row>
    <row r="52" spans="2:6" s="69" customFormat="1" ht="20.25" customHeight="1">
      <c r="B52" s="75" t="s">
        <v>562</v>
      </c>
      <c r="C52" s="629" t="s">
        <v>572</v>
      </c>
      <c r="D52" s="630"/>
      <c r="E52" s="631"/>
      <c r="F52" s="63">
        <v>4</v>
      </c>
    </row>
    <row r="53" spans="2:6" s="69" customFormat="1" ht="20.25" customHeight="1">
      <c r="B53" s="76" t="s">
        <v>563</v>
      </c>
      <c r="C53" s="629" t="s">
        <v>573</v>
      </c>
      <c r="D53" s="630"/>
      <c r="E53" s="631"/>
      <c r="F53" s="63">
        <v>5</v>
      </c>
    </row>
    <row r="54" spans="2:6" s="69" customFormat="1" ht="20.25">
      <c r="B54" s="77"/>
      <c r="C54" s="77"/>
      <c r="D54" s="77"/>
      <c r="E54" s="77"/>
      <c r="F54" s="78"/>
    </row>
    <row r="55" spans="2:6" s="69" customFormat="1" ht="20.25"/>
    <row r="56" spans="2:6" s="69" customFormat="1" ht="20.25" customHeight="1">
      <c r="B56" s="70"/>
      <c r="C56" s="86" t="s">
        <v>557</v>
      </c>
      <c r="D56" s="86"/>
      <c r="E56" s="86"/>
      <c r="F56" s="78"/>
    </row>
    <row r="57" spans="2:6" s="69" customFormat="1" ht="20.25" customHeight="1">
      <c r="B57" s="72" t="s">
        <v>559</v>
      </c>
      <c r="C57" s="626" t="s">
        <v>574</v>
      </c>
      <c r="D57" s="627"/>
      <c r="E57" s="628"/>
      <c r="F57" s="63">
        <v>1</v>
      </c>
    </row>
    <row r="58" spans="2:6" s="69" customFormat="1" ht="20.25" customHeight="1">
      <c r="B58" s="73" t="s">
        <v>560</v>
      </c>
      <c r="C58" s="626" t="s">
        <v>575</v>
      </c>
      <c r="D58" s="627"/>
      <c r="E58" s="628"/>
      <c r="F58" s="63">
        <v>2</v>
      </c>
    </row>
    <row r="59" spans="2:6" s="69" customFormat="1" ht="20.25" customHeight="1">
      <c r="B59" s="74" t="s">
        <v>561</v>
      </c>
      <c r="C59" s="626" t="s">
        <v>576</v>
      </c>
      <c r="D59" s="627"/>
      <c r="E59" s="628"/>
      <c r="F59" s="63">
        <v>3</v>
      </c>
    </row>
    <row r="60" spans="2:6" s="69" customFormat="1" ht="20.25" customHeight="1">
      <c r="B60" s="75" t="s">
        <v>562</v>
      </c>
      <c r="C60" s="626" t="s">
        <v>577</v>
      </c>
      <c r="D60" s="627"/>
      <c r="E60" s="628"/>
      <c r="F60" s="63">
        <v>4</v>
      </c>
    </row>
    <row r="61" spans="2:6" s="69" customFormat="1" ht="20.25" customHeight="1">
      <c r="B61" s="76" t="s">
        <v>563</v>
      </c>
      <c r="C61" s="626" t="s">
        <v>578</v>
      </c>
      <c r="D61" s="627"/>
      <c r="E61" s="628"/>
      <c r="F61" s="63">
        <v>5</v>
      </c>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3:S42"/>
  <sheetViews>
    <sheetView showGridLines="0" zoomScale="70" zoomScaleNormal="70" workbookViewId="0">
      <selection activeCell="U12" sqref="U12"/>
    </sheetView>
  </sheetViews>
  <sheetFormatPr baseColWidth="10" defaultColWidth="11.42578125" defaultRowHeight="15"/>
  <cols>
    <col min="1" max="1" width="3.42578125" style="2" customWidth="1"/>
    <col min="2" max="2" width="6.42578125" style="2" customWidth="1"/>
    <col min="3" max="3" width="11.42578125" style="2" customWidth="1"/>
    <col min="4" max="4" width="29.42578125" style="2" customWidth="1"/>
    <col min="5" max="9" width="25.42578125" style="2" customWidth="1"/>
    <col min="10" max="11" width="11.42578125" style="2"/>
    <col min="12" max="12" width="4.42578125" style="2" customWidth="1"/>
    <col min="13" max="13" width="2.42578125" style="2" hidden="1" customWidth="1"/>
    <col min="14" max="16" width="11.42578125" style="2" hidden="1" customWidth="1"/>
    <col min="17" max="17" width="11.42578125" style="2"/>
    <col min="18" max="18" width="20.42578125" style="2" customWidth="1"/>
    <col min="19" max="19" width="20.85546875" style="2" customWidth="1"/>
    <col min="20" max="20" width="11.42578125" style="2"/>
    <col min="21" max="21" width="17.42578125" style="2" customWidth="1"/>
    <col min="22" max="16384" width="11.42578125" style="2"/>
  </cols>
  <sheetData>
    <row r="3" spans="2:19" ht="15.75" thickBot="1"/>
    <row r="4" spans="2:19" ht="15" customHeight="1">
      <c r="B4" s="639" t="s">
        <v>579</v>
      </c>
      <c r="C4" s="640"/>
      <c r="D4" s="640"/>
      <c r="E4" s="643" t="s">
        <v>580</v>
      </c>
      <c r="F4" s="643"/>
      <c r="G4" s="643"/>
      <c r="H4" s="643"/>
      <c r="I4" s="644"/>
      <c r="K4" s="653" t="s">
        <v>581</v>
      </c>
      <c r="L4" s="653"/>
      <c r="M4" s="653"/>
      <c r="N4" s="653"/>
      <c r="O4" s="653"/>
      <c r="P4" s="653"/>
      <c r="Q4" s="653"/>
      <c r="R4" s="653"/>
    </row>
    <row r="5" spans="2:19" ht="15" customHeight="1">
      <c r="B5" s="641"/>
      <c r="C5" s="642"/>
      <c r="D5" s="642"/>
      <c r="E5" s="645"/>
      <c r="F5" s="645"/>
      <c r="G5" s="645"/>
      <c r="H5" s="645"/>
      <c r="I5" s="646"/>
      <c r="K5" s="653"/>
      <c r="L5" s="653"/>
      <c r="M5" s="653"/>
      <c r="N5" s="653"/>
      <c r="O5" s="653"/>
      <c r="P5" s="653"/>
      <c r="Q5" s="653"/>
      <c r="R5" s="653"/>
    </row>
    <row r="6" spans="2:19" ht="15" customHeight="1">
      <c r="B6" s="641"/>
      <c r="C6" s="642"/>
      <c r="D6" s="642"/>
      <c r="E6" s="645"/>
      <c r="F6" s="645"/>
      <c r="G6" s="645"/>
      <c r="H6" s="645"/>
      <c r="I6" s="646"/>
      <c r="K6" s="653"/>
      <c r="L6" s="653"/>
      <c r="M6" s="653"/>
      <c r="N6" s="653"/>
      <c r="O6" s="653"/>
      <c r="P6" s="653"/>
      <c r="Q6" s="653"/>
      <c r="R6" s="653"/>
    </row>
    <row r="7" spans="2:19">
      <c r="B7" s="99"/>
      <c r="I7" s="100"/>
    </row>
    <row r="8" spans="2:19" ht="62.25" customHeight="1">
      <c r="B8" s="647" t="s">
        <v>539</v>
      </c>
      <c r="C8" s="648"/>
      <c r="D8" s="49" t="s">
        <v>582</v>
      </c>
      <c r="E8" s="50">
        <v>5</v>
      </c>
      <c r="F8" s="50">
        <v>10</v>
      </c>
      <c r="G8" s="50">
        <v>15</v>
      </c>
      <c r="H8" s="50">
        <v>20</v>
      </c>
      <c r="I8" s="101">
        <v>25</v>
      </c>
      <c r="K8" s="649" t="s">
        <v>583</v>
      </c>
      <c r="L8" s="649"/>
      <c r="M8" s="649"/>
      <c r="N8" s="649"/>
      <c r="O8" s="649"/>
      <c r="P8" s="649"/>
      <c r="Q8" s="651" t="s">
        <v>584</v>
      </c>
      <c r="R8" s="654"/>
      <c r="S8" s="16" t="s">
        <v>585</v>
      </c>
    </row>
    <row r="9" spans="2:19" ht="62.25" customHeight="1">
      <c r="B9" s="647"/>
      <c r="C9" s="648"/>
      <c r="D9" s="49" t="s">
        <v>586</v>
      </c>
      <c r="E9" s="51">
        <v>4</v>
      </c>
      <c r="F9" s="51">
        <v>8</v>
      </c>
      <c r="G9" s="50">
        <v>12</v>
      </c>
      <c r="H9" s="50">
        <v>16</v>
      </c>
      <c r="I9" s="101">
        <v>20</v>
      </c>
      <c r="K9" s="655" t="s">
        <v>587</v>
      </c>
      <c r="L9" s="655"/>
      <c r="M9" s="655"/>
      <c r="N9" s="655"/>
      <c r="O9" s="655"/>
      <c r="P9" s="655"/>
      <c r="Q9" s="656" t="s">
        <v>588</v>
      </c>
      <c r="R9" s="657"/>
      <c r="S9" s="16" t="s">
        <v>527</v>
      </c>
    </row>
    <row r="10" spans="2:19" ht="62.25" customHeight="1">
      <c r="B10" s="647"/>
      <c r="C10" s="648"/>
      <c r="D10" s="49" t="s">
        <v>589</v>
      </c>
      <c r="E10" s="51">
        <v>3</v>
      </c>
      <c r="F10" s="51">
        <v>6</v>
      </c>
      <c r="G10" s="51">
        <v>9</v>
      </c>
      <c r="H10" s="50">
        <v>12</v>
      </c>
      <c r="I10" s="101">
        <v>15</v>
      </c>
      <c r="K10" s="658" t="s">
        <v>561</v>
      </c>
      <c r="L10" s="658"/>
      <c r="M10" s="658"/>
      <c r="N10" s="658"/>
      <c r="O10" s="658"/>
      <c r="P10" s="658"/>
      <c r="Q10" s="651" t="s">
        <v>590</v>
      </c>
      <c r="R10" s="654"/>
      <c r="S10" s="16" t="s">
        <v>591</v>
      </c>
    </row>
    <row r="11" spans="2:19" ht="62.25" customHeight="1">
      <c r="B11" s="647"/>
      <c r="C11" s="648"/>
      <c r="D11" s="49" t="s">
        <v>592</v>
      </c>
      <c r="E11" s="52">
        <v>2</v>
      </c>
      <c r="F11" s="51">
        <v>4</v>
      </c>
      <c r="G11" s="51">
        <v>6</v>
      </c>
      <c r="H11" s="50">
        <v>8</v>
      </c>
      <c r="I11" s="101">
        <v>10</v>
      </c>
      <c r="K11" s="650" t="s">
        <v>593</v>
      </c>
      <c r="L11" s="650"/>
      <c r="M11" s="650"/>
      <c r="N11" s="650"/>
      <c r="O11" s="650"/>
      <c r="P11" s="650"/>
      <c r="Q11" s="651" t="s">
        <v>491</v>
      </c>
      <c r="R11" s="652"/>
      <c r="S11" s="16" t="s">
        <v>491</v>
      </c>
    </row>
    <row r="12" spans="2:19" ht="62.25" customHeight="1">
      <c r="B12" s="647"/>
      <c r="C12" s="648"/>
      <c r="D12" s="49" t="s">
        <v>594</v>
      </c>
      <c r="E12" s="52">
        <v>1</v>
      </c>
      <c r="F12" s="52">
        <v>2</v>
      </c>
      <c r="G12" s="51">
        <v>3</v>
      </c>
      <c r="H12" s="50">
        <v>4</v>
      </c>
      <c r="I12" s="101">
        <v>5</v>
      </c>
    </row>
    <row r="13" spans="2:19" ht="62.25" customHeight="1" thickBot="1">
      <c r="B13" s="102"/>
      <c r="C13" s="637" t="s">
        <v>595</v>
      </c>
      <c r="D13" s="638"/>
      <c r="E13" s="103" t="s">
        <v>596</v>
      </c>
      <c r="F13" s="103" t="s">
        <v>597</v>
      </c>
      <c r="G13" s="103" t="s">
        <v>598</v>
      </c>
      <c r="H13" s="103" t="s">
        <v>599</v>
      </c>
      <c r="I13" s="104" t="s">
        <v>600</v>
      </c>
    </row>
    <row r="18" spans="4:6" ht="15.75">
      <c r="D18" s="19" t="s">
        <v>601</v>
      </c>
      <c r="E18" s="105" t="s">
        <v>593</v>
      </c>
      <c r="F18" s="105">
        <v>1</v>
      </c>
    </row>
    <row r="19" spans="4:6">
      <c r="D19" s="19" t="s">
        <v>602</v>
      </c>
      <c r="E19" s="19" t="s">
        <v>593</v>
      </c>
      <c r="F19" s="19">
        <v>2</v>
      </c>
    </row>
    <row r="20" spans="4:6">
      <c r="D20" s="19" t="s">
        <v>603</v>
      </c>
      <c r="E20" s="19" t="s">
        <v>561</v>
      </c>
      <c r="F20" s="19">
        <v>2</v>
      </c>
    </row>
    <row r="21" spans="4:6">
      <c r="D21" s="19" t="s">
        <v>604</v>
      </c>
      <c r="E21" s="19" t="s">
        <v>605</v>
      </c>
      <c r="F21" s="19">
        <v>3</v>
      </c>
    </row>
    <row r="22" spans="4:6">
      <c r="D22" s="19" t="s">
        <v>606</v>
      </c>
      <c r="E22" s="19" t="s">
        <v>583</v>
      </c>
      <c r="F22" s="19">
        <v>4</v>
      </c>
    </row>
    <row r="23" spans="4:6">
      <c r="D23" s="19" t="s">
        <v>607</v>
      </c>
      <c r="E23" s="19" t="s">
        <v>593</v>
      </c>
      <c r="F23" s="19">
        <v>1</v>
      </c>
    </row>
    <row r="24" spans="4:6">
      <c r="D24" s="19" t="s">
        <v>608</v>
      </c>
      <c r="E24" s="19" t="s">
        <v>561</v>
      </c>
      <c r="F24" s="19">
        <v>2</v>
      </c>
    </row>
    <row r="25" spans="4:6">
      <c r="D25" s="19" t="s">
        <v>609</v>
      </c>
      <c r="E25" s="19" t="s">
        <v>561</v>
      </c>
      <c r="F25" s="19">
        <v>2</v>
      </c>
    </row>
    <row r="26" spans="4:6">
      <c r="D26" s="19" t="s">
        <v>610</v>
      </c>
      <c r="E26" s="19" t="s">
        <v>587</v>
      </c>
      <c r="F26" s="19">
        <v>3</v>
      </c>
    </row>
    <row r="27" spans="4:6">
      <c r="D27" s="19" t="s">
        <v>611</v>
      </c>
      <c r="E27" s="19" t="s">
        <v>583</v>
      </c>
      <c r="F27" s="19">
        <v>4</v>
      </c>
    </row>
    <row r="28" spans="4:6">
      <c r="D28" s="19" t="s">
        <v>612</v>
      </c>
      <c r="E28" s="19" t="s">
        <v>561</v>
      </c>
      <c r="F28" s="19">
        <v>2</v>
      </c>
    </row>
    <row r="29" spans="4:6">
      <c r="D29" s="19" t="s">
        <v>613</v>
      </c>
      <c r="E29" s="19" t="s">
        <v>561</v>
      </c>
      <c r="F29" s="19">
        <v>2</v>
      </c>
    </row>
    <row r="30" spans="4:6">
      <c r="D30" s="19" t="s">
        <v>614</v>
      </c>
      <c r="E30" s="19" t="s">
        <v>561</v>
      </c>
      <c r="F30" s="19">
        <v>2</v>
      </c>
    </row>
    <row r="31" spans="4:6">
      <c r="D31" s="19" t="s">
        <v>615</v>
      </c>
      <c r="E31" s="19" t="s">
        <v>587</v>
      </c>
      <c r="F31" s="19">
        <v>3</v>
      </c>
    </row>
    <row r="32" spans="4:6">
      <c r="D32" s="19" t="s">
        <v>616</v>
      </c>
      <c r="E32" s="19" t="s">
        <v>583</v>
      </c>
      <c r="F32" s="19">
        <v>4</v>
      </c>
    </row>
    <row r="33" spans="4:6">
      <c r="D33" s="19" t="s">
        <v>617</v>
      </c>
      <c r="E33" s="19" t="s">
        <v>561</v>
      </c>
      <c r="F33" s="19">
        <v>2</v>
      </c>
    </row>
    <row r="34" spans="4:6">
      <c r="D34" s="19" t="s">
        <v>618</v>
      </c>
      <c r="E34" s="19" t="s">
        <v>561</v>
      </c>
      <c r="F34" s="19">
        <v>2</v>
      </c>
    </row>
    <row r="35" spans="4:6">
      <c r="D35" s="19" t="s">
        <v>619</v>
      </c>
      <c r="E35" s="19" t="s">
        <v>587</v>
      </c>
      <c r="F35" s="19">
        <v>3</v>
      </c>
    </row>
    <row r="36" spans="4:6">
      <c r="D36" s="19" t="s">
        <v>620</v>
      </c>
      <c r="E36" s="19" t="s">
        <v>587</v>
      </c>
      <c r="F36" s="19">
        <v>3</v>
      </c>
    </row>
    <row r="37" spans="4:6">
      <c r="D37" s="19" t="s">
        <v>621</v>
      </c>
      <c r="E37" s="19" t="s">
        <v>583</v>
      </c>
      <c r="F37" s="19">
        <v>4</v>
      </c>
    </row>
    <row r="38" spans="4:6">
      <c r="D38" s="19" t="s">
        <v>622</v>
      </c>
      <c r="E38" s="19" t="s">
        <v>587</v>
      </c>
      <c r="F38" s="19">
        <v>3</v>
      </c>
    </row>
    <row r="39" spans="4:6">
      <c r="D39" s="19" t="s">
        <v>623</v>
      </c>
      <c r="E39" s="19" t="s">
        <v>587</v>
      </c>
      <c r="F39" s="19">
        <v>3</v>
      </c>
    </row>
    <row r="40" spans="4:6">
      <c r="D40" s="19" t="s">
        <v>624</v>
      </c>
      <c r="E40" s="19" t="s">
        <v>587</v>
      </c>
      <c r="F40" s="19">
        <v>3</v>
      </c>
    </row>
    <row r="41" spans="4:6">
      <c r="D41" s="19" t="s">
        <v>625</v>
      </c>
      <c r="E41" s="19" t="s">
        <v>587</v>
      </c>
      <c r="F41" s="19">
        <v>3</v>
      </c>
    </row>
    <row r="42" spans="4:6">
      <c r="D42" s="19" t="s">
        <v>626</v>
      </c>
      <c r="E42" s="19" t="s">
        <v>583</v>
      </c>
      <c r="F42" s="19">
        <v>4</v>
      </c>
    </row>
  </sheetData>
  <mergeCells count="13">
    <mergeCell ref="Q11:R11"/>
    <mergeCell ref="K4:R6"/>
    <mergeCell ref="Q8:R8"/>
    <mergeCell ref="K9:P9"/>
    <mergeCell ref="Q9:R9"/>
    <mergeCell ref="K10:P10"/>
    <mergeCell ref="Q10:R10"/>
    <mergeCell ref="C13:D13"/>
    <mergeCell ref="B4:D6"/>
    <mergeCell ref="E4:I6"/>
    <mergeCell ref="B8:C12"/>
    <mergeCell ref="K8:P8"/>
    <mergeCell ref="K11:P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130"/>
  <sheetViews>
    <sheetView showGridLines="0" tabSelected="1" topLeftCell="D1" zoomScaleNormal="100" workbookViewId="0">
      <selection activeCell="M80" sqref="M80:M89"/>
    </sheetView>
  </sheetViews>
  <sheetFormatPr baseColWidth="10" defaultColWidth="11.42578125" defaultRowHeight="15"/>
  <cols>
    <col min="1" max="1" width="5.85546875" style="5" bestFit="1" customWidth="1"/>
    <col min="2" max="2" width="35.85546875" style="5" customWidth="1"/>
    <col min="3" max="3" width="40.42578125" customWidth="1"/>
    <col min="4" max="4" width="12.28515625" style="85" customWidth="1"/>
    <col min="5" max="5" width="11.28515625" style="24" customWidth="1"/>
    <col min="6" max="6" width="9.7109375" style="24" customWidth="1"/>
    <col min="7" max="7" width="14.42578125" customWidth="1"/>
    <col min="8" max="8" width="59.28515625" customWidth="1"/>
    <col min="9" max="9" width="12.140625" customWidth="1"/>
    <col min="10" max="10" width="11" customWidth="1"/>
    <col min="11" max="11" width="14.42578125" customWidth="1"/>
    <col min="12" max="12" width="15.42578125" customWidth="1"/>
    <col min="13" max="13" width="48.42578125" customWidth="1"/>
    <col min="14" max="14" width="25.85546875" style="2" customWidth="1"/>
    <col min="15" max="169" width="11.42578125" style="2"/>
  </cols>
  <sheetData>
    <row r="1" spans="1:13" s="18" customFormat="1" ht="16.5" customHeight="1">
      <c r="A1" s="678"/>
      <c r="B1" s="678"/>
      <c r="C1" s="679"/>
      <c r="D1" s="679"/>
      <c r="E1" s="679"/>
      <c r="F1" s="679"/>
      <c r="G1" s="679"/>
      <c r="H1" s="679"/>
      <c r="I1" s="679"/>
      <c r="J1" s="680"/>
      <c r="K1" s="677"/>
      <c r="L1" s="677"/>
      <c r="M1" s="677"/>
    </row>
    <row r="2" spans="1:13" s="18" customFormat="1" ht="52.5" customHeight="1">
      <c r="A2" s="678"/>
      <c r="B2" s="678"/>
      <c r="C2" s="681"/>
      <c r="D2" s="681"/>
      <c r="E2" s="681"/>
      <c r="F2" s="681"/>
      <c r="G2" s="681"/>
      <c r="H2" s="681"/>
      <c r="I2" s="681"/>
      <c r="J2" s="682"/>
      <c r="K2" s="677"/>
      <c r="L2" s="677"/>
      <c r="M2" s="677"/>
    </row>
    <row r="3" spans="1:13" s="18" customFormat="1" ht="3" customHeight="1">
      <c r="A3" s="1"/>
      <c r="B3" s="1"/>
      <c r="C3" s="681"/>
      <c r="D3" s="681"/>
      <c r="E3" s="681"/>
      <c r="F3" s="681"/>
      <c r="G3" s="681"/>
      <c r="H3" s="681"/>
      <c r="I3" s="681"/>
      <c r="J3" s="682"/>
      <c r="K3" s="677"/>
      <c r="L3" s="677"/>
      <c r="M3" s="677"/>
    </row>
    <row r="4" spans="1:13" s="18" customFormat="1" ht="19.5" customHeight="1">
      <c r="A4" s="513" t="s">
        <v>259</v>
      </c>
      <c r="B4" s="513"/>
      <c r="C4" s="683" t="s">
        <v>5</v>
      </c>
      <c r="D4" s="683"/>
      <c r="E4" s="683"/>
      <c r="F4" s="683"/>
      <c r="G4" s="683"/>
      <c r="H4" s="683"/>
      <c r="I4" s="683"/>
      <c r="J4" s="683"/>
      <c r="K4" s="683"/>
      <c r="L4" s="683"/>
      <c r="M4" s="683"/>
    </row>
    <row r="5" spans="1:13" s="18" customFormat="1" ht="36.75" customHeight="1">
      <c r="A5" s="513" t="s">
        <v>260</v>
      </c>
      <c r="B5" s="513"/>
      <c r="C5" s="684" t="str">
        <f>'7- Mapa Final'!C5:Q5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684"/>
      <c r="E5" s="684"/>
      <c r="F5" s="684"/>
      <c r="G5" s="684"/>
      <c r="H5" s="684"/>
      <c r="I5" s="684"/>
      <c r="J5" s="684"/>
      <c r="K5" s="684"/>
      <c r="L5" s="684"/>
      <c r="M5" s="684"/>
    </row>
    <row r="6" spans="1:13" s="18" customFormat="1" ht="26.25" customHeight="1" thickBot="1">
      <c r="A6" s="513" t="s">
        <v>262</v>
      </c>
      <c r="B6" s="513"/>
      <c r="C6" s="695" t="s">
        <v>263</v>
      </c>
      <c r="D6" s="696"/>
      <c r="E6" s="696"/>
      <c r="F6" s="696"/>
      <c r="G6" s="696"/>
      <c r="H6" s="696"/>
      <c r="I6" s="696"/>
      <c r="J6" s="696"/>
      <c r="K6" s="696"/>
      <c r="L6" s="696"/>
      <c r="M6" s="697"/>
    </row>
    <row r="7" spans="1:13" s="20" customFormat="1" ht="40.5" customHeight="1" thickTop="1" thickBot="1">
      <c r="A7" s="690" t="s">
        <v>627</v>
      </c>
      <c r="B7" s="691"/>
      <c r="C7" s="692"/>
      <c r="D7" s="693" t="s">
        <v>628</v>
      </c>
      <c r="E7" s="693"/>
      <c r="F7" s="693"/>
      <c r="G7" s="694" t="s">
        <v>629</v>
      </c>
      <c r="H7" s="685" t="s">
        <v>630</v>
      </c>
      <c r="I7" s="687" t="s">
        <v>631</v>
      </c>
      <c r="J7" s="688"/>
      <c r="K7" s="687" t="s">
        <v>632</v>
      </c>
      <c r="L7" s="688"/>
      <c r="M7" s="689" t="s">
        <v>633</v>
      </c>
    </row>
    <row r="8" spans="1:13" s="21" customFormat="1" ht="60.75" customHeight="1" thickTop="1" thickBot="1">
      <c r="A8" s="28" t="s">
        <v>39</v>
      </c>
      <c r="B8" s="28" t="s">
        <v>201</v>
      </c>
      <c r="C8" s="28" t="s">
        <v>203</v>
      </c>
      <c r="D8" s="25" t="s">
        <v>213</v>
      </c>
      <c r="E8" s="25" t="s">
        <v>634</v>
      </c>
      <c r="F8" s="25" t="s">
        <v>635</v>
      </c>
      <c r="G8" s="694"/>
      <c r="H8" s="686"/>
      <c r="I8" s="26" t="s">
        <v>636</v>
      </c>
      <c r="J8" s="26" t="s">
        <v>637</v>
      </c>
      <c r="K8" s="26" t="s">
        <v>638</v>
      </c>
      <c r="L8" s="26" t="s">
        <v>639</v>
      </c>
      <c r="M8" s="689"/>
    </row>
    <row r="9" spans="1:13" s="22" customFormat="1" ht="7.5" customHeight="1" thickTop="1" thickBot="1">
      <c r="A9" s="721"/>
      <c r="B9" s="722"/>
      <c r="C9" s="722"/>
      <c r="D9" s="722"/>
      <c r="E9" s="722"/>
      <c r="F9" s="722"/>
      <c r="G9" s="722"/>
      <c r="H9" s="27"/>
      <c r="I9" s="27"/>
      <c r="J9" s="27"/>
      <c r="K9" s="27"/>
      <c r="L9" s="27"/>
      <c r="M9" s="27"/>
    </row>
    <row r="10" spans="1:13" s="23" customFormat="1" ht="16.5" customHeight="1">
      <c r="A10" s="674">
        <f>'7- Mapa Final'!A10</f>
        <v>1</v>
      </c>
      <c r="B10" s="671" t="str">
        <f>'7- Mapa Final'!B10</f>
        <v xml:space="preserve">Pérdida de la seguridad,  integridad y confidencialidad de la información </v>
      </c>
      <c r="C10" s="671" t="str">
        <f>'7- Mapa Final'!C10</f>
        <v xml:space="preserve">Afectación en la confidencialidad, integridad,   y seguridad de la información por la ausencia de controles  y procedimientos que resguardan el acceso a los datos. </v>
      </c>
      <c r="D10" s="669" t="str">
        <f>'7- Mapa Final'!J10</f>
        <v>Muy Baja - 1</v>
      </c>
      <c r="E10" s="670" t="str">
        <f>'7- Mapa Final'!K10</f>
        <v>Leve - 1</v>
      </c>
      <c r="F10" s="675" t="str">
        <f>'7- Mapa Final'!M10</f>
        <v>Bajo - 1</v>
      </c>
      <c r="G10" s="584"/>
      <c r="H10" s="759" t="s">
        <v>675</v>
      </c>
      <c r="I10" s="676" t="s">
        <v>656</v>
      </c>
      <c r="J10" s="676"/>
      <c r="K10" s="705">
        <v>45658</v>
      </c>
      <c r="L10" s="705">
        <v>45747</v>
      </c>
      <c r="M10" s="765" t="s">
        <v>673</v>
      </c>
    </row>
    <row r="11" spans="1:13" s="23" customFormat="1" ht="16.5" customHeight="1">
      <c r="A11" s="668"/>
      <c r="B11" s="663"/>
      <c r="C11" s="663"/>
      <c r="D11" s="665"/>
      <c r="E11" s="667"/>
      <c r="F11" s="661"/>
      <c r="G11" s="585"/>
      <c r="H11" s="760"/>
      <c r="I11" s="660"/>
      <c r="J11" s="660"/>
      <c r="K11" s="660"/>
      <c r="L11" s="660"/>
      <c r="M11" s="766"/>
    </row>
    <row r="12" spans="1:13" s="23" customFormat="1" ht="16.5" customHeight="1">
      <c r="A12" s="668"/>
      <c r="B12" s="663"/>
      <c r="C12" s="663"/>
      <c r="D12" s="665"/>
      <c r="E12" s="667"/>
      <c r="F12" s="661"/>
      <c r="G12" s="585"/>
      <c r="H12" s="760"/>
      <c r="I12" s="660"/>
      <c r="J12" s="660"/>
      <c r="K12" s="660"/>
      <c r="L12" s="660"/>
      <c r="M12" s="766"/>
    </row>
    <row r="13" spans="1:13" s="23" customFormat="1" ht="16.5" customHeight="1">
      <c r="A13" s="668"/>
      <c r="B13" s="663"/>
      <c r="C13" s="663"/>
      <c r="D13" s="665"/>
      <c r="E13" s="667"/>
      <c r="F13" s="661"/>
      <c r="G13" s="585"/>
      <c r="H13" s="760"/>
      <c r="I13" s="660"/>
      <c r="J13" s="660"/>
      <c r="K13" s="660"/>
      <c r="L13" s="660"/>
      <c r="M13" s="766"/>
    </row>
    <row r="14" spans="1:13" s="23" customFormat="1" ht="16.5" customHeight="1">
      <c r="A14" s="668"/>
      <c r="B14" s="663"/>
      <c r="C14" s="663"/>
      <c r="D14" s="665"/>
      <c r="E14" s="667"/>
      <c r="F14" s="661"/>
      <c r="G14" s="585"/>
      <c r="H14" s="760"/>
      <c r="I14" s="660"/>
      <c r="J14" s="660"/>
      <c r="K14" s="660"/>
      <c r="L14" s="660"/>
      <c r="M14" s="766"/>
    </row>
    <row r="15" spans="1:13" s="23" customFormat="1" ht="16.5" customHeight="1">
      <c r="A15" s="668"/>
      <c r="B15" s="663"/>
      <c r="C15" s="663"/>
      <c r="D15" s="665"/>
      <c r="E15" s="667"/>
      <c r="F15" s="661"/>
      <c r="G15" s="585"/>
      <c r="H15" s="760"/>
      <c r="I15" s="660"/>
      <c r="J15" s="660"/>
      <c r="K15" s="660"/>
      <c r="L15" s="660"/>
      <c r="M15" s="766"/>
    </row>
    <row r="16" spans="1:13" s="23" customFormat="1" ht="16.5" customHeight="1">
      <c r="A16" s="668"/>
      <c r="B16" s="663"/>
      <c r="C16" s="663"/>
      <c r="D16" s="665"/>
      <c r="E16" s="667"/>
      <c r="F16" s="661"/>
      <c r="G16" s="585"/>
      <c r="H16" s="760"/>
      <c r="I16" s="660"/>
      <c r="J16" s="660"/>
      <c r="K16" s="660"/>
      <c r="L16" s="660"/>
      <c r="M16" s="766"/>
    </row>
    <row r="17" spans="1:13" s="23" customFormat="1" ht="16.5" customHeight="1">
      <c r="A17" s="668"/>
      <c r="B17" s="663"/>
      <c r="C17" s="663"/>
      <c r="D17" s="665"/>
      <c r="E17" s="667"/>
      <c r="F17" s="661"/>
      <c r="G17" s="585"/>
      <c r="H17" s="760"/>
      <c r="I17" s="660"/>
      <c r="J17" s="660"/>
      <c r="K17" s="660"/>
      <c r="L17" s="660"/>
      <c r="M17" s="766"/>
    </row>
    <row r="18" spans="1:13" s="23" customFormat="1" ht="16.5" customHeight="1">
      <c r="A18" s="668"/>
      <c r="B18" s="663"/>
      <c r="C18" s="663"/>
      <c r="D18" s="665"/>
      <c r="E18" s="667"/>
      <c r="F18" s="661"/>
      <c r="G18" s="585"/>
      <c r="H18" s="760"/>
      <c r="I18" s="660"/>
      <c r="J18" s="660"/>
      <c r="K18" s="660"/>
      <c r="L18" s="660"/>
      <c r="M18" s="766"/>
    </row>
    <row r="19" spans="1:13" s="23" customFormat="1" ht="253.5" customHeight="1" thickBot="1">
      <c r="A19" s="758"/>
      <c r="B19" s="700"/>
      <c r="C19" s="700"/>
      <c r="D19" s="701"/>
      <c r="E19" s="702"/>
      <c r="F19" s="703"/>
      <c r="G19" s="586"/>
      <c r="H19" s="761"/>
      <c r="I19" s="704"/>
      <c r="J19" s="704"/>
      <c r="K19" s="704"/>
      <c r="L19" s="704"/>
      <c r="M19" s="767"/>
    </row>
    <row r="20" spans="1:13" s="23" customFormat="1" ht="16.5" customHeight="1">
      <c r="A20" s="674">
        <f>'7- Mapa Final'!A20</f>
        <v>2</v>
      </c>
      <c r="B20" s="671" t="str">
        <f>'7- Mapa Final'!B20</f>
        <v xml:space="preserve">Interrupción del servicio de conectividad WAN - Nacional </v>
      </c>
      <c r="C20" s="671" t="str">
        <f>'7- Mapa Final'!C20</f>
        <v>Imprevistos de la prestación de los servicios de conectividad.</v>
      </c>
      <c r="D20" s="669" t="str">
        <f>'7- Mapa Final'!J20</f>
        <v>Muy Baja - 1</v>
      </c>
      <c r="E20" s="670" t="str">
        <f>'7- Mapa Final'!K20</f>
        <v>Leve - 1</v>
      </c>
      <c r="F20" s="675" t="str">
        <f>'7- Mapa Final'!M20</f>
        <v>Bajo - 1</v>
      </c>
      <c r="G20" s="584"/>
      <c r="H20" s="762" t="s">
        <v>676</v>
      </c>
      <c r="I20" s="478" t="s">
        <v>656</v>
      </c>
      <c r="J20" s="478"/>
      <c r="K20" s="705">
        <v>45658</v>
      </c>
      <c r="L20" s="705">
        <v>45747</v>
      </c>
      <c r="M20" s="765" t="s">
        <v>677</v>
      </c>
    </row>
    <row r="21" spans="1:13" s="23" customFormat="1" ht="16.5" customHeight="1">
      <c r="A21" s="668"/>
      <c r="B21" s="663"/>
      <c r="C21" s="663"/>
      <c r="D21" s="665"/>
      <c r="E21" s="667"/>
      <c r="F21" s="661"/>
      <c r="G21" s="585"/>
      <c r="H21" s="760"/>
      <c r="I21" s="479"/>
      <c r="J21" s="479"/>
      <c r="K21" s="660"/>
      <c r="L21" s="660"/>
      <c r="M21" s="766"/>
    </row>
    <row r="22" spans="1:13" s="23" customFormat="1" ht="16.5" customHeight="1">
      <c r="A22" s="668"/>
      <c r="B22" s="663"/>
      <c r="C22" s="663"/>
      <c r="D22" s="665"/>
      <c r="E22" s="667"/>
      <c r="F22" s="661"/>
      <c r="G22" s="585"/>
      <c r="H22" s="760"/>
      <c r="I22" s="479"/>
      <c r="J22" s="479"/>
      <c r="K22" s="660"/>
      <c r="L22" s="660"/>
      <c r="M22" s="766"/>
    </row>
    <row r="23" spans="1:13" s="23" customFormat="1" ht="16.5" customHeight="1">
      <c r="A23" s="668"/>
      <c r="B23" s="663"/>
      <c r="C23" s="663"/>
      <c r="D23" s="665"/>
      <c r="E23" s="667"/>
      <c r="F23" s="661"/>
      <c r="G23" s="585"/>
      <c r="H23" s="760"/>
      <c r="I23" s="479"/>
      <c r="J23" s="479"/>
      <c r="K23" s="660"/>
      <c r="L23" s="660"/>
      <c r="M23" s="766"/>
    </row>
    <row r="24" spans="1:13" s="23" customFormat="1" ht="16.5" customHeight="1">
      <c r="A24" s="668"/>
      <c r="B24" s="663"/>
      <c r="C24" s="663"/>
      <c r="D24" s="665"/>
      <c r="E24" s="667"/>
      <c r="F24" s="661"/>
      <c r="G24" s="585"/>
      <c r="H24" s="760"/>
      <c r="I24" s="479"/>
      <c r="J24" s="479"/>
      <c r="K24" s="660"/>
      <c r="L24" s="660"/>
      <c r="M24" s="766"/>
    </row>
    <row r="25" spans="1:13" ht="16.5" customHeight="1">
      <c r="A25" s="668"/>
      <c r="B25" s="663"/>
      <c r="C25" s="663"/>
      <c r="D25" s="665"/>
      <c r="E25" s="667"/>
      <c r="F25" s="661"/>
      <c r="G25" s="585"/>
      <c r="H25" s="760"/>
      <c r="I25" s="479"/>
      <c r="J25" s="479"/>
      <c r="K25" s="660"/>
      <c r="L25" s="660"/>
      <c r="M25" s="766"/>
    </row>
    <row r="26" spans="1:13">
      <c r="A26" s="668"/>
      <c r="B26" s="663"/>
      <c r="C26" s="663"/>
      <c r="D26" s="665"/>
      <c r="E26" s="667"/>
      <c r="F26" s="661"/>
      <c r="G26" s="585"/>
      <c r="H26" s="760"/>
      <c r="I26" s="479"/>
      <c r="J26" s="479"/>
      <c r="K26" s="660"/>
      <c r="L26" s="660"/>
      <c r="M26" s="766"/>
    </row>
    <row r="27" spans="1:13">
      <c r="A27" s="668"/>
      <c r="B27" s="663"/>
      <c r="C27" s="663"/>
      <c r="D27" s="665"/>
      <c r="E27" s="667"/>
      <c r="F27" s="661"/>
      <c r="G27" s="585"/>
      <c r="H27" s="760"/>
      <c r="I27" s="479"/>
      <c r="J27" s="479"/>
      <c r="K27" s="660"/>
      <c r="L27" s="660"/>
      <c r="M27" s="766"/>
    </row>
    <row r="28" spans="1:13">
      <c r="A28" s="668"/>
      <c r="B28" s="663"/>
      <c r="C28" s="663"/>
      <c r="D28" s="665"/>
      <c r="E28" s="667"/>
      <c r="F28" s="661"/>
      <c r="G28" s="585"/>
      <c r="H28" s="760"/>
      <c r="I28" s="479"/>
      <c r="J28" s="479"/>
      <c r="K28" s="660"/>
      <c r="L28" s="660"/>
      <c r="M28" s="766"/>
    </row>
    <row r="29" spans="1:13" ht="15.75" thickBot="1">
      <c r="A29" s="758"/>
      <c r="B29" s="700"/>
      <c r="C29" s="700"/>
      <c r="D29" s="701"/>
      <c r="E29" s="702"/>
      <c r="F29" s="703"/>
      <c r="G29" s="586"/>
      <c r="H29" s="761"/>
      <c r="I29" s="480"/>
      <c r="J29" s="480"/>
      <c r="K29" s="704"/>
      <c r="L29" s="704"/>
      <c r="M29" s="767"/>
    </row>
    <row r="30" spans="1:13" ht="16.5" customHeight="1">
      <c r="A30" s="674">
        <f>'7- Mapa Final'!A30</f>
        <v>3</v>
      </c>
      <c r="B30" s="671" t="str">
        <f>'7- Mapa Final'!B30</f>
        <v>Obsolescencia Tecnológica.</v>
      </c>
      <c r="C30" s="671" t="str">
        <f>'7- Mapa Final'!C30</f>
        <v xml:space="preserve"> Tener en operación activos  que han perdido eficiencia y productividad, llegando al final de su vida útil tecnológica.</v>
      </c>
      <c r="D30" s="669" t="str">
        <f>'7- Mapa Final'!J30</f>
        <v>Muy Baja - 1</v>
      </c>
      <c r="E30" s="670" t="str">
        <f>'7- Mapa Final'!K30</f>
        <v>Leve - 1</v>
      </c>
      <c r="F30" s="675" t="str">
        <f>'7- Mapa Final'!M30</f>
        <v>Bajo - 1</v>
      </c>
      <c r="G30" s="584"/>
      <c r="H30" s="762" t="s">
        <v>678</v>
      </c>
      <c r="I30" s="478" t="s">
        <v>656</v>
      </c>
      <c r="J30" s="478"/>
      <c r="K30" s="705">
        <v>45658</v>
      </c>
      <c r="L30" s="705">
        <v>45747</v>
      </c>
      <c r="M30" s="765" t="s">
        <v>679</v>
      </c>
    </row>
    <row r="31" spans="1:13" ht="16.5" customHeight="1">
      <c r="A31" s="668"/>
      <c r="B31" s="663"/>
      <c r="C31" s="663"/>
      <c r="D31" s="665"/>
      <c r="E31" s="667"/>
      <c r="F31" s="661"/>
      <c r="G31" s="585"/>
      <c r="H31" s="760"/>
      <c r="I31" s="479"/>
      <c r="J31" s="479"/>
      <c r="K31" s="660"/>
      <c r="L31" s="660"/>
      <c r="M31" s="766"/>
    </row>
    <row r="32" spans="1:13" ht="16.5" customHeight="1">
      <c r="A32" s="668"/>
      <c r="B32" s="663"/>
      <c r="C32" s="663"/>
      <c r="D32" s="665"/>
      <c r="E32" s="667"/>
      <c r="F32" s="661"/>
      <c r="G32" s="585"/>
      <c r="H32" s="760"/>
      <c r="I32" s="479"/>
      <c r="J32" s="479"/>
      <c r="K32" s="660"/>
      <c r="L32" s="660"/>
      <c r="M32" s="766"/>
    </row>
    <row r="33" spans="1:13" ht="16.5" customHeight="1">
      <c r="A33" s="668"/>
      <c r="B33" s="663"/>
      <c r="C33" s="663"/>
      <c r="D33" s="665"/>
      <c r="E33" s="667"/>
      <c r="F33" s="661"/>
      <c r="G33" s="585"/>
      <c r="H33" s="760"/>
      <c r="I33" s="479"/>
      <c r="J33" s="479"/>
      <c r="K33" s="660"/>
      <c r="L33" s="660"/>
      <c r="M33" s="766"/>
    </row>
    <row r="34" spans="1:13" ht="16.5" customHeight="1">
      <c r="A34" s="668"/>
      <c r="B34" s="663"/>
      <c r="C34" s="663"/>
      <c r="D34" s="665"/>
      <c r="E34" s="667"/>
      <c r="F34" s="661"/>
      <c r="G34" s="585"/>
      <c r="H34" s="760"/>
      <c r="I34" s="479"/>
      <c r="J34" s="479"/>
      <c r="K34" s="660"/>
      <c r="L34" s="660"/>
      <c r="M34" s="766"/>
    </row>
    <row r="35" spans="1:13" ht="16.5" customHeight="1">
      <c r="A35" s="668"/>
      <c r="B35" s="663"/>
      <c r="C35" s="663"/>
      <c r="D35" s="665"/>
      <c r="E35" s="667"/>
      <c r="F35" s="661"/>
      <c r="G35" s="585"/>
      <c r="H35" s="760"/>
      <c r="I35" s="479"/>
      <c r="J35" s="479"/>
      <c r="K35" s="660"/>
      <c r="L35" s="660"/>
      <c r="M35" s="766"/>
    </row>
    <row r="36" spans="1:13" ht="16.5" customHeight="1">
      <c r="A36" s="668"/>
      <c r="B36" s="663"/>
      <c r="C36" s="663"/>
      <c r="D36" s="665"/>
      <c r="E36" s="667"/>
      <c r="F36" s="661"/>
      <c r="G36" s="585"/>
      <c r="H36" s="760"/>
      <c r="I36" s="479"/>
      <c r="J36" s="479"/>
      <c r="K36" s="660"/>
      <c r="L36" s="660"/>
      <c r="M36" s="766"/>
    </row>
    <row r="37" spans="1:13" ht="16.5" customHeight="1">
      <c r="A37" s="668"/>
      <c r="B37" s="663"/>
      <c r="C37" s="663"/>
      <c r="D37" s="665"/>
      <c r="E37" s="667"/>
      <c r="F37" s="661"/>
      <c r="G37" s="585"/>
      <c r="H37" s="760"/>
      <c r="I37" s="479"/>
      <c r="J37" s="479"/>
      <c r="K37" s="660"/>
      <c r="L37" s="660"/>
      <c r="M37" s="766"/>
    </row>
    <row r="38" spans="1:13" ht="16.5" customHeight="1">
      <c r="A38" s="668"/>
      <c r="B38" s="663"/>
      <c r="C38" s="663"/>
      <c r="D38" s="665"/>
      <c r="E38" s="667"/>
      <c r="F38" s="661"/>
      <c r="G38" s="585"/>
      <c r="H38" s="760"/>
      <c r="I38" s="479"/>
      <c r="J38" s="479"/>
      <c r="K38" s="660"/>
      <c r="L38" s="660"/>
      <c r="M38" s="766"/>
    </row>
    <row r="39" spans="1:13" ht="42" customHeight="1" thickBot="1">
      <c r="A39" s="758"/>
      <c r="B39" s="700"/>
      <c r="C39" s="700"/>
      <c r="D39" s="701"/>
      <c r="E39" s="702"/>
      <c r="F39" s="703"/>
      <c r="G39" s="586"/>
      <c r="H39" s="761"/>
      <c r="I39" s="480"/>
      <c r="J39" s="480"/>
      <c r="K39" s="704"/>
      <c r="L39" s="704"/>
      <c r="M39" s="767"/>
    </row>
    <row r="40" spans="1:13" s="23" customFormat="1" ht="16.5" customHeight="1">
      <c r="A40" s="674">
        <f>'7- Mapa Final'!A40</f>
        <v>4</v>
      </c>
      <c r="B40" s="671" t="str">
        <f>'7- Mapa Final'!B40</f>
        <v>Falta de Gobernabilidad de TIC</v>
      </c>
      <c r="C40" s="671" t="str">
        <f>'7- Mapa Final'!C40</f>
        <v>Desarticulación de las políticas en materia de las TIC</v>
      </c>
      <c r="D40" s="669" t="str">
        <f>'7- Mapa Final'!J40</f>
        <v>Muy Baja - 1</v>
      </c>
      <c r="E40" s="670" t="str">
        <f>'7- Mapa Final'!K40</f>
        <v>Menor - 2</v>
      </c>
      <c r="F40" s="675" t="str">
        <f>'7- Mapa Final'!M40</f>
        <v>Bajo - 2</v>
      </c>
      <c r="G40" s="584"/>
      <c r="H40" s="759" t="s">
        <v>680</v>
      </c>
      <c r="I40" s="478" t="s">
        <v>656</v>
      </c>
      <c r="J40" s="478"/>
      <c r="K40" s="705">
        <v>45658</v>
      </c>
      <c r="L40" s="705">
        <v>45747</v>
      </c>
      <c r="M40" s="765" t="s">
        <v>672</v>
      </c>
    </row>
    <row r="41" spans="1:13" s="23" customFormat="1" ht="16.5" customHeight="1">
      <c r="A41" s="668"/>
      <c r="B41" s="663"/>
      <c r="C41" s="663"/>
      <c r="D41" s="665"/>
      <c r="E41" s="667"/>
      <c r="F41" s="661"/>
      <c r="G41" s="585"/>
      <c r="H41" s="760"/>
      <c r="I41" s="479"/>
      <c r="J41" s="479"/>
      <c r="K41" s="660"/>
      <c r="L41" s="660"/>
      <c r="M41" s="766"/>
    </row>
    <row r="42" spans="1:13" s="23" customFormat="1" ht="16.5" customHeight="1">
      <c r="A42" s="668"/>
      <c r="B42" s="663"/>
      <c r="C42" s="663"/>
      <c r="D42" s="665"/>
      <c r="E42" s="667"/>
      <c r="F42" s="661"/>
      <c r="G42" s="585"/>
      <c r="H42" s="760"/>
      <c r="I42" s="479"/>
      <c r="J42" s="479"/>
      <c r="K42" s="660"/>
      <c r="L42" s="660"/>
      <c r="M42" s="766"/>
    </row>
    <row r="43" spans="1:13" s="23" customFormat="1" ht="16.5" customHeight="1">
      <c r="A43" s="668"/>
      <c r="B43" s="663"/>
      <c r="C43" s="663"/>
      <c r="D43" s="665"/>
      <c r="E43" s="667"/>
      <c r="F43" s="661"/>
      <c r="G43" s="585"/>
      <c r="H43" s="760"/>
      <c r="I43" s="479"/>
      <c r="J43" s="479"/>
      <c r="K43" s="660"/>
      <c r="L43" s="660"/>
      <c r="M43" s="766"/>
    </row>
    <row r="44" spans="1:13" s="23" customFormat="1" ht="16.5" customHeight="1">
      <c r="A44" s="668"/>
      <c r="B44" s="663"/>
      <c r="C44" s="663"/>
      <c r="D44" s="665"/>
      <c r="E44" s="667"/>
      <c r="F44" s="661"/>
      <c r="G44" s="585"/>
      <c r="H44" s="760"/>
      <c r="I44" s="479"/>
      <c r="J44" s="479"/>
      <c r="K44" s="660"/>
      <c r="L44" s="660"/>
      <c r="M44" s="766"/>
    </row>
    <row r="45" spans="1:13" ht="16.5" customHeight="1">
      <c r="A45" s="668"/>
      <c r="B45" s="663"/>
      <c r="C45" s="663"/>
      <c r="D45" s="665"/>
      <c r="E45" s="667"/>
      <c r="F45" s="661"/>
      <c r="G45" s="585"/>
      <c r="H45" s="760"/>
      <c r="I45" s="479"/>
      <c r="J45" s="479"/>
      <c r="K45" s="660"/>
      <c r="L45" s="660"/>
      <c r="M45" s="766"/>
    </row>
    <row r="46" spans="1:13" ht="16.5" customHeight="1">
      <c r="A46" s="668"/>
      <c r="B46" s="663"/>
      <c r="C46" s="663"/>
      <c r="D46" s="665"/>
      <c r="E46" s="667"/>
      <c r="F46" s="661"/>
      <c r="G46" s="585"/>
      <c r="H46" s="760"/>
      <c r="I46" s="479"/>
      <c r="J46" s="479"/>
      <c r="K46" s="660"/>
      <c r="L46" s="660"/>
      <c r="M46" s="766"/>
    </row>
    <row r="47" spans="1:13" ht="16.5" customHeight="1">
      <c r="A47" s="668"/>
      <c r="B47" s="663"/>
      <c r="C47" s="663"/>
      <c r="D47" s="665"/>
      <c r="E47" s="667"/>
      <c r="F47" s="661"/>
      <c r="G47" s="585"/>
      <c r="H47" s="760"/>
      <c r="I47" s="479"/>
      <c r="J47" s="479"/>
      <c r="K47" s="660"/>
      <c r="L47" s="660"/>
      <c r="M47" s="766"/>
    </row>
    <row r="48" spans="1:13" ht="16.5" customHeight="1">
      <c r="A48" s="668"/>
      <c r="B48" s="663"/>
      <c r="C48" s="663"/>
      <c r="D48" s="665"/>
      <c r="E48" s="667"/>
      <c r="F48" s="661"/>
      <c r="G48" s="585"/>
      <c r="H48" s="760"/>
      <c r="I48" s="479"/>
      <c r="J48" s="479"/>
      <c r="K48" s="660"/>
      <c r="L48" s="660"/>
      <c r="M48" s="766"/>
    </row>
    <row r="49" spans="1:13" ht="16.5" customHeight="1" thickBot="1">
      <c r="A49" s="758"/>
      <c r="B49" s="700"/>
      <c r="C49" s="700"/>
      <c r="D49" s="701"/>
      <c r="E49" s="702"/>
      <c r="F49" s="703"/>
      <c r="G49" s="586"/>
      <c r="H49" s="761"/>
      <c r="I49" s="480"/>
      <c r="J49" s="480"/>
      <c r="K49" s="704"/>
      <c r="L49" s="704"/>
      <c r="M49" s="767"/>
    </row>
    <row r="50" spans="1:13" s="23" customFormat="1" ht="23.25" customHeight="1">
      <c r="A50" s="674">
        <f>'7- Mapa Final'!A50</f>
        <v>5</v>
      </c>
      <c r="B50" s="671" t="str">
        <f>'7- Mapa Final'!B50</f>
        <v>Interrupción del servicio de conectividad LAN - Local</v>
      </c>
      <c r="C50" s="671" t="str">
        <f>'7- Mapa Final'!C50</f>
        <v>Afectar el normal curso de las
operaciones en alguna de las ubicaciones de la organización con ocasión a la ausencia de conectividad</v>
      </c>
      <c r="D50" s="669" t="str">
        <f>'7- Mapa Final'!J50</f>
        <v>Muy Baja - 1</v>
      </c>
      <c r="E50" s="670" t="str">
        <f>'7- Mapa Final'!K50</f>
        <v>Leve - 1</v>
      </c>
      <c r="F50" s="675" t="str">
        <f>'7- Mapa Final'!M50</f>
        <v>Bajo - 1</v>
      </c>
      <c r="G50" s="584" t="s">
        <v>491</v>
      </c>
      <c r="H50" s="762" t="s">
        <v>674</v>
      </c>
      <c r="I50" s="676" t="s">
        <v>656</v>
      </c>
      <c r="J50" s="676" t="s">
        <v>9</v>
      </c>
      <c r="K50" s="705">
        <v>45658</v>
      </c>
      <c r="L50" s="705">
        <v>45747</v>
      </c>
      <c r="M50" s="768" t="s">
        <v>663</v>
      </c>
    </row>
    <row r="51" spans="1:13" s="23" customFormat="1" ht="23.25" customHeight="1">
      <c r="A51" s="668"/>
      <c r="B51" s="663"/>
      <c r="C51" s="663"/>
      <c r="D51" s="665"/>
      <c r="E51" s="667"/>
      <c r="F51" s="661"/>
      <c r="G51" s="585"/>
      <c r="H51" s="763"/>
      <c r="I51" s="660"/>
      <c r="J51" s="660"/>
      <c r="K51" s="660"/>
      <c r="L51" s="660"/>
      <c r="M51" s="766"/>
    </row>
    <row r="52" spans="1:13" s="23" customFormat="1" ht="23.25" customHeight="1">
      <c r="A52" s="668"/>
      <c r="B52" s="663"/>
      <c r="C52" s="663"/>
      <c r="D52" s="665"/>
      <c r="E52" s="667"/>
      <c r="F52" s="661"/>
      <c r="G52" s="585"/>
      <c r="H52" s="763"/>
      <c r="I52" s="660"/>
      <c r="J52" s="660"/>
      <c r="K52" s="660"/>
      <c r="L52" s="660"/>
      <c r="M52" s="766"/>
    </row>
    <row r="53" spans="1:13" s="23" customFormat="1" ht="23.25" customHeight="1">
      <c r="A53" s="668"/>
      <c r="B53" s="663"/>
      <c r="C53" s="663"/>
      <c r="D53" s="665"/>
      <c r="E53" s="667"/>
      <c r="F53" s="661"/>
      <c r="G53" s="585"/>
      <c r="H53" s="763"/>
      <c r="I53" s="660"/>
      <c r="J53" s="660"/>
      <c r="K53" s="660"/>
      <c r="L53" s="660"/>
      <c r="M53" s="766"/>
    </row>
    <row r="54" spans="1:13" s="23" customFormat="1" ht="23.25" customHeight="1">
      <c r="A54" s="668"/>
      <c r="B54" s="663"/>
      <c r="C54" s="663"/>
      <c r="D54" s="665"/>
      <c r="E54" s="667"/>
      <c r="F54" s="661"/>
      <c r="G54" s="585"/>
      <c r="H54" s="763"/>
      <c r="I54" s="660"/>
      <c r="J54" s="660"/>
      <c r="K54" s="660"/>
      <c r="L54" s="660"/>
      <c r="M54" s="766"/>
    </row>
    <row r="55" spans="1:13" ht="23.25" customHeight="1">
      <c r="A55" s="668"/>
      <c r="B55" s="663"/>
      <c r="C55" s="663"/>
      <c r="D55" s="665"/>
      <c r="E55" s="667"/>
      <c r="F55" s="661"/>
      <c r="G55" s="585"/>
      <c r="H55" s="763"/>
      <c r="I55" s="660"/>
      <c r="J55" s="660"/>
      <c r="K55" s="660"/>
      <c r="L55" s="660"/>
      <c r="M55" s="766"/>
    </row>
    <row r="56" spans="1:13" ht="23.25" customHeight="1">
      <c r="A56" s="668"/>
      <c r="B56" s="663"/>
      <c r="C56" s="663"/>
      <c r="D56" s="665"/>
      <c r="E56" s="667"/>
      <c r="F56" s="661"/>
      <c r="G56" s="585"/>
      <c r="H56" s="763"/>
      <c r="I56" s="660"/>
      <c r="J56" s="660"/>
      <c r="K56" s="660"/>
      <c r="L56" s="660"/>
      <c r="M56" s="766"/>
    </row>
    <row r="57" spans="1:13" ht="23.25" customHeight="1">
      <c r="A57" s="668"/>
      <c r="B57" s="663"/>
      <c r="C57" s="663"/>
      <c r="D57" s="665"/>
      <c r="E57" s="667"/>
      <c r="F57" s="661"/>
      <c r="G57" s="585"/>
      <c r="H57" s="763"/>
      <c r="I57" s="660"/>
      <c r="J57" s="660"/>
      <c r="K57" s="660"/>
      <c r="L57" s="660"/>
      <c r="M57" s="766"/>
    </row>
    <row r="58" spans="1:13" ht="23.25" customHeight="1">
      <c r="A58" s="668"/>
      <c r="B58" s="663"/>
      <c r="C58" s="663"/>
      <c r="D58" s="665"/>
      <c r="E58" s="667"/>
      <c r="F58" s="661"/>
      <c r="G58" s="585"/>
      <c r="H58" s="763"/>
      <c r="I58" s="660"/>
      <c r="J58" s="660"/>
      <c r="K58" s="660"/>
      <c r="L58" s="660"/>
      <c r="M58" s="766"/>
    </row>
    <row r="59" spans="1:13" ht="23.25" customHeight="1" thickBot="1">
      <c r="A59" s="758"/>
      <c r="B59" s="700"/>
      <c r="C59" s="700"/>
      <c r="D59" s="701"/>
      <c r="E59" s="702"/>
      <c r="F59" s="703"/>
      <c r="G59" s="586"/>
      <c r="H59" s="764"/>
      <c r="I59" s="704"/>
      <c r="J59" s="704"/>
      <c r="K59" s="704"/>
      <c r="L59" s="704"/>
      <c r="M59" s="767"/>
    </row>
    <row r="60" spans="1:13" s="23" customFormat="1" ht="40.5" customHeight="1">
      <c r="A60" s="674">
        <f>'7- Mapa Final'!A60</f>
        <v>6</v>
      </c>
      <c r="B60" s="671" t="str">
        <f>'7- Mapa Final'!B60</f>
        <v>Afectación o interrupción en la  prestación de servicios tecnológicos</v>
      </c>
      <c r="C60" s="671" t="str">
        <f>'7- Mapa Final'!C60</f>
        <v xml:space="preserve">Ausencia o intermitencia  de los servicios  tecnológicos en alguna de las instalaciones de las entidades de la Rama Judicial usuarias de los servicios  </v>
      </c>
      <c r="D60" s="669" t="str">
        <f>'7- Mapa Final'!J60</f>
        <v>Muy Baja - 1</v>
      </c>
      <c r="E60" s="670" t="str">
        <f>'7- Mapa Final'!K60</f>
        <v>Leve - 1</v>
      </c>
      <c r="F60" s="675" t="str">
        <f>'7- Mapa Final'!M60</f>
        <v>Bajo - 1</v>
      </c>
      <c r="G60" s="584" t="s">
        <v>491</v>
      </c>
      <c r="H60" s="759" t="s">
        <v>665</v>
      </c>
      <c r="I60" s="478" t="s">
        <v>656</v>
      </c>
      <c r="J60" s="478" t="s">
        <v>656</v>
      </c>
      <c r="K60" s="705">
        <v>45658</v>
      </c>
      <c r="L60" s="705">
        <v>45747</v>
      </c>
      <c r="M60" s="765" t="s">
        <v>664</v>
      </c>
    </row>
    <row r="61" spans="1:13" s="23" customFormat="1" ht="40.5" customHeight="1">
      <c r="A61" s="668"/>
      <c r="B61" s="663"/>
      <c r="C61" s="663"/>
      <c r="D61" s="665"/>
      <c r="E61" s="667"/>
      <c r="F61" s="661"/>
      <c r="G61" s="585"/>
      <c r="H61" s="763"/>
      <c r="I61" s="479"/>
      <c r="J61" s="479"/>
      <c r="K61" s="660"/>
      <c r="L61" s="660"/>
      <c r="M61" s="769"/>
    </row>
    <row r="62" spans="1:13" s="23" customFormat="1" ht="40.5" customHeight="1">
      <c r="A62" s="668"/>
      <c r="B62" s="663"/>
      <c r="C62" s="663"/>
      <c r="D62" s="665"/>
      <c r="E62" s="667"/>
      <c r="F62" s="661"/>
      <c r="G62" s="585"/>
      <c r="H62" s="763"/>
      <c r="I62" s="479"/>
      <c r="J62" s="479"/>
      <c r="K62" s="660"/>
      <c r="L62" s="660"/>
      <c r="M62" s="769"/>
    </row>
    <row r="63" spans="1:13" s="23" customFormat="1" ht="40.5" customHeight="1">
      <c r="A63" s="668"/>
      <c r="B63" s="663"/>
      <c r="C63" s="663"/>
      <c r="D63" s="665"/>
      <c r="E63" s="667"/>
      <c r="F63" s="661"/>
      <c r="G63" s="585"/>
      <c r="H63" s="763"/>
      <c r="I63" s="479"/>
      <c r="J63" s="479"/>
      <c r="K63" s="660"/>
      <c r="L63" s="660"/>
      <c r="M63" s="769"/>
    </row>
    <row r="64" spans="1:13" s="23" customFormat="1" ht="40.5" customHeight="1">
      <c r="A64" s="668"/>
      <c r="B64" s="663"/>
      <c r="C64" s="663"/>
      <c r="D64" s="665"/>
      <c r="E64" s="667"/>
      <c r="F64" s="661"/>
      <c r="G64" s="585"/>
      <c r="H64" s="763"/>
      <c r="I64" s="479"/>
      <c r="J64" s="479"/>
      <c r="K64" s="660"/>
      <c r="L64" s="660"/>
      <c r="M64" s="769"/>
    </row>
    <row r="65" spans="1:13" ht="40.5" customHeight="1">
      <c r="A65" s="668"/>
      <c r="B65" s="663"/>
      <c r="C65" s="663"/>
      <c r="D65" s="665"/>
      <c r="E65" s="667"/>
      <c r="F65" s="661"/>
      <c r="G65" s="585"/>
      <c r="H65" s="763"/>
      <c r="I65" s="479"/>
      <c r="J65" s="479"/>
      <c r="K65" s="660"/>
      <c r="L65" s="660"/>
      <c r="M65" s="769"/>
    </row>
    <row r="66" spans="1:13" ht="40.5" customHeight="1">
      <c r="A66" s="668"/>
      <c r="B66" s="663"/>
      <c r="C66" s="663"/>
      <c r="D66" s="665"/>
      <c r="E66" s="667"/>
      <c r="F66" s="661"/>
      <c r="G66" s="585"/>
      <c r="H66" s="763"/>
      <c r="I66" s="479"/>
      <c r="J66" s="479"/>
      <c r="K66" s="660"/>
      <c r="L66" s="660"/>
      <c r="M66" s="769"/>
    </row>
    <row r="67" spans="1:13" ht="40.5" customHeight="1">
      <c r="A67" s="668"/>
      <c r="B67" s="663"/>
      <c r="C67" s="663"/>
      <c r="D67" s="665"/>
      <c r="E67" s="667"/>
      <c r="F67" s="661"/>
      <c r="G67" s="585"/>
      <c r="H67" s="763"/>
      <c r="I67" s="479"/>
      <c r="J67" s="479"/>
      <c r="K67" s="660"/>
      <c r="L67" s="660"/>
      <c r="M67" s="769"/>
    </row>
    <row r="68" spans="1:13" ht="40.5" customHeight="1">
      <c r="A68" s="668"/>
      <c r="B68" s="663"/>
      <c r="C68" s="663"/>
      <c r="D68" s="665"/>
      <c r="E68" s="667"/>
      <c r="F68" s="661"/>
      <c r="G68" s="585"/>
      <c r="H68" s="763"/>
      <c r="I68" s="479"/>
      <c r="J68" s="479"/>
      <c r="K68" s="660"/>
      <c r="L68" s="660"/>
      <c r="M68" s="769"/>
    </row>
    <row r="69" spans="1:13" ht="40.5" customHeight="1" thickBot="1">
      <c r="A69" s="758"/>
      <c r="B69" s="700"/>
      <c r="C69" s="700"/>
      <c r="D69" s="701"/>
      <c r="E69" s="702"/>
      <c r="F69" s="703"/>
      <c r="G69" s="586"/>
      <c r="H69" s="764"/>
      <c r="I69" s="480"/>
      <c r="J69" s="480"/>
      <c r="K69" s="704"/>
      <c r="L69" s="704"/>
      <c r="M69" s="770"/>
    </row>
    <row r="70" spans="1:13" ht="16.5" customHeight="1">
      <c r="A70" s="674">
        <f>'7- Mapa Final'!A70</f>
        <v>7</v>
      </c>
      <c r="B70" s="671" t="str">
        <f>'7- Mapa Final'!B70</f>
        <v>Fallas en la disponibilidad de los sistemas de información</v>
      </c>
      <c r="C70" s="671" t="str">
        <f>'7- Mapa Final'!C70</f>
        <v>Afectación en la disponibilidad de los sistemas de información y aplicación que se administren desde la unidad</v>
      </c>
      <c r="D70" s="669" t="str">
        <f>'7- Mapa Final'!J70</f>
        <v>Muy Baja - 1</v>
      </c>
      <c r="E70" s="670" t="str">
        <f>'7- Mapa Final'!K70</f>
        <v>Leve - 1</v>
      </c>
      <c r="F70" s="675" t="str">
        <f>'7- Mapa Final'!M70</f>
        <v>Bajo - 1</v>
      </c>
      <c r="G70" s="584"/>
      <c r="H70" s="759" t="s">
        <v>681</v>
      </c>
      <c r="I70" s="676" t="s">
        <v>656</v>
      </c>
      <c r="J70" s="676"/>
      <c r="K70" s="705">
        <v>45658</v>
      </c>
      <c r="L70" s="705">
        <v>45747</v>
      </c>
      <c r="M70" s="765" t="s">
        <v>682</v>
      </c>
    </row>
    <row r="71" spans="1:13" ht="16.5" customHeight="1">
      <c r="A71" s="668"/>
      <c r="B71" s="663"/>
      <c r="C71" s="663"/>
      <c r="D71" s="665"/>
      <c r="E71" s="667"/>
      <c r="F71" s="661"/>
      <c r="G71" s="585"/>
      <c r="H71" s="763"/>
      <c r="I71" s="660"/>
      <c r="J71" s="660"/>
      <c r="K71" s="660"/>
      <c r="L71" s="660"/>
      <c r="M71" s="769"/>
    </row>
    <row r="72" spans="1:13" ht="16.5" customHeight="1">
      <c r="A72" s="668"/>
      <c r="B72" s="663"/>
      <c r="C72" s="663"/>
      <c r="D72" s="665"/>
      <c r="E72" s="667"/>
      <c r="F72" s="661"/>
      <c r="G72" s="585"/>
      <c r="H72" s="763"/>
      <c r="I72" s="660"/>
      <c r="J72" s="660"/>
      <c r="K72" s="660"/>
      <c r="L72" s="660"/>
      <c r="M72" s="769"/>
    </row>
    <row r="73" spans="1:13" ht="16.5" customHeight="1">
      <c r="A73" s="668"/>
      <c r="B73" s="663"/>
      <c r="C73" s="663"/>
      <c r="D73" s="665"/>
      <c r="E73" s="667"/>
      <c r="F73" s="661"/>
      <c r="G73" s="585"/>
      <c r="H73" s="763"/>
      <c r="I73" s="660"/>
      <c r="J73" s="660"/>
      <c r="K73" s="660"/>
      <c r="L73" s="660"/>
      <c r="M73" s="769"/>
    </row>
    <row r="74" spans="1:13" ht="16.5" customHeight="1">
      <c r="A74" s="668"/>
      <c r="B74" s="663"/>
      <c r="C74" s="663"/>
      <c r="D74" s="665"/>
      <c r="E74" s="667"/>
      <c r="F74" s="661"/>
      <c r="G74" s="585"/>
      <c r="H74" s="763"/>
      <c r="I74" s="660"/>
      <c r="J74" s="660"/>
      <c r="K74" s="660"/>
      <c r="L74" s="660"/>
      <c r="M74" s="769"/>
    </row>
    <row r="75" spans="1:13" ht="16.5" customHeight="1">
      <c r="A75" s="668"/>
      <c r="B75" s="663"/>
      <c r="C75" s="663"/>
      <c r="D75" s="665"/>
      <c r="E75" s="667"/>
      <c r="F75" s="661"/>
      <c r="G75" s="585"/>
      <c r="H75" s="763"/>
      <c r="I75" s="660"/>
      <c r="J75" s="660"/>
      <c r="K75" s="660"/>
      <c r="L75" s="660"/>
      <c r="M75" s="769"/>
    </row>
    <row r="76" spans="1:13" ht="16.5" customHeight="1">
      <c r="A76" s="668"/>
      <c r="B76" s="663"/>
      <c r="C76" s="663"/>
      <c r="D76" s="665"/>
      <c r="E76" s="667"/>
      <c r="F76" s="661"/>
      <c r="G76" s="585"/>
      <c r="H76" s="763"/>
      <c r="I76" s="660"/>
      <c r="J76" s="660"/>
      <c r="K76" s="660"/>
      <c r="L76" s="660"/>
      <c r="M76" s="769"/>
    </row>
    <row r="77" spans="1:13" ht="16.5" customHeight="1">
      <c r="A77" s="668"/>
      <c r="B77" s="663"/>
      <c r="C77" s="663"/>
      <c r="D77" s="665"/>
      <c r="E77" s="667"/>
      <c r="F77" s="661"/>
      <c r="G77" s="585"/>
      <c r="H77" s="763"/>
      <c r="I77" s="660"/>
      <c r="J77" s="660"/>
      <c r="K77" s="660"/>
      <c r="L77" s="660"/>
      <c r="M77" s="769"/>
    </row>
    <row r="78" spans="1:13" ht="16.5" customHeight="1">
      <c r="A78" s="668"/>
      <c r="B78" s="663"/>
      <c r="C78" s="663"/>
      <c r="D78" s="665"/>
      <c r="E78" s="667"/>
      <c r="F78" s="661"/>
      <c r="G78" s="585"/>
      <c r="H78" s="763"/>
      <c r="I78" s="660"/>
      <c r="J78" s="660"/>
      <c r="K78" s="660"/>
      <c r="L78" s="660"/>
      <c r="M78" s="769"/>
    </row>
    <row r="79" spans="1:13" ht="16.5" customHeight="1" thickBot="1">
      <c r="A79" s="758"/>
      <c r="B79" s="700"/>
      <c r="C79" s="700"/>
      <c r="D79" s="701"/>
      <c r="E79" s="702"/>
      <c r="F79" s="703"/>
      <c r="G79" s="586"/>
      <c r="H79" s="764"/>
      <c r="I79" s="704"/>
      <c r="J79" s="704"/>
      <c r="K79" s="704"/>
      <c r="L79" s="704"/>
      <c r="M79" s="770"/>
    </row>
    <row r="80" spans="1:13" s="23" customFormat="1" ht="21.75" customHeight="1">
      <c r="A80" s="698">
        <f>'7- Mapa Final'!A80</f>
        <v>8</v>
      </c>
      <c r="B80" s="671" t="str">
        <f>'7- Mapa Final'!B80</f>
        <v>Recibir dádivas o beneficios a nombre propio o de terceros para  manipular las bases de datos o interrumpir las comunicaciones.</v>
      </c>
      <c r="C80" s="671" t="str">
        <f>'7- Mapa Final'!C80</f>
        <v>Recibir dádivas o beneficios a nombre propio o de terceros para  alterar la información o la estructuras de las bases de datos o suspender temporal o permanentemente las comunicaciones.</v>
      </c>
      <c r="D80" s="669" t="str">
        <f>'7- Mapa Final'!J80</f>
        <v>Muy Baja - 1</v>
      </c>
      <c r="E80" s="670" t="str">
        <f>'7- Mapa Final'!K80</f>
        <v>Mayor - 4</v>
      </c>
      <c r="F80" s="675" t="str">
        <f>'7- Mapa Final'!M80</f>
        <v>Alto  - 4</v>
      </c>
      <c r="G80" s="584" t="s">
        <v>527</v>
      </c>
      <c r="H80" s="759" t="s">
        <v>669</v>
      </c>
      <c r="I80" s="676" t="s">
        <v>656</v>
      </c>
      <c r="J80" s="676"/>
      <c r="K80" s="705">
        <v>45658</v>
      </c>
      <c r="L80" s="705">
        <v>45747</v>
      </c>
      <c r="M80" s="765" t="s">
        <v>662</v>
      </c>
    </row>
    <row r="81" spans="1:13" s="23" customFormat="1" ht="21.75" customHeight="1">
      <c r="A81" s="662"/>
      <c r="B81" s="663"/>
      <c r="C81" s="663"/>
      <c r="D81" s="665"/>
      <c r="E81" s="667"/>
      <c r="F81" s="661"/>
      <c r="G81" s="585"/>
      <c r="H81" s="760"/>
      <c r="I81" s="660"/>
      <c r="J81" s="660"/>
      <c r="K81" s="660"/>
      <c r="L81" s="660"/>
      <c r="M81" s="769"/>
    </row>
    <row r="82" spans="1:13" s="23" customFormat="1" ht="21.75" customHeight="1">
      <c r="A82" s="662"/>
      <c r="B82" s="663"/>
      <c r="C82" s="663"/>
      <c r="D82" s="665"/>
      <c r="E82" s="667"/>
      <c r="F82" s="661"/>
      <c r="G82" s="585"/>
      <c r="H82" s="760"/>
      <c r="I82" s="660"/>
      <c r="J82" s="660"/>
      <c r="K82" s="660"/>
      <c r="L82" s="660"/>
      <c r="M82" s="769"/>
    </row>
    <row r="83" spans="1:13" s="23" customFormat="1" ht="21.75" customHeight="1">
      <c r="A83" s="662"/>
      <c r="B83" s="663"/>
      <c r="C83" s="663"/>
      <c r="D83" s="665"/>
      <c r="E83" s="667"/>
      <c r="F83" s="661"/>
      <c r="G83" s="585"/>
      <c r="H83" s="760"/>
      <c r="I83" s="660"/>
      <c r="J83" s="660"/>
      <c r="K83" s="660"/>
      <c r="L83" s="660"/>
      <c r="M83" s="769"/>
    </row>
    <row r="84" spans="1:13" s="23" customFormat="1" ht="21.75" customHeight="1">
      <c r="A84" s="662"/>
      <c r="B84" s="663"/>
      <c r="C84" s="663"/>
      <c r="D84" s="665"/>
      <c r="E84" s="667"/>
      <c r="F84" s="661"/>
      <c r="G84" s="585"/>
      <c r="H84" s="760"/>
      <c r="I84" s="660"/>
      <c r="J84" s="660"/>
      <c r="K84" s="660"/>
      <c r="L84" s="660"/>
      <c r="M84" s="769"/>
    </row>
    <row r="85" spans="1:13" ht="21.75" customHeight="1">
      <c r="A85" s="662"/>
      <c r="B85" s="663"/>
      <c r="C85" s="663"/>
      <c r="D85" s="665"/>
      <c r="E85" s="667"/>
      <c r="F85" s="661"/>
      <c r="G85" s="585"/>
      <c r="H85" s="760"/>
      <c r="I85" s="660"/>
      <c r="J85" s="660"/>
      <c r="K85" s="660"/>
      <c r="L85" s="660"/>
      <c r="M85" s="769"/>
    </row>
    <row r="86" spans="1:13" ht="21.75" customHeight="1">
      <c r="A86" s="662"/>
      <c r="B86" s="663"/>
      <c r="C86" s="663"/>
      <c r="D86" s="665"/>
      <c r="E86" s="667"/>
      <c r="F86" s="661"/>
      <c r="G86" s="585"/>
      <c r="H86" s="760"/>
      <c r="I86" s="660"/>
      <c r="J86" s="660"/>
      <c r="K86" s="660"/>
      <c r="L86" s="660"/>
      <c r="M86" s="769"/>
    </row>
    <row r="87" spans="1:13" ht="21.75" customHeight="1">
      <c r="A87" s="662"/>
      <c r="B87" s="663"/>
      <c r="C87" s="663"/>
      <c r="D87" s="665"/>
      <c r="E87" s="667"/>
      <c r="F87" s="661"/>
      <c r="G87" s="585"/>
      <c r="H87" s="760"/>
      <c r="I87" s="660"/>
      <c r="J87" s="660"/>
      <c r="K87" s="660"/>
      <c r="L87" s="660"/>
      <c r="M87" s="769"/>
    </row>
    <row r="88" spans="1:13" ht="21.75" customHeight="1">
      <c r="A88" s="662"/>
      <c r="B88" s="663"/>
      <c r="C88" s="663"/>
      <c r="D88" s="665"/>
      <c r="E88" s="667"/>
      <c r="F88" s="661"/>
      <c r="G88" s="585"/>
      <c r="H88" s="760"/>
      <c r="I88" s="660"/>
      <c r="J88" s="660"/>
      <c r="K88" s="660"/>
      <c r="L88" s="660"/>
      <c r="M88" s="769"/>
    </row>
    <row r="89" spans="1:13" ht="21.75" customHeight="1" thickBot="1">
      <c r="A89" s="699"/>
      <c r="B89" s="700"/>
      <c r="C89" s="700"/>
      <c r="D89" s="701"/>
      <c r="E89" s="702"/>
      <c r="F89" s="703"/>
      <c r="G89" s="586"/>
      <c r="H89" s="761"/>
      <c r="I89" s="704"/>
      <c r="J89" s="704"/>
      <c r="K89" s="704"/>
      <c r="L89" s="704"/>
      <c r="M89" s="770"/>
    </row>
    <row r="90" spans="1:13" s="23" customFormat="1" ht="16.5" customHeight="1">
      <c r="A90" s="698">
        <f>'7- Mapa Final'!A90</f>
        <v>9</v>
      </c>
      <c r="B90" s="671" t="str">
        <f>'7- Mapa Final'!B90</f>
        <v>Ofrecer, prometer, entregar, aceptar o solicitar una ventaja indebida para la asignación de permisos para el acceso y uso de servicios tecnológicos no autorizados, con exposición de datos sensibles,  en  beneficio propio o de un tercero.</v>
      </c>
      <c r="C90" s="671" t="str">
        <f>'7- Mapa Final'!C90</f>
        <v xml:space="preserve">Cuando por el acceso indebido  y malintencionado a los sistemas de información se hace el uso no apropiado de la información contenida en los sistemas en favorecimiento propio o de un tercero.
</v>
      </c>
      <c r="D90" s="669" t="str">
        <f>'7- Mapa Final'!J90</f>
        <v>Muy Baja - 1</v>
      </c>
      <c r="E90" s="670" t="str">
        <f>'7- Mapa Final'!K90</f>
        <v>Menor - 2</v>
      </c>
      <c r="F90" s="675" t="str">
        <f>'7- Mapa Final'!M90</f>
        <v>Bajo - 2</v>
      </c>
      <c r="G90" s="584" t="s">
        <v>527</v>
      </c>
      <c r="H90" s="759" t="s">
        <v>667</v>
      </c>
      <c r="I90" s="676" t="s">
        <v>656</v>
      </c>
      <c r="J90" s="676"/>
      <c r="K90" s="705">
        <v>45658</v>
      </c>
      <c r="L90" s="705">
        <v>45747</v>
      </c>
      <c r="M90" s="765" t="s">
        <v>657</v>
      </c>
    </row>
    <row r="91" spans="1:13" s="23" customFormat="1" ht="16.5" customHeight="1">
      <c r="A91" s="662"/>
      <c r="B91" s="663"/>
      <c r="C91" s="663"/>
      <c r="D91" s="665"/>
      <c r="E91" s="667"/>
      <c r="F91" s="661"/>
      <c r="G91" s="585"/>
      <c r="H91" s="760"/>
      <c r="I91" s="660"/>
      <c r="J91" s="660"/>
      <c r="K91" s="660"/>
      <c r="L91" s="660"/>
      <c r="M91" s="769"/>
    </row>
    <row r="92" spans="1:13" s="23" customFormat="1" ht="16.5" customHeight="1">
      <c r="A92" s="662"/>
      <c r="B92" s="663"/>
      <c r="C92" s="663"/>
      <c r="D92" s="665"/>
      <c r="E92" s="667"/>
      <c r="F92" s="661"/>
      <c r="G92" s="585"/>
      <c r="H92" s="760"/>
      <c r="I92" s="660"/>
      <c r="J92" s="660"/>
      <c r="K92" s="660"/>
      <c r="L92" s="660"/>
      <c r="M92" s="769"/>
    </row>
    <row r="93" spans="1:13" s="23" customFormat="1" ht="16.5" customHeight="1">
      <c r="A93" s="662"/>
      <c r="B93" s="663"/>
      <c r="C93" s="663"/>
      <c r="D93" s="665"/>
      <c r="E93" s="667"/>
      <c r="F93" s="661"/>
      <c r="G93" s="585"/>
      <c r="H93" s="760"/>
      <c r="I93" s="660"/>
      <c r="J93" s="660"/>
      <c r="K93" s="660"/>
      <c r="L93" s="660"/>
      <c r="M93" s="769"/>
    </row>
    <row r="94" spans="1:13" s="23" customFormat="1" ht="16.5" customHeight="1">
      <c r="A94" s="662"/>
      <c r="B94" s="663"/>
      <c r="C94" s="663"/>
      <c r="D94" s="665"/>
      <c r="E94" s="667"/>
      <c r="F94" s="661"/>
      <c r="G94" s="585"/>
      <c r="H94" s="760"/>
      <c r="I94" s="660"/>
      <c r="J94" s="660"/>
      <c r="K94" s="660"/>
      <c r="L94" s="660"/>
      <c r="M94" s="769"/>
    </row>
    <row r="95" spans="1:13" ht="16.5" customHeight="1">
      <c r="A95" s="662"/>
      <c r="B95" s="663"/>
      <c r="C95" s="663"/>
      <c r="D95" s="665"/>
      <c r="E95" s="667"/>
      <c r="F95" s="661"/>
      <c r="G95" s="585"/>
      <c r="H95" s="760"/>
      <c r="I95" s="660"/>
      <c r="J95" s="660"/>
      <c r="K95" s="660"/>
      <c r="L95" s="660"/>
      <c r="M95" s="769"/>
    </row>
    <row r="96" spans="1:13" ht="16.5" customHeight="1">
      <c r="A96" s="662"/>
      <c r="B96" s="663"/>
      <c r="C96" s="663"/>
      <c r="D96" s="665"/>
      <c r="E96" s="667"/>
      <c r="F96" s="661"/>
      <c r="G96" s="585"/>
      <c r="H96" s="760"/>
      <c r="I96" s="660"/>
      <c r="J96" s="660"/>
      <c r="K96" s="660"/>
      <c r="L96" s="660"/>
      <c r="M96" s="769"/>
    </row>
    <row r="97" spans="1:13" ht="16.5" customHeight="1">
      <c r="A97" s="662"/>
      <c r="B97" s="663"/>
      <c r="C97" s="663"/>
      <c r="D97" s="665"/>
      <c r="E97" s="667"/>
      <c r="F97" s="661"/>
      <c r="G97" s="585"/>
      <c r="H97" s="760"/>
      <c r="I97" s="660"/>
      <c r="J97" s="660"/>
      <c r="K97" s="660"/>
      <c r="L97" s="660"/>
      <c r="M97" s="769"/>
    </row>
    <row r="98" spans="1:13" ht="16.5" customHeight="1">
      <c r="A98" s="662"/>
      <c r="B98" s="663"/>
      <c r="C98" s="663"/>
      <c r="D98" s="665"/>
      <c r="E98" s="667"/>
      <c r="F98" s="661"/>
      <c r="G98" s="585"/>
      <c r="H98" s="760"/>
      <c r="I98" s="660"/>
      <c r="J98" s="660"/>
      <c r="K98" s="660"/>
      <c r="L98" s="660"/>
      <c r="M98" s="769"/>
    </row>
    <row r="99" spans="1:13" ht="16.5" customHeight="1" thickBot="1">
      <c r="A99" s="699"/>
      <c r="B99" s="700"/>
      <c r="C99" s="700"/>
      <c r="D99" s="701"/>
      <c r="E99" s="702"/>
      <c r="F99" s="703"/>
      <c r="G99" s="586"/>
      <c r="H99" s="761"/>
      <c r="I99" s="704"/>
      <c r="J99" s="704"/>
      <c r="K99" s="704"/>
      <c r="L99" s="704"/>
      <c r="M99" s="770"/>
    </row>
    <row r="100" spans="1:13" ht="27" customHeight="1">
      <c r="A100" s="698">
        <f>'7- Mapa Final'!A100</f>
        <v>10</v>
      </c>
      <c r="B100" s="671" t="str">
        <f>'7- Mapa Final'!B100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671" t="str">
        <f>'7- Mapa Final'!C100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669" t="str">
        <f>'7- Mapa Final'!J100</f>
        <v>Muy Baja - 1</v>
      </c>
      <c r="E100" s="670" t="str">
        <f>'7- Mapa Final'!K100</f>
        <v>Menor - 2</v>
      </c>
      <c r="F100" s="675" t="str">
        <f>'7- Mapa Final'!M100</f>
        <v>Bajo - 2</v>
      </c>
      <c r="G100" s="584" t="s">
        <v>527</v>
      </c>
      <c r="H100" s="759" t="s">
        <v>668</v>
      </c>
      <c r="I100" s="676" t="s">
        <v>656</v>
      </c>
      <c r="J100" s="676"/>
      <c r="K100" s="705">
        <v>45658</v>
      </c>
      <c r="L100" s="705">
        <v>45747</v>
      </c>
      <c r="M100" s="765" t="s">
        <v>666</v>
      </c>
    </row>
    <row r="101" spans="1:13" ht="27" customHeight="1">
      <c r="A101" s="662"/>
      <c r="B101" s="663"/>
      <c r="C101" s="663"/>
      <c r="D101" s="665"/>
      <c r="E101" s="667"/>
      <c r="F101" s="661"/>
      <c r="G101" s="585"/>
      <c r="H101" s="760"/>
      <c r="I101" s="660"/>
      <c r="J101" s="660"/>
      <c r="K101" s="660"/>
      <c r="L101" s="660"/>
      <c r="M101" s="769"/>
    </row>
    <row r="102" spans="1:13" ht="27" customHeight="1">
      <c r="A102" s="662"/>
      <c r="B102" s="663"/>
      <c r="C102" s="663"/>
      <c r="D102" s="665"/>
      <c r="E102" s="667"/>
      <c r="F102" s="661"/>
      <c r="G102" s="585"/>
      <c r="H102" s="760"/>
      <c r="I102" s="660"/>
      <c r="J102" s="660"/>
      <c r="K102" s="660"/>
      <c r="L102" s="660"/>
      <c r="M102" s="769"/>
    </row>
    <row r="103" spans="1:13" ht="27" customHeight="1">
      <c r="A103" s="662"/>
      <c r="B103" s="663"/>
      <c r="C103" s="663"/>
      <c r="D103" s="665"/>
      <c r="E103" s="667"/>
      <c r="F103" s="661"/>
      <c r="G103" s="585"/>
      <c r="H103" s="760"/>
      <c r="I103" s="660"/>
      <c r="J103" s="660"/>
      <c r="K103" s="660"/>
      <c r="L103" s="660"/>
      <c r="M103" s="769"/>
    </row>
    <row r="104" spans="1:13" ht="27" customHeight="1">
      <c r="A104" s="662"/>
      <c r="B104" s="663"/>
      <c r="C104" s="663"/>
      <c r="D104" s="665"/>
      <c r="E104" s="667"/>
      <c r="F104" s="661"/>
      <c r="G104" s="585"/>
      <c r="H104" s="760"/>
      <c r="I104" s="660"/>
      <c r="J104" s="660"/>
      <c r="K104" s="660"/>
      <c r="L104" s="660"/>
      <c r="M104" s="769"/>
    </row>
    <row r="105" spans="1:13" ht="27" customHeight="1">
      <c r="A105" s="662"/>
      <c r="B105" s="663"/>
      <c r="C105" s="663"/>
      <c r="D105" s="665"/>
      <c r="E105" s="667"/>
      <c r="F105" s="661"/>
      <c r="G105" s="585"/>
      <c r="H105" s="760"/>
      <c r="I105" s="660"/>
      <c r="J105" s="660"/>
      <c r="K105" s="660"/>
      <c r="L105" s="660"/>
      <c r="M105" s="769"/>
    </row>
    <row r="106" spans="1:13" ht="27" customHeight="1">
      <c r="A106" s="662"/>
      <c r="B106" s="663"/>
      <c r="C106" s="663"/>
      <c r="D106" s="665"/>
      <c r="E106" s="667"/>
      <c r="F106" s="661"/>
      <c r="G106" s="585"/>
      <c r="H106" s="760"/>
      <c r="I106" s="660"/>
      <c r="J106" s="660"/>
      <c r="K106" s="660"/>
      <c r="L106" s="660"/>
      <c r="M106" s="769"/>
    </row>
    <row r="107" spans="1:13" ht="27" customHeight="1">
      <c r="A107" s="662"/>
      <c r="B107" s="663"/>
      <c r="C107" s="663"/>
      <c r="D107" s="665"/>
      <c r="E107" s="667"/>
      <c r="F107" s="661"/>
      <c r="G107" s="585"/>
      <c r="H107" s="760"/>
      <c r="I107" s="660"/>
      <c r="J107" s="660"/>
      <c r="K107" s="660"/>
      <c r="L107" s="660"/>
      <c r="M107" s="769"/>
    </row>
    <row r="108" spans="1:13" ht="27" customHeight="1">
      <c r="A108" s="662"/>
      <c r="B108" s="663"/>
      <c r="C108" s="663"/>
      <c r="D108" s="665"/>
      <c r="E108" s="667"/>
      <c r="F108" s="661"/>
      <c r="G108" s="585"/>
      <c r="H108" s="760"/>
      <c r="I108" s="660"/>
      <c r="J108" s="660"/>
      <c r="K108" s="660"/>
      <c r="L108" s="660"/>
      <c r="M108" s="769"/>
    </row>
    <row r="109" spans="1:13" ht="27" customHeight="1" thickBot="1">
      <c r="A109" s="699"/>
      <c r="B109" s="700"/>
      <c r="C109" s="700"/>
      <c r="D109" s="701"/>
      <c r="E109" s="702"/>
      <c r="F109" s="703"/>
      <c r="G109" s="586"/>
      <c r="H109" s="761"/>
      <c r="I109" s="704"/>
      <c r="J109" s="704"/>
      <c r="K109" s="704"/>
      <c r="L109" s="704"/>
      <c r="M109" s="770"/>
    </row>
    <row r="110" spans="1:13" ht="27" customHeight="1">
      <c r="A110" s="698">
        <f>'7- Mapa Final'!A110</f>
        <v>11</v>
      </c>
      <c r="B110" s="671" t="str">
        <f>'7- Mapa Final'!B110</f>
        <v>Ofrecer, prometer, entregar, aceptar o solicitar una ventaja para afectar indebidamente la evaluación técnica de ofertas en los procesos de contratación.</v>
      </c>
      <c r="C110" s="671" t="str">
        <f>'7- Mapa Final'!C110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669" t="str">
        <f>'7- Mapa Final'!J110</f>
        <v>Muy Baja - 1</v>
      </c>
      <c r="E110" s="670" t="str">
        <f>'7- Mapa Final'!K110</f>
        <v>Menor - 2</v>
      </c>
      <c r="F110" s="675" t="str">
        <f>'7- Mapa Final'!M110</f>
        <v>Bajo - 2</v>
      </c>
      <c r="G110" s="584" t="s">
        <v>527</v>
      </c>
      <c r="H110" s="759" t="s">
        <v>668</v>
      </c>
      <c r="I110" s="676" t="s">
        <v>656</v>
      </c>
      <c r="J110" s="676"/>
      <c r="K110" s="705">
        <v>45658</v>
      </c>
      <c r="L110" s="705">
        <v>45747</v>
      </c>
      <c r="M110" s="765" t="s">
        <v>666</v>
      </c>
    </row>
    <row r="111" spans="1:13" ht="27" customHeight="1">
      <c r="A111" s="662"/>
      <c r="B111" s="663"/>
      <c r="C111" s="663"/>
      <c r="D111" s="665"/>
      <c r="E111" s="667"/>
      <c r="F111" s="661"/>
      <c r="G111" s="585"/>
      <c r="H111" s="760"/>
      <c r="I111" s="660"/>
      <c r="J111" s="660"/>
      <c r="K111" s="660"/>
      <c r="L111" s="660"/>
      <c r="M111" s="769"/>
    </row>
    <row r="112" spans="1:13" ht="27" customHeight="1">
      <c r="A112" s="662"/>
      <c r="B112" s="663"/>
      <c r="C112" s="663"/>
      <c r="D112" s="665"/>
      <c r="E112" s="667"/>
      <c r="F112" s="661"/>
      <c r="G112" s="585"/>
      <c r="H112" s="760"/>
      <c r="I112" s="660"/>
      <c r="J112" s="660"/>
      <c r="K112" s="660"/>
      <c r="L112" s="660"/>
      <c r="M112" s="769"/>
    </row>
    <row r="113" spans="1:13" ht="27" customHeight="1">
      <c r="A113" s="662"/>
      <c r="B113" s="663"/>
      <c r="C113" s="663"/>
      <c r="D113" s="665"/>
      <c r="E113" s="667"/>
      <c r="F113" s="661"/>
      <c r="G113" s="585"/>
      <c r="H113" s="760"/>
      <c r="I113" s="660"/>
      <c r="J113" s="660"/>
      <c r="K113" s="660"/>
      <c r="L113" s="660"/>
      <c r="M113" s="769"/>
    </row>
    <row r="114" spans="1:13" ht="27" customHeight="1">
      <c r="A114" s="662"/>
      <c r="B114" s="663"/>
      <c r="C114" s="663"/>
      <c r="D114" s="665"/>
      <c r="E114" s="667"/>
      <c r="F114" s="661"/>
      <c r="G114" s="585"/>
      <c r="H114" s="760"/>
      <c r="I114" s="660"/>
      <c r="J114" s="660"/>
      <c r="K114" s="660"/>
      <c r="L114" s="660"/>
      <c r="M114" s="769"/>
    </row>
    <row r="115" spans="1:13" ht="27" customHeight="1">
      <c r="A115" s="662"/>
      <c r="B115" s="663"/>
      <c r="C115" s="663"/>
      <c r="D115" s="665"/>
      <c r="E115" s="667"/>
      <c r="F115" s="661"/>
      <c r="G115" s="585"/>
      <c r="H115" s="760"/>
      <c r="I115" s="660"/>
      <c r="J115" s="660"/>
      <c r="K115" s="660"/>
      <c r="L115" s="660"/>
      <c r="M115" s="769"/>
    </row>
    <row r="116" spans="1:13" ht="27" customHeight="1">
      <c r="A116" s="662"/>
      <c r="B116" s="663"/>
      <c r="C116" s="663"/>
      <c r="D116" s="665"/>
      <c r="E116" s="667"/>
      <c r="F116" s="661"/>
      <c r="G116" s="585"/>
      <c r="H116" s="760"/>
      <c r="I116" s="660"/>
      <c r="J116" s="660"/>
      <c r="K116" s="660"/>
      <c r="L116" s="660"/>
      <c r="M116" s="769"/>
    </row>
    <row r="117" spans="1:13" ht="27" customHeight="1">
      <c r="A117" s="662"/>
      <c r="B117" s="663"/>
      <c r="C117" s="663"/>
      <c r="D117" s="665"/>
      <c r="E117" s="667"/>
      <c r="F117" s="661"/>
      <c r="G117" s="585"/>
      <c r="H117" s="760"/>
      <c r="I117" s="660"/>
      <c r="J117" s="660"/>
      <c r="K117" s="660"/>
      <c r="L117" s="660"/>
      <c r="M117" s="769"/>
    </row>
    <row r="118" spans="1:13" ht="27" customHeight="1">
      <c r="A118" s="662"/>
      <c r="B118" s="663"/>
      <c r="C118" s="663"/>
      <c r="D118" s="665"/>
      <c r="E118" s="667"/>
      <c r="F118" s="661"/>
      <c r="G118" s="585"/>
      <c r="H118" s="760"/>
      <c r="I118" s="660"/>
      <c r="J118" s="660"/>
      <c r="K118" s="660"/>
      <c r="L118" s="660"/>
      <c r="M118" s="769"/>
    </row>
    <row r="119" spans="1:13" ht="27" customHeight="1" thickBot="1">
      <c r="A119" s="699"/>
      <c r="B119" s="700"/>
      <c r="C119" s="700"/>
      <c r="D119" s="701"/>
      <c r="E119" s="702"/>
      <c r="F119" s="703"/>
      <c r="G119" s="586"/>
      <c r="H119" s="761"/>
      <c r="I119" s="704"/>
      <c r="J119" s="704"/>
      <c r="K119" s="704"/>
      <c r="L119" s="704"/>
      <c r="M119" s="770"/>
    </row>
    <row r="120" spans="1:13" ht="16.5" customHeight="1">
      <c r="A120" s="698">
        <f>'7- Mapa Final'!A120</f>
        <v>12</v>
      </c>
      <c r="B120" s="671" t="str">
        <f>'7- Mapa Final'!B120</f>
        <v>Ofrecer, prometer, entregar, aceptar o solicitar una ventaja indebida  para afectar la supervisión o interventoría de los contratos.</v>
      </c>
      <c r="C120" s="671" t="str">
        <f>'7- Mapa Final'!C120</f>
        <v>Cuando se favorece  indebidamente la intervención de personas inescrupulosas (ejem:  consultores externos, fabricantes, proveedores, oferentes, proponentes, entre otros.), para afectar indebidamente la supervisión o interventoría de los contratos.</v>
      </c>
      <c r="D120" s="669" t="str">
        <f>'7- Mapa Final'!J120</f>
        <v>Muy Baja - 1</v>
      </c>
      <c r="E120" s="670" t="str">
        <f>'7- Mapa Final'!K120</f>
        <v>Menor - 2</v>
      </c>
      <c r="F120" s="675" t="str">
        <f>'7- Mapa Final'!M120</f>
        <v>Bajo - 2</v>
      </c>
      <c r="G120" s="584" t="s">
        <v>527</v>
      </c>
      <c r="H120" s="759" t="s">
        <v>670</v>
      </c>
      <c r="I120" s="676" t="s">
        <v>9</v>
      </c>
      <c r="J120" s="676"/>
      <c r="K120" s="705">
        <v>45658</v>
      </c>
      <c r="L120" s="705">
        <v>45747</v>
      </c>
      <c r="M120" s="765" t="s">
        <v>683</v>
      </c>
    </row>
    <row r="121" spans="1:13" ht="16.5" customHeight="1">
      <c r="A121" s="662"/>
      <c r="B121" s="663"/>
      <c r="C121" s="663"/>
      <c r="D121" s="665"/>
      <c r="E121" s="667"/>
      <c r="F121" s="661"/>
      <c r="G121" s="585"/>
      <c r="H121" s="760"/>
      <c r="I121" s="660"/>
      <c r="J121" s="660"/>
      <c r="K121" s="660"/>
      <c r="L121" s="660"/>
      <c r="M121" s="769"/>
    </row>
    <row r="122" spans="1:13" ht="16.5" customHeight="1">
      <c r="A122" s="662"/>
      <c r="B122" s="663"/>
      <c r="C122" s="663"/>
      <c r="D122" s="665"/>
      <c r="E122" s="667"/>
      <c r="F122" s="661"/>
      <c r="G122" s="585"/>
      <c r="H122" s="760"/>
      <c r="I122" s="660"/>
      <c r="J122" s="660"/>
      <c r="K122" s="660"/>
      <c r="L122" s="660"/>
      <c r="M122" s="769"/>
    </row>
    <row r="123" spans="1:13" ht="16.5" customHeight="1">
      <c r="A123" s="662"/>
      <c r="B123" s="663"/>
      <c r="C123" s="663"/>
      <c r="D123" s="665"/>
      <c r="E123" s="667"/>
      <c r="F123" s="661"/>
      <c r="G123" s="585"/>
      <c r="H123" s="760"/>
      <c r="I123" s="660"/>
      <c r="J123" s="660"/>
      <c r="K123" s="660"/>
      <c r="L123" s="660"/>
      <c r="M123" s="769"/>
    </row>
    <row r="124" spans="1:13" ht="16.5" customHeight="1">
      <c r="A124" s="662"/>
      <c r="B124" s="663"/>
      <c r="C124" s="663"/>
      <c r="D124" s="665"/>
      <c r="E124" s="667"/>
      <c r="F124" s="661"/>
      <c r="G124" s="585"/>
      <c r="H124" s="760"/>
      <c r="I124" s="660"/>
      <c r="J124" s="660"/>
      <c r="K124" s="660"/>
      <c r="L124" s="660"/>
      <c r="M124" s="769"/>
    </row>
    <row r="125" spans="1:13" ht="16.5" customHeight="1">
      <c r="A125" s="662"/>
      <c r="B125" s="663"/>
      <c r="C125" s="663"/>
      <c r="D125" s="665"/>
      <c r="E125" s="667"/>
      <c r="F125" s="661"/>
      <c r="G125" s="585"/>
      <c r="H125" s="760"/>
      <c r="I125" s="660"/>
      <c r="J125" s="660"/>
      <c r="K125" s="660"/>
      <c r="L125" s="660"/>
      <c r="M125" s="769"/>
    </row>
    <row r="126" spans="1:13" ht="16.5" customHeight="1">
      <c r="A126" s="662"/>
      <c r="B126" s="663"/>
      <c r="C126" s="663"/>
      <c r="D126" s="665"/>
      <c r="E126" s="667"/>
      <c r="F126" s="661"/>
      <c r="G126" s="585"/>
      <c r="H126" s="760"/>
      <c r="I126" s="660"/>
      <c r="J126" s="660"/>
      <c r="K126" s="660"/>
      <c r="L126" s="660"/>
      <c r="M126" s="769"/>
    </row>
    <row r="127" spans="1:13" ht="16.5" customHeight="1">
      <c r="A127" s="662"/>
      <c r="B127" s="663"/>
      <c r="C127" s="663"/>
      <c r="D127" s="665"/>
      <c r="E127" s="667"/>
      <c r="F127" s="661"/>
      <c r="G127" s="585"/>
      <c r="H127" s="760"/>
      <c r="I127" s="660"/>
      <c r="J127" s="660"/>
      <c r="K127" s="660"/>
      <c r="L127" s="660"/>
      <c r="M127" s="769"/>
    </row>
    <row r="128" spans="1:13" ht="16.5" customHeight="1">
      <c r="A128" s="662"/>
      <c r="B128" s="663"/>
      <c r="C128" s="663"/>
      <c r="D128" s="665"/>
      <c r="E128" s="667"/>
      <c r="F128" s="661"/>
      <c r="G128" s="585"/>
      <c r="H128" s="760"/>
      <c r="I128" s="660"/>
      <c r="J128" s="660"/>
      <c r="K128" s="660"/>
      <c r="L128" s="660"/>
      <c r="M128" s="769"/>
    </row>
    <row r="129" spans="1:13" ht="78.75" customHeight="1" thickBot="1">
      <c r="A129" s="699"/>
      <c r="B129" s="700"/>
      <c r="C129" s="700"/>
      <c r="D129" s="701"/>
      <c r="E129" s="702"/>
      <c r="F129" s="703"/>
      <c r="G129" s="586"/>
      <c r="H129" s="761"/>
      <c r="I129" s="704"/>
      <c r="J129" s="704"/>
      <c r="K129" s="704"/>
      <c r="L129" s="704"/>
      <c r="M129" s="770"/>
    </row>
    <row r="130" spans="1:13" ht="16.5" customHeight="1"/>
  </sheetData>
  <mergeCells count="173">
    <mergeCell ref="M70:M79"/>
    <mergeCell ref="A70:A79"/>
    <mergeCell ref="B70:B79"/>
    <mergeCell ref="C70:C79"/>
    <mergeCell ref="D70:D79"/>
    <mergeCell ref="E70:E79"/>
    <mergeCell ref="F70:F79"/>
    <mergeCell ref="G70:G79"/>
    <mergeCell ref="H70:H79"/>
    <mergeCell ref="I70:I79"/>
    <mergeCell ref="H120:H129"/>
    <mergeCell ref="I120:I129"/>
    <mergeCell ref="J120:J129"/>
    <mergeCell ref="J70:J79"/>
    <mergeCell ref="K70:K79"/>
    <mergeCell ref="L70:L79"/>
    <mergeCell ref="K120:K129"/>
    <mergeCell ref="L120:L129"/>
    <mergeCell ref="M120:M129"/>
    <mergeCell ref="H100:H109"/>
    <mergeCell ref="I100:I109"/>
    <mergeCell ref="J100:J109"/>
    <mergeCell ref="K100:K109"/>
    <mergeCell ref="L100:L109"/>
    <mergeCell ref="M100:M109"/>
    <mergeCell ref="H110:H119"/>
    <mergeCell ref="I110:I119"/>
    <mergeCell ref="J110:J119"/>
    <mergeCell ref="K110:K119"/>
    <mergeCell ref="L110:L119"/>
    <mergeCell ref="M110:M119"/>
    <mergeCell ref="K80:K89"/>
    <mergeCell ref="L80:L89"/>
    <mergeCell ref="M80:M89"/>
    <mergeCell ref="D100:D109"/>
    <mergeCell ref="E100:E109"/>
    <mergeCell ref="F100:F109"/>
    <mergeCell ref="G100:G109"/>
    <mergeCell ref="D110:D119"/>
    <mergeCell ref="E110:E119"/>
    <mergeCell ref="F110:F119"/>
    <mergeCell ref="G110:G119"/>
    <mergeCell ref="D120:D129"/>
    <mergeCell ref="E120:E129"/>
    <mergeCell ref="F120:F129"/>
    <mergeCell ref="G120:G129"/>
    <mergeCell ref="A100:A109"/>
    <mergeCell ref="A110:A119"/>
    <mergeCell ref="A120:A129"/>
    <mergeCell ref="B100:B109"/>
    <mergeCell ref="C100:C109"/>
    <mergeCell ref="B110:B119"/>
    <mergeCell ref="C110:C119"/>
    <mergeCell ref="B120:B129"/>
    <mergeCell ref="C120:C12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9:G9"/>
    <mergeCell ref="A10:A19"/>
    <mergeCell ref="C10:C19"/>
    <mergeCell ref="L10:L19"/>
    <mergeCell ref="M10:M19"/>
    <mergeCell ref="F10:F19"/>
    <mergeCell ref="G10:G19"/>
    <mergeCell ref="H10:H19"/>
    <mergeCell ref="I10:I19"/>
    <mergeCell ref="J10:J19"/>
    <mergeCell ref="K10:K19"/>
    <mergeCell ref="K20:K29"/>
    <mergeCell ref="L20:L29"/>
    <mergeCell ref="M20:M29"/>
    <mergeCell ref="B10:B19"/>
    <mergeCell ref="B20:B29"/>
    <mergeCell ref="F20:F29"/>
    <mergeCell ref="J40:J49"/>
    <mergeCell ref="K40:K49"/>
    <mergeCell ref="L40:L49"/>
    <mergeCell ref="M40:M49"/>
    <mergeCell ref="J20:J29"/>
    <mergeCell ref="B30:B39"/>
    <mergeCell ref="C30:C39"/>
    <mergeCell ref="D30:D39"/>
    <mergeCell ref="E30:E39"/>
    <mergeCell ref="F30:F39"/>
    <mergeCell ref="J30:J39"/>
    <mergeCell ref="K30:K39"/>
    <mergeCell ref="L30:L39"/>
    <mergeCell ref="M30:M39"/>
    <mergeCell ref="G30:G39"/>
    <mergeCell ref="H30:H39"/>
    <mergeCell ref="I30:I39"/>
    <mergeCell ref="A40:A49"/>
    <mergeCell ref="A20:A29"/>
    <mergeCell ref="C20:C29"/>
    <mergeCell ref="D10:D19"/>
    <mergeCell ref="E10:E19"/>
    <mergeCell ref="B40:B49"/>
    <mergeCell ref="C40:C49"/>
    <mergeCell ref="D20:D29"/>
    <mergeCell ref="E20:E29"/>
    <mergeCell ref="D40:D49"/>
    <mergeCell ref="E40:E49"/>
    <mergeCell ref="A30:A39"/>
    <mergeCell ref="D50:D59"/>
    <mergeCell ref="E50:E59"/>
    <mergeCell ref="F40:F49"/>
    <mergeCell ref="G20:G29"/>
    <mergeCell ref="H20:H29"/>
    <mergeCell ref="I20:I29"/>
    <mergeCell ref="G40:G49"/>
    <mergeCell ref="H40:H49"/>
    <mergeCell ref="I40:I49"/>
    <mergeCell ref="K50:K59"/>
    <mergeCell ref="L50:L59"/>
    <mergeCell ref="M50:M59"/>
    <mergeCell ref="A60:A69"/>
    <mergeCell ref="B60:B69"/>
    <mergeCell ref="C60:C69"/>
    <mergeCell ref="D60:D69"/>
    <mergeCell ref="E60:E69"/>
    <mergeCell ref="F60:F69"/>
    <mergeCell ref="G60:G69"/>
    <mergeCell ref="H60:H69"/>
    <mergeCell ref="I60:I69"/>
    <mergeCell ref="J60:J69"/>
    <mergeCell ref="K60:K69"/>
    <mergeCell ref="L60:L69"/>
    <mergeCell ref="M60:M69"/>
    <mergeCell ref="F50:F59"/>
    <mergeCell ref="G50:G59"/>
    <mergeCell ref="H50:H59"/>
    <mergeCell ref="I50:I59"/>
    <mergeCell ref="J50:J59"/>
    <mergeCell ref="A50:A59"/>
    <mergeCell ref="B50:B59"/>
    <mergeCell ref="C50:C59"/>
    <mergeCell ref="F80:F89"/>
    <mergeCell ref="G80:G89"/>
    <mergeCell ref="H80:H89"/>
    <mergeCell ref="I80:I89"/>
    <mergeCell ref="J80:J89"/>
    <mergeCell ref="A80:A89"/>
    <mergeCell ref="B80:B89"/>
    <mergeCell ref="C80:C89"/>
    <mergeCell ref="D80:D89"/>
    <mergeCell ref="E80:E89"/>
    <mergeCell ref="K90:K99"/>
    <mergeCell ref="L90:L99"/>
    <mergeCell ref="M90:M99"/>
    <mergeCell ref="F90:F99"/>
    <mergeCell ref="G90:G99"/>
    <mergeCell ref="H90:H99"/>
    <mergeCell ref="I90:I99"/>
    <mergeCell ref="J90:J99"/>
    <mergeCell ref="A90:A99"/>
    <mergeCell ref="B90:B99"/>
    <mergeCell ref="C90:C99"/>
    <mergeCell ref="D90:D99"/>
    <mergeCell ref="E90:E99"/>
  </mergeCells>
  <conditionalFormatting sqref="A7:B7">
    <cfRule type="containsText" dxfId="265" priority="869" operator="containsText" text="1- Bajo">
      <formula>NOT(ISERROR(SEARCH("1- Bajo",A7)))</formula>
    </cfRule>
    <cfRule type="containsText" dxfId="264" priority="868" operator="containsText" text="4- Bajo">
      <formula>NOT(ISERROR(SEARCH("4- Bajo",A7)))</formula>
    </cfRule>
    <cfRule type="containsText" dxfId="263" priority="867" operator="containsText" text="3- Bajo">
      <formula>NOT(ISERROR(SEARCH("3- Bajo",A7)))</formula>
    </cfRule>
    <cfRule type="containsText" dxfId="262" priority="866" operator="containsText" text="4- Moderado">
      <formula>NOT(ISERROR(SEARCH("4- Moderado",A7)))</formula>
    </cfRule>
    <cfRule type="containsText" dxfId="261" priority="865" operator="containsText" text="6- Moderado">
      <formula>NOT(ISERROR(SEARCH("6- Moderado",A7)))</formula>
    </cfRule>
    <cfRule type="containsText" dxfId="260" priority="864" operator="containsText" text="3- Moderado">
      <formula>NOT(ISERROR(SEARCH("3- Moderado",A7)))</formula>
    </cfRule>
  </conditionalFormatting>
  <conditionalFormatting sqref="A10:E10 A20:E20 A30:E30">
    <cfRule type="containsText" dxfId="259" priority="843" operator="containsText" text="3- Bajo">
      <formula>NOT(ISERROR(SEARCH("3- Bajo",A10)))</formula>
    </cfRule>
    <cfRule type="containsText" dxfId="258" priority="845" operator="containsText" text="1- Bajo">
      <formula>NOT(ISERROR(SEARCH("1- Bajo",A10)))</formula>
    </cfRule>
    <cfRule type="containsText" dxfId="257" priority="844" operator="containsText" text="4- Bajo">
      <formula>NOT(ISERROR(SEARCH("4- Bajo",A10)))</formula>
    </cfRule>
    <cfRule type="containsText" dxfId="256" priority="842" operator="containsText" text="4- Moderado">
      <formula>NOT(ISERROR(SEARCH("4- Moderado",A10)))</formula>
    </cfRule>
    <cfRule type="containsText" dxfId="255" priority="841" operator="containsText" text="6- Moderado">
      <formula>NOT(ISERROR(SEARCH("6- Moderado",A10)))</formula>
    </cfRule>
    <cfRule type="containsText" dxfId="254" priority="840" operator="containsText" text="3- Moderado">
      <formula>NOT(ISERROR(SEARCH("3- Moderado",A10)))</formula>
    </cfRule>
  </conditionalFormatting>
  <conditionalFormatting sqref="A40:E40">
    <cfRule type="containsText" dxfId="253" priority="179" operator="containsText" text="6- Moderado">
      <formula>NOT(ISERROR(SEARCH("6- Moderado",A40)))</formula>
    </cfRule>
    <cfRule type="containsText" dxfId="252" priority="183" operator="containsText" text="1- Bajo">
      <formula>NOT(ISERROR(SEARCH("1- Bajo",A40)))</formula>
    </cfRule>
    <cfRule type="containsText" dxfId="251" priority="182" operator="containsText" text="4- Bajo">
      <formula>NOT(ISERROR(SEARCH("4- Bajo",A40)))</formula>
    </cfRule>
    <cfRule type="containsText" dxfId="250" priority="181" operator="containsText" text="3- Bajo">
      <formula>NOT(ISERROR(SEARCH("3- Bajo",A40)))</formula>
    </cfRule>
    <cfRule type="containsText" dxfId="249" priority="180" operator="containsText" text="4- Moderado">
      <formula>NOT(ISERROR(SEARCH("4- Moderado",A40)))</formula>
    </cfRule>
    <cfRule type="containsText" dxfId="248" priority="178" operator="containsText" text="3- Moderado">
      <formula>NOT(ISERROR(SEARCH("3- Moderado",A40)))</formula>
    </cfRule>
  </conditionalFormatting>
  <conditionalFormatting sqref="A50:E50">
    <cfRule type="containsText" dxfId="247" priority="155" operator="containsText" text="1- Bajo">
      <formula>NOT(ISERROR(SEARCH("1- Bajo",A50)))</formula>
    </cfRule>
    <cfRule type="containsText" dxfId="246" priority="152" operator="containsText" text="4- Moderado">
      <formula>NOT(ISERROR(SEARCH("4- Moderado",A50)))</formula>
    </cfRule>
    <cfRule type="containsText" dxfId="245" priority="154" operator="containsText" text="4- Bajo">
      <formula>NOT(ISERROR(SEARCH("4- Bajo",A50)))</formula>
    </cfRule>
    <cfRule type="containsText" dxfId="244" priority="153" operator="containsText" text="3- Bajo">
      <formula>NOT(ISERROR(SEARCH("3- Bajo",A50)))</formula>
    </cfRule>
    <cfRule type="containsText" dxfId="243" priority="151" operator="containsText" text="6- Moderado">
      <formula>NOT(ISERROR(SEARCH("6- Moderado",A50)))</formula>
    </cfRule>
    <cfRule type="containsText" dxfId="242" priority="150" operator="containsText" text="3- Moderado">
      <formula>NOT(ISERROR(SEARCH("3- Moderado",A50)))</formula>
    </cfRule>
  </conditionalFormatting>
  <conditionalFormatting sqref="A60:E60 A70:E70">
    <cfRule type="containsText" dxfId="241" priority="124" operator="containsText" text="4- Moderado">
      <formula>NOT(ISERROR(SEARCH("4- Moderado",A60)))</formula>
    </cfRule>
    <cfRule type="containsText" dxfId="240" priority="126" operator="containsText" text="4- Bajo">
      <formula>NOT(ISERROR(SEARCH("4- Bajo",A60)))</formula>
    </cfRule>
    <cfRule type="containsText" dxfId="239" priority="125" operator="containsText" text="3- Bajo">
      <formula>NOT(ISERROR(SEARCH("3- Bajo",A60)))</formula>
    </cfRule>
    <cfRule type="containsText" dxfId="238" priority="123" operator="containsText" text="6- Moderado">
      <formula>NOT(ISERROR(SEARCH("6- Moderado",A60)))</formula>
    </cfRule>
    <cfRule type="containsText" dxfId="237" priority="127" operator="containsText" text="1- Bajo">
      <formula>NOT(ISERROR(SEARCH("1- Bajo",A60)))</formula>
    </cfRule>
    <cfRule type="containsText" dxfId="236" priority="122" operator="containsText" text="3- Moderado">
      <formula>NOT(ISERROR(SEARCH("3- Moderado",A60)))</formula>
    </cfRule>
  </conditionalFormatting>
  <conditionalFormatting sqref="A80:E80">
    <cfRule type="containsText" dxfId="235" priority="94" operator="containsText" text="3- Moderado">
      <formula>NOT(ISERROR(SEARCH("3- Moderado",A80)))</formula>
    </cfRule>
    <cfRule type="containsText" dxfId="234" priority="95" operator="containsText" text="6- Moderado">
      <formula>NOT(ISERROR(SEARCH("6- Moderado",A80)))</formula>
    </cfRule>
    <cfRule type="containsText" dxfId="233" priority="97" operator="containsText" text="3- Bajo">
      <formula>NOT(ISERROR(SEARCH("3- Bajo",A80)))</formula>
    </cfRule>
    <cfRule type="containsText" dxfId="232" priority="98" operator="containsText" text="4- Bajo">
      <formula>NOT(ISERROR(SEARCH("4- Bajo",A80)))</formula>
    </cfRule>
    <cfRule type="containsText" dxfId="231" priority="99" operator="containsText" text="1- Bajo">
      <formula>NOT(ISERROR(SEARCH("1- Bajo",A80)))</formula>
    </cfRule>
    <cfRule type="containsText" dxfId="230" priority="96" operator="containsText" text="4- Moderado">
      <formula>NOT(ISERROR(SEARCH("4- Moderado",A80)))</formula>
    </cfRule>
  </conditionalFormatting>
  <conditionalFormatting sqref="A90:E90 A100:E100 A110:E110">
    <cfRule type="containsText" dxfId="229" priority="20" operator="containsText" text="1- Bajo">
      <formula>NOT(ISERROR(SEARCH("1- Bajo",A90)))</formula>
    </cfRule>
    <cfRule type="containsText" dxfId="228" priority="18" operator="containsText" text="3- Bajo">
      <formula>NOT(ISERROR(SEARCH("3- Bajo",A90)))</formula>
    </cfRule>
    <cfRule type="containsText" dxfId="227" priority="17" operator="containsText" text="4- Moderado">
      <formula>NOT(ISERROR(SEARCH("4- Moderado",A90)))</formula>
    </cfRule>
    <cfRule type="containsText" dxfId="226" priority="16" operator="containsText" text="6- Moderado">
      <formula>NOT(ISERROR(SEARCH("6- Moderado",A90)))</formula>
    </cfRule>
    <cfRule type="containsText" dxfId="225" priority="15" operator="containsText" text="3- Moderado">
      <formula>NOT(ISERROR(SEARCH("3- Moderado",A90)))</formula>
    </cfRule>
    <cfRule type="containsText" dxfId="224" priority="19" operator="containsText" text="4- Bajo">
      <formula>NOT(ISERROR(SEARCH("4- Bajo",A90)))</formula>
    </cfRule>
  </conditionalFormatting>
  <conditionalFormatting sqref="A120:E120">
    <cfRule type="containsText" dxfId="223" priority="43" operator="containsText" text="1- Bajo">
      <formula>NOT(ISERROR(SEARCH("1- Bajo",A120)))</formula>
    </cfRule>
    <cfRule type="containsText" dxfId="222" priority="42" operator="containsText" text="4- Bajo">
      <formula>NOT(ISERROR(SEARCH("4- Bajo",A120)))</formula>
    </cfRule>
    <cfRule type="containsText" dxfId="221" priority="41" operator="containsText" text="3- Bajo">
      <formula>NOT(ISERROR(SEARCH("3- Bajo",A120)))</formula>
    </cfRule>
    <cfRule type="containsText" dxfId="220" priority="40" operator="containsText" text="4- Moderado">
      <formula>NOT(ISERROR(SEARCH("4- Moderado",A120)))</formula>
    </cfRule>
    <cfRule type="containsText" dxfId="219" priority="39" operator="containsText" text="6- Moderado">
      <formula>NOT(ISERROR(SEARCH("6- Moderado",A120)))</formula>
    </cfRule>
    <cfRule type="containsText" dxfId="218" priority="38" operator="containsText" text="3- Moderado">
      <formula>NOT(ISERROR(SEARCH("3- Moderado",A120)))</formula>
    </cfRule>
  </conditionalFormatting>
  <conditionalFormatting sqref="C8:F8">
    <cfRule type="containsText" dxfId="217" priority="201" operator="containsText" text="1- Bajo">
      <formula>NOT(ISERROR(SEARCH("1- Bajo",C8)))</formula>
    </cfRule>
    <cfRule type="containsText" dxfId="216" priority="196" operator="containsText" text="3- Moderado">
      <formula>NOT(ISERROR(SEARCH("3- Moderado",C8)))</formula>
    </cfRule>
    <cfRule type="containsText" dxfId="215" priority="197" operator="containsText" text="6- Moderado">
      <formula>NOT(ISERROR(SEARCH("6- Moderado",C8)))</formula>
    </cfRule>
    <cfRule type="containsText" dxfId="214" priority="198" operator="containsText" text="4- Moderado">
      <formula>NOT(ISERROR(SEARCH("4- Moderado",C8)))</formula>
    </cfRule>
    <cfRule type="containsText" dxfId="213" priority="199" operator="containsText" text="3- Bajo">
      <formula>NOT(ISERROR(SEARCH("3- Bajo",C8)))</formula>
    </cfRule>
    <cfRule type="containsText" dxfId="212" priority="200" operator="containsText" text="4- Bajo">
      <formula>NOT(ISERROR(SEARCH("4- Bajo",C8)))</formula>
    </cfRule>
  </conditionalFormatting>
  <conditionalFormatting sqref="D10:D129">
    <cfRule type="containsText" dxfId="211" priority="10" operator="containsText" text="Media">
      <formula>NOT(ISERROR(SEARCH("Media",D10)))</formula>
    </cfRule>
    <cfRule type="containsText" dxfId="210" priority="8" operator="containsText" text="Muy Baja">
      <formula>NOT(ISERROR(SEARCH("Muy Baja",D10)))</formula>
    </cfRule>
    <cfRule type="containsText" dxfId="209" priority="7" operator="containsText" text="Baja">
      <formula>NOT(ISERROR(SEARCH("Baja",D10)))</formula>
    </cfRule>
    <cfRule type="containsText" dxfId="208" priority="6" operator="containsText" text="Alta">
      <formula>NOT(ISERROR(SEARCH("Alta",D10)))</formula>
    </cfRule>
    <cfRule type="containsText" dxfId="207" priority="5" operator="containsText" text="Muy Alta">
      <formula>NOT(ISERROR(SEARCH("Muy Alta",D10)))</formula>
    </cfRule>
  </conditionalFormatting>
  <conditionalFormatting sqref="E10:E129">
    <cfRule type="containsText" dxfId="206" priority="3" operator="containsText" text="Menor">
      <formula>NOT(ISERROR(SEARCH("Menor",E10)))</formula>
    </cfRule>
    <cfRule type="containsText" dxfId="205" priority="2" operator="containsText" text="Mayor">
      <formula>NOT(ISERROR(SEARCH("Mayor",E10)))</formula>
    </cfRule>
    <cfRule type="containsText" dxfId="204" priority="1" operator="containsText" text="Catastrófico">
      <formula>NOT(ISERROR(SEARCH("Catastrófico",E10)))</formula>
    </cfRule>
    <cfRule type="containsText" dxfId="203" priority="4" operator="containsText" text="Leve">
      <formula>NOT(ISERROR(SEARCH("Leve",E10)))</formula>
    </cfRule>
  </conditionalFormatting>
  <conditionalFormatting sqref="E10:F129">
    <cfRule type="containsText" dxfId="202" priority="9" operator="containsText" text="Moderado">
      <formula>NOT(ISERROR(SEARCH("Moderado",E10)))</formula>
    </cfRule>
  </conditionalFormatting>
  <conditionalFormatting sqref="F10:F39">
    <cfRule type="colorScale" priority="1517">
      <colorScale>
        <cfvo type="min"/>
        <cfvo type="max"/>
        <color rgb="FFFF7128"/>
        <color rgb="FFFFEF9C"/>
      </colorScale>
    </cfRule>
  </conditionalFormatting>
  <conditionalFormatting sqref="F10:F129">
    <cfRule type="containsText" dxfId="201" priority="14" operator="containsText" text="Extremo">
      <formula>NOT(ISERROR(SEARCH("Extremo",F10)))</formula>
    </cfRule>
    <cfRule type="containsText" dxfId="200" priority="13" operator="containsText" text="Alto">
      <formula>NOT(ISERROR(SEARCH("Alto",F10)))</formula>
    </cfRule>
    <cfRule type="containsText" dxfId="199" priority="12" operator="containsText" text="Moderado">
      <formula>NOT(ISERROR(SEARCH("Moderado",F10)))</formula>
    </cfRule>
    <cfRule type="containsText" dxfId="198" priority="11" operator="containsText" text="Bajo">
      <formula>NOT(ISERROR(SEARCH("Bajo",F10)))</formula>
    </cfRule>
  </conditionalFormatting>
  <conditionalFormatting sqref="F40:F49">
    <cfRule type="colorScale" priority="195">
      <colorScale>
        <cfvo type="min"/>
        <cfvo type="max"/>
        <color rgb="FFFF7128"/>
        <color rgb="FFFFEF9C"/>
      </colorScale>
    </cfRule>
  </conditionalFormatting>
  <conditionalFormatting sqref="F50:F59">
    <cfRule type="colorScale" priority="167">
      <colorScale>
        <cfvo type="min"/>
        <cfvo type="max"/>
        <color rgb="FFFF7128"/>
        <color rgb="FFFFEF9C"/>
      </colorScale>
    </cfRule>
  </conditionalFormatting>
  <conditionalFormatting sqref="F60:F79">
    <cfRule type="colorScale" priority="139">
      <colorScale>
        <cfvo type="min"/>
        <cfvo type="max"/>
        <color rgb="FFFF7128"/>
        <color rgb="FFFFEF9C"/>
      </colorScale>
    </cfRule>
  </conditionalFormatting>
  <conditionalFormatting sqref="F80:F89">
    <cfRule type="colorScale" priority="111">
      <colorScale>
        <cfvo type="min"/>
        <cfvo type="max"/>
        <color rgb="FFFF7128"/>
        <color rgb="FFFFEF9C"/>
      </colorScale>
    </cfRule>
  </conditionalFormatting>
  <conditionalFormatting sqref="F90:F119">
    <cfRule type="colorScale" priority="21">
      <colorScale>
        <cfvo type="min"/>
        <cfvo type="max"/>
        <color rgb="FFFF7128"/>
        <color rgb="FFFFEF9C"/>
      </colorScale>
    </cfRule>
  </conditionalFormatting>
  <conditionalFormatting sqref="F120:F12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G20:G129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FK129"/>
  <sheetViews>
    <sheetView showGridLines="0" topLeftCell="G1" zoomScaleNormal="100" workbookViewId="0">
      <selection activeCell="O10" sqref="O10"/>
    </sheetView>
  </sheetViews>
  <sheetFormatPr baseColWidth="10" defaultColWidth="11.42578125" defaultRowHeight="72" customHeight="1"/>
  <cols>
    <col min="1" max="1" width="5.85546875" style="5" bestFit="1" customWidth="1"/>
    <col min="2" max="2" width="35.85546875" style="5" customWidth="1"/>
    <col min="3" max="3" width="52.28515625" customWidth="1"/>
    <col min="4" max="4" width="12.85546875" style="85" customWidth="1"/>
    <col min="5" max="5" width="11.85546875" style="24" customWidth="1"/>
    <col min="6" max="6" width="10.42578125" style="24" customWidth="1"/>
    <col min="7" max="7" width="15.7109375" customWidth="1"/>
    <col min="8" max="8" width="60.42578125" customWidth="1"/>
    <col min="9" max="9" width="16.42578125" customWidth="1"/>
    <col min="10" max="10" width="14.42578125" customWidth="1"/>
    <col min="11" max="11" width="13.140625" customWidth="1"/>
    <col min="12" max="12" width="11.7109375" customWidth="1"/>
    <col min="13" max="13" width="63.85546875" customWidth="1"/>
    <col min="14" max="167" width="11.42578125" style="2"/>
  </cols>
  <sheetData>
    <row r="1" spans="1:13" s="18" customFormat="1" ht="36.75" customHeight="1">
      <c r="A1" s="726"/>
      <c r="B1" s="727"/>
      <c r="C1" s="679"/>
      <c r="D1" s="679"/>
      <c r="E1" s="679"/>
      <c r="F1" s="679"/>
      <c r="G1" s="679"/>
      <c r="H1" s="679"/>
      <c r="I1" s="679"/>
      <c r="J1" s="680"/>
      <c r="K1" s="677"/>
      <c r="L1" s="677"/>
      <c r="M1" s="677"/>
    </row>
    <row r="2" spans="1:13" s="18" customFormat="1" ht="36.75" customHeight="1">
      <c r="A2" s="728"/>
      <c r="B2" s="729"/>
      <c r="C2" s="681"/>
      <c r="D2" s="681"/>
      <c r="E2" s="681"/>
      <c r="F2" s="681"/>
      <c r="G2" s="681"/>
      <c r="H2" s="681"/>
      <c r="I2" s="681"/>
      <c r="J2" s="682"/>
      <c r="K2" s="677"/>
      <c r="L2" s="677"/>
      <c r="M2" s="677"/>
    </row>
    <row r="3" spans="1:13" s="18" customFormat="1" ht="0.75" customHeight="1">
      <c r="A3" s="1"/>
      <c r="B3" s="1"/>
      <c r="C3" s="681"/>
      <c r="D3" s="681"/>
      <c r="E3" s="681"/>
      <c r="F3" s="681"/>
      <c r="G3" s="681"/>
      <c r="H3" s="681"/>
      <c r="I3" s="681"/>
      <c r="J3" s="682"/>
      <c r="K3" s="677"/>
      <c r="L3" s="677"/>
      <c r="M3" s="677"/>
    </row>
    <row r="4" spans="1:13" s="18" customFormat="1" ht="18.75" customHeight="1">
      <c r="A4" s="513" t="s">
        <v>259</v>
      </c>
      <c r="B4" s="513"/>
      <c r="C4" s="683" t="s">
        <v>5</v>
      </c>
      <c r="D4" s="683"/>
      <c r="E4" s="683"/>
      <c r="F4" s="683"/>
      <c r="G4" s="683"/>
      <c r="H4" s="683"/>
      <c r="I4" s="683"/>
      <c r="J4" s="683"/>
      <c r="K4" s="683"/>
      <c r="L4" s="683"/>
      <c r="M4" s="683"/>
    </row>
    <row r="5" spans="1:13" s="18" customFormat="1" ht="39" customHeight="1">
      <c r="A5" s="513" t="s">
        <v>260</v>
      </c>
      <c r="B5" s="513"/>
      <c r="C5" s="684" t="str">
        <f>'Seguimiento 1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684"/>
      <c r="E5" s="684"/>
      <c r="F5" s="684"/>
      <c r="G5" s="684"/>
      <c r="H5" s="684"/>
      <c r="I5" s="684"/>
      <c r="J5" s="684"/>
      <c r="K5" s="684"/>
      <c r="L5" s="684"/>
      <c r="M5" s="684"/>
    </row>
    <row r="6" spans="1:13" s="18" customFormat="1" ht="21" customHeight="1" thickBot="1">
      <c r="A6" s="513" t="s">
        <v>262</v>
      </c>
      <c r="B6" s="513"/>
      <c r="C6" s="695" t="s">
        <v>263</v>
      </c>
      <c r="D6" s="696"/>
      <c r="E6" s="696"/>
      <c r="F6" s="696"/>
      <c r="G6" s="696"/>
      <c r="H6" s="696"/>
      <c r="I6" s="696"/>
      <c r="J6" s="696"/>
      <c r="K6" s="696"/>
      <c r="L6" s="696"/>
      <c r="M6" s="697"/>
    </row>
    <row r="7" spans="1:13" s="20" customFormat="1" ht="25.5" customHeight="1" thickTop="1" thickBot="1">
      <c r="A7" s="690" t="s">
        <v>627</v>
      </c>
      <c r="B7" s="691"/>
      <c r="C7" s="692"/>
      <c r="D7" s="693" t="s">
        <v>628</v>
      </c>
      <c r="E7" s="693"/>
      <c r="F7" s="693"/>
      <c r="G7" s="694" t="s">
        <v>629</v>
      </c>
      <c r="H7" s="685" t="s">
        <v>630</v>
      </c>
      <c r="I7" s="687" t="s">
        <v>631</v>
      </c>
      <c r="J7" s="688"/>
      <c r="K7" s="687" t="s">
        <v>632</v>
      </c>
      <c r="L7" s="688"/>
      <c r="M7" s="689" t="s">
        <v>640</v>
      </c>
    </row>
    <row r="8" spans="1:13" s="21" customFormat="1" ht="66.75" customHeight="1" thickTop="1" thickBot="1">
      <c r="A8" s="28" t="s">
        <v>39</v>
      </c>
      <c r="B8" s="28" t="s">
        <v>201</v>
      </c>
      <c r="C8" s="28" t="s">
        <v>203</v>
      </c>
      <c r="D8" s="25" t="s">
        <v>213</v>
      </c>
      <c r="E8" s="25" t="s">
        <v>634</v>
      </c>
      <c r="F8" s="25" t="s">
        <v>635</v>
      </c>
      <c r="G8" s="694"/>
      <c r="H8" s="686"/>
      <c r="I8" s="26" t="s">
        <v>636</v>
      </c>
      <c r="J8" s="26" t="s">
        <v>637</v>
      </c>
      <c r="K8" s="26" t="s">
        <v>638</v>
      </c>
      <c r="L8" s="26" t="s">
        <v>639</v>
      </c>
      <c r="M8" s="689"/>
    </row>
    <row r="9" spans="1:13" s="22" customFormat="1" ht="12" customHeight="1" thickTop="1" thickBot="1">
      <c r="A9" s="721"/>
      <c r="B9" s="722"/>
      <c r="C9" s="722"/>
      <c r="D9" s="722"/>
      <c r="E9" s="722"/>
      <c r="F9" s="722"/>
      <c r="G9" s="722"/>
      <c r="H9" s="27"/>
      <c r="I9" s="27"/>
      <c r="J9" s="27"/>
      <c r="K9" s="27"/>
      <c r="L9" s="27"/>
      <c r="M9" s="27"/>
    </row>
    <row r="10" spans="1:13" s="23" customFormat="1" ht="16.5" customHeight="1">
      <c r="A10" s="674">
        <f>'7- Mapa Final'!A10</f>
        <v>1</v>
      </c>
      <c r="B10" s="671" t="str">
        <f>'7- Mapa Final'!B10</f>
        <v xml:space="preserve">Pérdida de la seguridad,  integridad y confidencialidad de la información </v>
      </c>
      <c r="C10" s="671" t="str">
        <f>'7- Mapa Final'!C10</f>
        <v xml:space="preserve">Afectación en la confidencialidad, integridad,   y seguridad de la información por la ausencia de controles  y procedimientos que resguardan el acceso a los datos. </v>
      </c>
      <c r="D10" s="669" t="str">
        <f>'7- Mapa Final'!J10</f>
        <v>Muy Baja - 1</v>
      </c>
      <c r="E10" s="670" t="str">
        <f>'7- Mapa Final'!K10</f>
        <v>Leve - 1</v>
      </c>
      <c r="F10" s="675" t="str">
        <f>'7- Mapa Final'!M10</f>
        <v>Bajo - 1</v>
      </c>
      <c r="G10" s="584"/>
      <c r="H10" s="730"/>
      <c r="I10" s="676"/>
      <c r="J10" s="676"/>
      <c r="K10" s="705">
        <v>45748</v>
      </c>
      <c r="L10" s="705">
        <v>45838</v>
      </c>
      <c r="M10" s="732"/>
    </row>
    <row r="11" spans="1:13" s="23" customFormat="1" ht="16.5" customHeight="1">
      <c r="A11" s="668"/>
      <c r="B11" s="663"/>
      <c r="C11" s="663"/>
      <c r="D11" s="665"/>
      <c r="E11" s="667"/>
      <c r="F11" s="661"/>
      <c r="G11" s="585"/>
      <c r="H11" s="731"/>
      <c r="I11" s="660"/>
      <c r="J11" s="660"/>
      <c r="K11" s="660"/>
      <c r="L11" s="660"/>
      <c r="M11" s="712"/>
    </row>
    <row r="12" spans="1:13" s="23" customFormat="1" ht="16.5" customHeight="1">
      <c r="A12" s="668"/>
      <c r="B12" s="663"/>
      <c r="C12" s="663"/>
      <c r="D12" s="665"/>
      <c r="E12" s="667"/>
      <c r="F12" s="661"/>
      <c r="G12" s="585"/>
      <c r="H12" s="731"/>
      <c r="I12" s="660"/>
      <c r="J12" s="660"/>
      <c r="K12" s="660"/>
      <c r="L12" s="660"/>
      <c r="M12" s="712"/>
    </row>
    <row r="13" spans="1:13" s="23" customFormat="1" ht="16.5" customHeight="1">
      <c r="A13" s="668"/>
      <c r="B13" s="663"/>
      <c r="C13" s="663"/>
      <c r="D13" s="665"/>
      <c r="E13" s="667"/>
      <c r="F13" s="661"/>
      <c r="G13" s="585"/>
      <c r="H13" s="731"/>
      <c r="I13" s="660"/>
      <c r="J13" s="660"/>
      <c r="K13" s="660"/>
      <c r="L13" s="660"/>
      <c r="M13" s="712"/>
    </row>
    <row r="14" spans="1:13" s="23" customFormat="1" ht="16.5" customHeight="1">
      <c r="A14" s="668"/>
      <c r="B14" s="663"/>
      <c r="C14" s="663"/>
      <c r="D14" s="665"/>
      <c r="E14" s="667"/>
      <c r="F14" s="661"/>
      <c r="G14" s="585"/>
      <c r="H14" s="731"/>
      <c r="I14" s="660"/>
      <c r="J14" s="660"/>
      <c r="K14" s="660"/>
      <c r="L14" s="660"/>
      <c r="M14" s="712"/>
    </row>
    <row r="15" spans="1:13" s="23" customFormat="1" ht="16.5" customHeight="1">
      <c r="A15" s="668"/>
      <c r="B15" s="663"/>
      <c r="C15" s="663"/>
      <c r="D15" s="665"/>
      <c r="E15" s="667"/>
      <c r="F15" s="661"/>
      <c r="G15" s="585"/>
      <c r="H15" s="731"/>
      <c r="I15" s="660"/>
      <c r="J15" s="660"/>
      <c r="K15" s="660"/>
      <c r="L15" s="660"/>
      <c r="M15" s="712"/>
    </row>
    <row r="16" spans="1:13" s="23" customFormat="1" ht="16.5" customHeight="1">
      <c r="A16" s="668"/>
      <c r="B16" s="663"/>
      <c r="C16" s="663"/>
      <c r="D16" s="665"/>
      <c r="E16" s="667"/>
      <c r="F16" s="661"/>
      <c r="G16" s="585"/>
      <c r="H16" s="731"/>
      <c r="I16" s="660"/>
      <c r="J16" s="660"/>
      <c r="K16" s="660"/>
      <c r="L16" s="660"/>
      <c r="M16" s="712"/>
    </row>
    <row r="17" spans="1:13" s="23" customFormat="1" ht="16.5" customHeight="1">
      <c r="A17" s="668"/>
      <c r="B17" s="663"/>
      <c r="C17" s="663"/>
      <c r="D17" s="665"/>
      <c r="E17" s="667"/>
      <c r="F17" s="661"/>
      <c r="G17" s="585"/>
      <c r="H17" s="731"/>
      <c r="I17" s="660"/>
      <c r="J17" s="660"/>
      <c r="K17" s="660"/>
      <c r="L17" s="660"/>
      <c r="M17" s="712"/>
    </row>
    <row r="18" spans="1:13" s="23" customFormat="1" ht="29.45" customHeight="1">
      <c r="A18" s="668"/>
      <c r="B18" s="663"/>
      <c r="C18" s="663"/>
      <c r="D18" s="665"/>
      <c r="E18" s="667"/>
      <c r="F18" s="661"/>
      <c r="G18" s="585"/>
      <c r="H18" s="731"/>
      <c r="I18" s="660"/>
      <c r="J18" s="660"/>
      <c r="K18" s="660"/>
      <c r="L18" s="660"/>
      <c r="M18" s="712"/>
    </row>
    <row r="19" spans="1:13" s="23" customFormat="1" ht="50.45" customHeight="1">
      <c r="A19" s="668"/>
      <c r="B19" s="663"/>
      <c r="C19" s="663"/>
      <c r="D19" s="665"/>
      <c r="E19" s="667"/>
      <c r="F19" s="661"/>
      <c r="G19" s="585"/>
      <c r="H19" s="731"/>
      <c r="I19" s="660"/>
      <c r="J19" s="660"/>
      <c r="K19" s="660"/>
      <c r="L19" s="660"/>
      <c r="M19" s="712"/>
    </row>
    <row r="20" spans="1:13" s="23" customFormat="1" ht="15.75" customHeight="1">
      <c r="A20" s="668">
        <f>'7- Mapa Final'!A20</f>
        <v>2</v>
      </c>
      <c r="B20" s="663" t="str">
        <f>'7- Mapa Final'!B20</f>
        <v xml:space="preserve">Interrupción del servicio de conectividad WAN - Nacional </v>
      </c>
      <c r="C20" s="663" t="str">
        <f>'7- Mapa Final'!C20</f>
        <v>Imprevistos de la prestación de los servicios de conectividad.</v>
      </c>
      <c r="D20" s="664" t="str">
        <f>'7- Mapa Final'!J20</f>
        <v>Muy Baja - 1</v>
      </c>
      <c r="E20" s="666" t="str">
        <f>'7- Mapa Final'!K20</f>
        <v>Leve - 1</v>
      </c>
      <c r="F20" s="661" t="str">
        <f>'7- Mapa Final'!M20</f>
        <v>Bajo - 1</v>
      </c>
      <c r="G20" s="585"/>
      <c r="H20" s="725"/>
      <c r="I20" s="660"/>
      <c r="J20" s="660"/>
      <c r="K20" s="659">
        <v>45748</v>
      </c>
      <c r="L20" s="659">
        <v>45838</v>
      </c>
      <c r="M20" s="724"/>
    </row>
    <row r="21" spans="1:13" s="23" customFormat="1" ht="15.75" customHeight="1">
      <c r="A21" s="668"/>
      <c r="B21" s="663"/>
      <c r="C21" s="663"/>
      <c r="D21" s="665"/>
      <c r="E21" s="667"/>
      <c r="F21" s="661"/>
      <c r="G21" s="585"/>
      <c r="H21" s="718"/>
      <c r="I21" s="660"/>
      <c r="J21" s="660"/>
      <c r="K21" s="660"/>
      <c r="L21" s="660"/>
      <c r="M21" s="724"/>
    </row>
    <row r="22" spans="1:13" s="23" customFormat="1" ht="15.75" customHeight="1">
      <c r="A22" s="668"/>
      <c r="B22" s="663"/>
      <c r="C22" s="663"/>
      <c r="D22" s="665"/>
      <c r="E22" s="667"/>
      <c r="F22" s="661"/>
      <c r="G22" s="585"/>
      <c r="H22" s="718"/>
      <c r="I22" s="660"/>
      <c r="J22" s="660"/>
      <c r="K22" s="660"/>
      <c r="L22" s="660"/>
      <c r="M22" s="724"/>
    </row>
    <row r="23" spans="1:13" s="23" customFormat="1" ht="15.75" customHeight="1">
      <c r="A23" s="668"/>
      <c r="B23" s="663"/>
      <c r="C23" s="663"/>
      <c r="D23" s="665"/>
      <c r="E23" s="667"/>
      <c r="F23" s="661"/>
      <c r="G23" s="585"/>
      <c r="H23" s="718"/>
      <c r="I23" s="660"/>
      <c r="J23" s="660"/>
      <c r="K23" s="660"/>
      <c r="L23" s="660"/>
      <c r="M23" s="724"/>
    </row>
    <row r="24" spans="1:13" s="23" customFormat="1" ht="15.75" customHeight="1">
      <c r="A24" s="668"/>
      <c r="B24" s="663"/>
      <c r="C24" s="663"/>
      <c r="D24" s="665"/>
      <c r="E24" s="667"/>
      <c r="F24" s="661"/>
      <c r="G24" s="585"/>
      <c r="H24" s="718"/>
      <c r="I24" s="660"/>
      <c r="J24" s="660"/>
      <c r="K24" s="660"/>
      <c r="L24" s="660"/>
      <c r="M24" s="724"/>
    </row>
    <row r="25" spans="1:13" ht="15.75" customHeight="1">
      <c r="A25" s="668"/>
      <c r="B25" s="663"/>
      <c r="C25" s="663"/>
      <c r="D25" s="665"/>
      <c r="E25" s="667"/>
      <c r="F25" s="661"/>
      <c r="G25" s="585"/>
      <c r="H25" s="718"/>
      <c r="I25" s="660"/>
      <c r="J25" s="660"/>
      <c r="K25" s="660"/>
      <c r="L25" s="660"/>
      <c r="M25" s="724"/>
    </row>
    <row r="26" spans="1:13" ht="15.75" customHeight="1">
      <c r="A26" s="668"/>
      <c r="B26" s="663"/>
      <c r="C26" s="663"/>
      <c r="D26" s="665"/>
      <c r="E26" s="667"/>
      <c r="F26" s="661"/>
      <c r="G26" s="585"/>
      <c r="H26" s="718"/>
      <c r="I26" s="660"/>
      <c r="J26" s="660"/>
      <c r="K26" s="660"/>
      <c r="L26" s="660"/>
      <c r="M26" s="724"/>
    </row>
    <row r="27" spans="1:13" ht="15.75" customHeight="1">
      <c r="A27" s="668"/>
      <c r="B27" s="663"/>
      <c r="C27" s="663"/>
      <c r="D27" s="665"/>
      <c r="E27" s="667"/>
      <c r="F27" s="661"/>
      <c r="G27" s="585"/>
      <c r="H27" s="718"/>
      <c r="I27" s="660"/>
      <c r="J27" s="660"/>
      <c r="K27" s="660"/>
      <c r="L27" s="660"/>
      <c r="M27" s="724"/>
    </row>
    <row r="28" spans="1:13" ht="42" customHeight="1">
      <c r="A28" s="668"/>
      <c r="B28" s="663"/>
      <c r="C28" s="663"/>
      <c r="D28" s="665"/>
      <c r="E28" s="667"/>
      <c r="F28" s="661"/>
      <c r="G28" s="585"/>
      <c r="H28" s="718"/>
      <c r="I28" s="660"/>
      <c r="J28" s="660"/>
      <c r="K28" s="660"/>
      <c r="L28" s="660"/>
      <c r="M28" s="724"/>
    </row>
    <row r="29" spans="1:13" ht="34.5" hidden="1" customHeight="1">
      <c r="A29" s="668"/>
      <c r="B29" s="663"/>
      <c r="C29" s="663"/>
      <c r="D29" s="665"/>
      <c r="E29" s="667"/>
      <c r="F29" s="661"/>
      <c r="G29" s="585"/>
      <c r="H29" s="718"/>
      <c r="I29" s="660"/>
      <c r="J29" s="660"/>
      <c r="K29" s="660"/>
      <c r="L29" s="660"/>
      <c r="M29" s="724"/>
    </row>
    <row r="30" spans="1:13" ht="15">
      <c r="A30" s="668">
        <f>'7- Mapa Final'!A30</f>
        <v>3</v>
      </c>
      <c r="B30" s="663" t="str">
        <f>'7- Mapa Final'!B30</f>
        <v>Obsolescencia Tecnológica.</v>
      </c>
      <c r="C30" s="663" t="str">
        <f>'7- Mapa Final'!C30</f>
        <v xml:space="preserve"> Tener en operación activos  que han perdido eficiencia y productividad, llegando al final de su vida útil tecnológica.</v>
      </c>
      <c r="D30" s="664" t="str">
        <f>'7- Mapa Final'!J30</f>
        <v>Muy Baja - 1</v>
      </c>
      <c r="E30" s="666" t="str">
        <f>'7- Mapa Final'!K30</f>
        <v>Leve - 1</v>
      </c>
      <c r="F30" s="661" t="str">
        <f>'7- Mapa Final'!M30</f>
        <v>Bajo - 1</v>
      </c>
      <c r="G30" s="585"/>
      <c r="H30" s="723"/>
      <c r="I30" s="706"/>
      <c r="J30" s="706"/>
      <c r="K30" s="707">
        <v>45748</v>
      </c>
      <c r="L30" s="707">
        <v>45838</v>
      </c>
      <c r="M30" s="708"/>
    </row>
    <row r="31" spans="1:13" ht="15">
      <c r="A31" s="668"/>
      <c r="B31" s="663"/>
      <c r="C31" s="663"/>
      <c r="D31" s="665"/>
      <c r="E31" s="667"/>
      <c r="F31" s="661"/>
      <c r="G31" s="585"/>
      <c r="H31" s="723"/>
      <c r="I31" s="706"/>
      <c r="J31" s="706"/>
      <c r="K31" s="706"/>
      <c r="L31" s="706"/>
      <c r="M31" s="708"/>
    </row>
    <row r="32" spans="1:13" ht="15">
      <c r="A32" s="668"/>
      <c r="B32" s="663"/>
      <c r="C32" s="663"/>
      <c r="D32" s="665"/>
      <c r="E32" s="667"/>
      <c r="F32" s="661"/>
      <c r="G32" s="585"/>
      <c r="H32" s="723"/>
      <c r="I32" s="706"/>
      <c r="J32" s="706"/>
      <c r="K32" s="706"/>
      <c r="L32" s="706"/>
      <c r="M32" s="708"/>
    </row>
    <row r="33" spans="1:13" ht="15">
      <c r="A33" s="668"/>
      <c r="B33" s="663"/>
      <c r="C33" s="663"/>
      <c r="D33" s="665"/>
      <c r="E33" s="667"/>
      <c r="F33" s="661"/>
      <c r="G33" s="585"/>
      <c r="H33" s="723"/>
      <c r="I33" s="706"/>
      <c r="J33" s="706"/>
      <c r="K33" s="706"/>
      <c r="L33" s="706"/>
      <c r="M33" s="708"/>
    </row>
    <row r="34" spans="1:13" ht="15">
      <c r="A34" s="668"/>
      <c r="B34" s="663"/>
      <c r="C34" s="663"/>
      <c r="D34" s="665"/>
      <c r="E34" s="667"/>
      <c r="F34" s="661"/>
      <c r="G34" s="585"/>
      <c r="H34" s="723"/>
      <c r="I34" s="706"/>
      <c r="J34" s="706"/>
      <c r="K34" s="706"/>
      <c r="L34" s="706"/>
      <c r="M34" s="708"/>
    </row>
    <row r="35" spans="1:13" ht="15">
      <c r="A35" s="668"/>
      <c r="B35" s="663"/>
      <c r="C35" s="663"/>
      <c r="D35" s="665"/>
      <c r="E35" s="667"/>
      <c r="F35" s="661"/>
      <c r="G35" s="585"/>
      <c r="H35" s="723"/>
      <c r="I35" s="706"/>
      <c r="J35" s="706"/>
      <c r="K35" s="706"/>
      <c r="L35" s="706"/>
      <c r="M35" s="708"/>
    </row>
    <row r="36" spans="1:13" ht="15">
      <c r="A36" s="668"/>
      <c r="B36" s="663"/>
      <c r="C36" s="663"/>
      <c r="D36" s="665"/>
      <c r="E36" s="667"/>
      <c r="F36" s="661"/>
      <c r="G36" s="585"/>
      <c r="H36" s="723"/>
      <c r="I36" s="706"/>
      <c r="J36" s="706"/>
      <c r="K36" s="706"/>
      <c r="L36" s="706"/>
      <c r="M36" s="708"/>
    </row>
    <row r="37" spans="1:13" ht="15">
      <c r="A37" s="668"/>
      <c r="B37" s="663"/>
      <c r="C37" s="663"/>
      <c r="D37" s="665"/>
      <c r="E37" s="667"/>
      <c r="F37" s="661"/>
      <c r="G37" s="585"/>
      <c r="H37" s="723"/>
      <c r="I37" s="706"/>
      <c r="J37" s="706"/>
      <c r="K37" s="706"/>
      <c r="L37" s="706"/>
      <c r="M37" s="708"/>
    </row>
    <row r="38" spans="1:13" ht="15">
      <c r="A38" s="668"/>
      <c r="B38" s="663"/>
      <c r="C38" s="663"/>
      <c r="D38" s="665"/>
      <c r="E38" s="667"/>
      <c r="F38" s="661"/>
      <c r="G38" s="585"/>
      <c r="H38" s="723"/>
      <c r="I38" s="706"/>
      <c r="J38" s="706"/>
      <c r="K38" s="706"/>
      <c r="L38" s="706"/>
      <c r="M38" s="708"/>
    </row>
    <row r="39" spans="1:13" ht="15">
      <c r="A39" s="668"/>
      <c r="B39" s="663"/>
      <c r="C39" s="663"/>
      <c r="D39" s="665"/>
      <c r="E39" s="667"/>
      <c r="F39" s="661"/>
      <c r="G39" s="585"/>
      <c r="H39" s="723"/>
      <c r="I39" s="706"/>
      <c r="J39" s="706"/>
      <c r="K39" s="706"/>
      <c r="L39" s="706"/>
      <c r="M39" s="708"/>
    </row>
    <row r="40" spans="1:13" s="23" customFormat="1" ht="12.75">
      <c r="A40" s="668">
        <f>'7- Mapa Final'!A40</f>
        <v>4</v>
      </c>
      <c r="B40" s="663" t="str">
        <f>'7- Mapa Final'!B40</f>
        <v>Falta de Gobernabilidad de TIC</v>
      </c>
      <c r="C40" s="663" t="str">
        <f>'7- Mapa Final'!C40</f>
        <v>Desarticulación de las políticas en materia de las TIC</v>
      </c>
      <c r="D40" s="664" t="str">
        <f>'7- Mapa Final'!J40</f>
        <v>Muy Baja - 1</v>
      </c>
      <c r="E40" s="666" t="str">
        <f>'7- Mapa Final'!K40</f>
        <v>Menor - 2</v>
      </c>
      <c r="F40" s="661" t="str">
        <f>'7- Mapa Final'!M40</f>
        <v>Bajo - 2</v>
      </c>
      <c r="G40" s="585"/>
      <c r="H40" s="720"/>
      <c r="I40" s="660"/>
      <c r="J40" s="660"/>
      <c r="K40" s="659">
        <v>45748</v>
      </c>
      <c r="L40" s="659">
        <v>45838</v>
      </c>
      <c r="M40" s="712"/>
    </row>
    <row r="41" spans="1:13" s="23" customFormat="1" ht="15.75" customHeight="1">
      <c r="A41" s="668"/>
      <c r="B41" s="663"/>
      <c r="C41" s="663"/>
      <c r="D41" s="665"/>
      <c r="E41" s="667"/>
      <c r="F41" s="661"/>
      <c r="G41" s="585"/>
      <c r="H41" s="720"/>
      <c r="I41" s="660"/>
      <c r="J41" s="660"/>
      <c r="K41" s="660"/>
      <c r="L41" s="660"/>
      <c r="M41" s="712"/>
    </row>
    <row r="42" spans="1:13" s="23" customFormat="1" ht="15.75" customHeight="1">
      <c r="A42" s="668"/>
      <c r="B42" s="663"/>
      <c r="C42" s="663"/>
      <c r="D42" s="665"/>
      <c r="E42" s="667"/>
      <c r="F42" s="661"/>
      <c r="G42" s="585"/>
      <c r="H42" s="720"/>
      <c r="I42" s="660"/>
      <c r="J42" s="660"/>
      <c r="K42" s="660"/>
      <c r="L42" s="660"/>
      <c r="M42" s="712"/>
    </row>
    <row r="43" spans="1:13" s="23" customFormat="1" ht="15.75" customHeight="1">
      <c r="A43" s="668"/>
      <c r="B43" s="663"/>
      <c r="C43" s="663"/>
      <c r="D43" s="665"/>
      <c r="E43" s="667"/>
      <c r="F43" s="661"/>
      <c r="G43" s="585"/>
      <c r="H43" s="720"/>
      <c r="I43" s="660"/>
      <c r="J43" s="660"/>
      <c r="K43" s="660"/>
      <c r="L43" s="660"/>
      <c r="M43" s="712"/>
    </row>
    <row r="44" spans="1:13" s="23" customFormat="1" ht="15.75" customHeight="1">
      <c r="A44" s="668"/>
      <c r="B44" s="663"/>
      <c r="C44" s="663"/>
      <c r="D44" s="665"/>
      <c r="E44" s="667"/>
      <c r="F44" s="661"/>
      <c r="G44" s="585"/>
      <c r="H44" s="720"/>
      <c r="I44" s="660"/>
      <c r="J44" s="660"/>
      <c r="K44" s="660"/>
      <c r="L44" s="660"/>
      <c r="M44" s="712"/>
    </row>
    <row r="45" spans="1:13" ht="15.75" customHeight="1">
      <c r="A45" s="668"/>
      <c r="B45" s="663"/>
      <c r="C45" s="663"/>
      <c r="D45" s="665"/>
      <c r="E45" s="667"/>
      <c r="F45" s="661"/>
      <c r="G45" s="585"/>
      <c r="H45" s="720"/>
      <c r="I45" s="660"/>
      <c r="J45" s="660"/>
      <c r="K45" s="660"/>
      <c r="L45" s="660"/>
      <c r="M45" s="712"/>
    </row>
    <row r="46" spans="1:13" ht="15">
      <c r="A46" s="668"/>
      <c r="B46" s="663"/>
      <c r="C46" s="663"/>
      <c r="D46" s="665"/>
      <c r="E46" s="667"/>
      <c r="F46" s="661"/>
      <c r="G46" s="585"/>
      <c r="H46" s="720"/>
      <c r="I46" s="660"/>
      <c r="J46" s="660"/>
      <c r="K46" s="660"/>
      <c r="L46" s="660"/>
      <c r="M46" s="712"/>
    </row>
    <row r="47" spans="1:13" ht="15.75" customHeight="1">
      <c r="A47" s="668"/>
      <c r="B47" s="663"/>
      <c r="C47" s="663"/>
      <c r="D47" s="665"/>
      <c r="E47" s="667"/>
      <c r="F47" s="661"/>
      <c r="G47" s="585"/>
      <c r="H47" s="720"/>
      <c r="I47" s="660"/>
      <c r="J47" s="660"/>
      <c r="K47" s="660"/>
      <c r="L47" s="660"/>
      <c r="M47" s="712"/>
    </row>
    <row r="48" spans="1:13" ht="15.75" customHeight="1">
      <c r="A48" s="668"/>
      <c r="B48" s="663"/>
      <c r="C48" s="663"/>
      <c r="D48" s="665"/>
      <c r="E48" s="667"/>
      <c r="F48" s="661"/>
      <c r="G48" s="585"/>
      <c r="H48" s="720"/>
      <c r="I48" s="660"/>
      <c r="J48" s="660"/>
      <c r="K48" s="660"/>
      <c r="L48" s="660"/>
      <c r="M48" s="712"/>
    </row>
    <row r="49" spans="1:13" ht="22.5" customHeight="1">
      <c r="A49" s="668"/>
      <c r="B49" s="663"/>
      <c r="C49" s="663"/>
      <c r="D49" s="665"/>
      <c r="E49" s="667"/>
      <c r="F49" s="661"/>
      <c r="G49" s="585"/>
      <c r="H49" s="720"/>
      <c r="I49" s="660"/>
      <c r="J49" s="660"/>
      <c r="K49" s="660"/>
      <c r="L49" s="660"/>
      <c r="M49" s="712"/>
    </row>
    <row r="50" spans="1:13" s="23" customFormat="1" ht="15.75" customHeight="1">
      <c r="A50" s="668">
        <f>'7- Mapa Final'!A50</f>
        <v>5</v>
      </c>
      <c r="B50" s="663" t="str">
        <f>'7- Mapa Final'!B50</f>
        <v>Interrupción del servicio de conectividad LAN - Local</v>
      </c>
      <c r="C50" s="663" t="str">
        <f>'7- Mapa Final'!C50</f>
        <v>Afectar el normal curso de las
operaciones en alguna de las ubicaciones de la organización con ocasión a la ausencia de conectividad</v>
      </c>
      <c r="D50" s="664" t="str">
        <f>'7- Mapa Final'!J50</f>
        <v>Muy Baja - 1</v>
      </c>
      <c r="E50" s="666" t="str">
        <f>'7- Mapa Final'!K50</f>
        <v>Leve - 1</v>
      </c>
      <c r="F50" s="661" t="str">
        <f>'7- Mapa Final'!M50</f>
        <v>Bajo - 1</v>
      </c>
      <c r="G50" s="585"/>
      <c r="H50" s="718"/>
      <c r="I50" s="706"/>
      <c r="J50" s="707"/>
      <c r="K50" s="707">
        <v>45748</v>
      </c>
      <c r="L50" s="707">
        <v>45838</v>
      </c>
      <c r="M50" s="712"/>
    </row>
    <row r="51" spans="1:13" s="23" customFormat="1" ht="15.75" customHeight="1">
      <c r="A51" s="668"/>
      <c r="B51" s="663"/>
      <c r="C51" s="663"/>
      <c r="D51" s="665"/>
      <c r="E51" s="667"/>
      <c r="F51" s="661"/>
      <c r="G51" s="585"/>
      <c r="H51" s="710"/>
      <c r="I51" s="706"/>
      <c r="J51" s="706"/>
      <c r="K51" s="706"/>
      <c r="L51" s="707"/>
      <c r="M51" s="712"/>
    </row>
    <row r="52" spans="1:13" s="23" customFormat="1" ht="15.75" customHeight="1">
      <c r="A52" s="668"/>
      <c r="B52" s="663"/>
      <c r="C52" s="663"/>
      <c r="D52" s="665"/>
      <c r="E52" s="667"/>
      <c r="F52" s="661"/>
      <c r="G52" s="585"/>
      <c r="H52" s="710"/>
      <c r="I52" s="706"/>
      <c r="J52" s="706"/>
      <c r="K52" s="706"/>
      <c r="L52" s="707"/>
      <c r="M52" s="712"/>
    </row>
    <row r="53" spans="1:13" s="23" customFormat="1" ht="15.75" customHeight="1">
      <c r="A53" s="668"/>
      <c r="B53" s="663"/>
      <c r="C53" s="663"/>
      <c r="D53" s="665"/>
      <c r="E53" s="667"/>
      <c r="F53" s="661"/>
      <c r="G53" s="585"/>
      <c r="H53" s="710"/>
      <c r="I53" s="706"/>
      <c r="J53" s="706"/>
      <c r="K53" s="706"/>
      <c r="L53" s="707"/>
      <c r="M53" s="712"/>
    </row>
    <row r="54" spans="1:13" s="23" customFormat="1" ht="15.75" customHeight="1">
      <c r="A54" s="668"/>
      <c r="B54" s="663"/>
      <c r="C54" s="663"/>
      <c r="D54" s="665"/>
      <c r="E54" s="667"/>
      <c r="F54" s="661"/>
      <c r="G54" s="585"/>
      <c r="H54" s="710"/>
      <c r="I54" s="706"/>
      <c r="J54" s="706"/>
      <c r="K54" s="706"/>
      <c r="L54" s="707"/>
      <c r="M54" s="712"/>
    </row>
    <row r="55" spans="1:13" ht="15.75" customHeight="1">
      <c r="A55" s="668"/>
      <c r="B55" s="663"/>
      <c r="C55" s="663"/>
      <c r="D55" s="665"/>
      <c r="E55" s="667"/>
      <c r="F55" s="661"/>
      <c r="G55" s="585"/>
      <c r="H55" s="710"/>
      <c r="I55" s="706"/>
      <c r="J55" s="706"/>
      <c r="K55" s="706"/>
      <c r="L55" s="707"/>
      <c r="M55" s="712"/>
    </row>
    <row r="56" spans="1:13" ht="15.75" customHeight="1">
      <c r="A56" s="668"/>
      <c r="B56" s="663"/>
      <c r="C56" s="663"/>
      <c r="D56" s="665"/>
      <c r="E56" s="667"/>
      <c r="F56" s="661"/>
      <c r="G56" s="585"/>
      <c r="H56" s="710"/>
      <c r="I56" s="706"/>
      <c r="J56" s="706"/>
      <c r="K56" s="706"/>
      <c r="L56" s="707"/>
      <c r="M56" s="712"/>
    </row>
    <row r="57" spans="1:13" ht="15.75" customHeight="1">
      <c r="A57" s="668"/>
      <c r="B57" s="663"/>
      <c r="C57" s="663"/>
      <c r="D57" s="665"/>
      <c r="E57" s="667"/>
      <c r="F57" s="661"/>
      <c r="G57" s="585"/>
      <c r="H57" s="710"/>
      <c r="I57" s="706"/>
      <c r="J57" s="706"/>
      <c r="K57" s="706"/>
      <c r="L57" s="707"/>
      <c r="M57" s="712"/>
    </row>
    <row r="58" spans="1:13" ht="15.75" customHeight="1">
      <c r="A58" s="668"/>
      <c r="B58" s="663"/>
      <c r="C58" s="663"/>
      <c r="D58" s="665"/>
      <c r="E58" s="667"/>
      <c r="F58" s="661"/>
      <c r="G58" s="585"/>
      <c r="H58" s="710"/>
      <c r="I58" s="706"/>
      <c r="J58" s="706"/>
      <c r="K58" s="706"/>
      <c r="L58" s="707"/>
      <c r="M58" s="712"/>
    </row>
    <row r="59" spans="1:13" ht="15.75" customHeight="1">
      <c r="A59" s="668"/>
      <c r="B59" s="663"/>
      <c r="C59" s="663"/>
      <c r="D59" s="665"/>
      <c r="E59" s="667"/>
      <c r="F59" s="661"/>
      <c r="G59" s="585"/>
      <c r="H59" s="710"/>
      <c r="I59" s="706"/>
      <c r="J59" s="706"/>
      <c r="K59" s="706"/>
      <c r="L59" s="707"/>
      <c r="M59" s="712"/>
    </row>
    <row r="60" spans="1:13" s="23" customFormat="1" ht="15.75" customHeight="1">
      <c r="A60" s="668">
        <f>'7- Mapa Final'!A60</f>
        <v>6</v>
      </c>
      <c r="B60" s="663" t="str">
        <f>'7- Mapa Final'!B60</f>
        <v>Afectación o interrupción en la  prestación de servicios tecnológicos</v>
      </c>
      <c r="C60" s="663" t="str">
        <f>'7- Mapa Final'!C60</f>
        <v xml:space="preserve">Ausencia o intermitencia  de los servicios  tecnológicos en alguna de las instalaciones de las entidades de la Rama Judicial usuarias de los servicios  </v>
      </c>
      <c r="D60" s="664" t="str">
        <f>'7- Mapa Final'!J60</f>
        <v>Muy Baja - 1</v>
      </c>
      <c r="E60" s="666" t="str">
        <f>'7- Mapa Final'!K60</f>
        <v>Leve - 1</v>
      </c>
      <c r="F60" s="661" t="str">
        <f>'7- Mapa Final'!M60</f>
        <v>Bajo - 1</v>
      </c>
      <c r="G60" s="585"/>
      <c r="H60" s="715"/>
      <c r="I60" s="660"/>
      <c r="J60" s="660"/>
      <c r="K60" s="707">
        <v>45748</v>
      </c>
      <c r="L60" s="707">
        <v>45838</v>
      </c>
      <c r="M60" s="713"/>
    </row>
    <row r="61" spans="1:13" s="23" customFormat="1" ht="15.75" customHeight="1">
      <c r="A61" s="668"/>
      <c r="B61" s="663"/>
      <c r="C61" s="663"/>
      <c r="D61" s="665"/>
      <c r="E61" s="667"/>
      <c r="F61" s="661"/>
      <c r="G61" s="585"/>
      <c r="H61" s="716"/>
      <c r="I61" s="660"/>
      <c r="J61" s="660"/>
      <c r="K61" s="706"/>
      <c r="L61" s="707"/>
      <c r="M61" s="714"/>
    </row>
    <row r="62" spans="1:13" s="23" customFormat="1" ht="15.75" customHeight="1">
      <c r="A62" s="668"/>
      <c r="B62" s="663"/>
      <c r="C62" s="663"/>
      <c r="D62" s="665"/>
      <c r="E62" s="667"/>
      <c r="F62" s="661"/>
      <c r="G62" s="585"/>
      <c r="H62" s="716"/>
      <c r="I62" s="660"/>
      <c r="J62" s="660"/>
      <c r="K62" s="706"/>
      <c r="L62" s="707"/>
      <c r="M62" s="714"/>
    </row>
    <row r="63" spans="1:13" s="23" customFormat="1" ht="15.75" customHeight="1">
      <c r="A63" s="668"/>
      <c r="B63" s="663"/>
      <c r="C63" s="663"/>
      <c r="D63" s="665"/>
      <c r="E63" s="667"/>
      <c r="F63" s="661"/>
      <c r="G63" s="585"/>
      <c r="H63" s="716"/>
      <c r="I63" s="660"/>
      <c r="J63" s="660"/>
      <c r="K63" s="706"/>
      <c r="L63" s="707"/>
      <c r="M63" s="714"/>
    </row>
    <row r="64" spans="1:13" s="23" customFormat="1" ht="15.75" customHeight="1">
      <c r="A64" s="668"/>
      <c r="B64" s="663"/>
      <c r="C64" s="663"/>
      <c r="D64" s="665"/>
      <c r="E64" s="667"/>
      <c r="F64" s="661"/>
      <c r="G64" s="585"/>
      <c r="H64" s="716"/>
      <c r="I64" s="660"/>
      <c r="J64" s="660"/>
      <c r="K64" s="706"/>
      <c r="L64" s="707"/>
      <c r="M64" s="714"/>
    </row>
    <row r="65" spans="1:13" ht="15.75" customHeight="1">
      <c r="A65" s="668"/>
      <c r="B65" s="663"/>
      <c r="C65" s="663"/>
      <c r="D65" s="665"/>
      <c r="E65" s="667"/>
      <c r="F65" s="661"/>
      <c r="G65" s="585"/>
      <c r="H65" s="716"/>
      <c r="I65" s="660"/>
      <c r="J65" s="660"/>
      <c r="K65" s="706"/>
      <c r="L65" s="707"/>
      <c r="M65" s="714"/>
    </row>
    <row r="66" spans="1:13" ht="15.75" customHeight="1">
      <c r="A66" s="668"/>
      <c r="B66" s="663"/>
      <c r="C66" s="663"/>
      <c r="D66" s="665"/>
      <c r="E66" s="667"/>
      <c r="F66" s="661"/>
      <c r="G66" s="585"/>
      <c r="H66" s="716"/>
      <c r="I66" s="660"/>
      <c r="J66" s="660"/>
      <c r="K66" s="706"/>
      <c r="L66" s="707"/>
      <c r="M66" s="714"/>
    </row>
    <row r="67" spans="1:13" ht="15.75" customHeight="1">
      <c r="A67" s="668"/>
      <c r="B67" s="663"/>
      <c r="C67" s="663"/>
      <c r="D67" s="665"/>
      <c r="E67" s="667"/>
      <c r="F67" s="661"/>
      <c r="G67" s="585"/>
      <c r="H67" s="716"/>
      <c r="I67" s="660"/>
      <c r="J67" s="660"/>
      <c r="K67" s="706"/>
      <c r="L67" s="707"/>
      <c r="M67" s="714"/>
    </row>
    <row r="68" spans="1:13" ht="15.75" customHeight="1">
      <c r="A68" s="668"/>
      <c r="B68" s="663"/>
      <c r="C68" s="663"/>
      <c r="D68" s="665"/>
      <c r="E68" s="667"/>
      <c r="F68" s="661"/>
      <c r="G68" s="585"/>
      <c r="H68" s="716"/>
      <c r="I68" s="660"/>
      <c r="J68" s="660"/>
      <c r="K68" s="706"/>
      <c r="L68" s="707"/>
      <c r="M68" s="714"/>
    </row>
    <row r="69" spans="1:13" ht="78" customHeight="1">
      <c r="A69" s="668"/>
      <c r="B69" s="663"/>
      <c r="C69" s="663"/>
      <c r="D69" s="665"/>
      <c r="E69" s="667"/>
      <c r="F69" s="661"/>
      <c r="G69" s="585"/>
      <c r="H69" s="716"/>
      <c r="I69" s="660"/>
      <c r="J69" s="660"/>
      <c r="K69" s="706"/>
      <c r="L69" s="707"/>
      <c r="M69" s="714"/>
    </row>
    <row r="70" spans="1:13" ht="15">
      <c r="A70" s="668">
        <f>'7- Mapa Final'!A70</f>
        <v>7</v>
      </c>
      <c r="B70" s="663" t="str">
        <f>'7- Mapa Final'!B70</f>
        <v>Fallas en la disponibilidad de los sistemas de información</v>
      </c>
      <c r="C70" s="663" t="str">
        <f>'7- Mapa Final'!C70</f>
        <v>Afectación en la disponibilidad de los sistemas de información y aplicación que se administren desde la unidad</v>
      </c>
      <c r="D70" s="664" t="str">
        <f>'7- Mapa Final'!J70</f>
        <v>Muy Baja - 1</v>
      </c>
      <c r="E70" s="666" t="str">
        <f>'7- Mapa Final'!K70</f>
        <v>Leve - 1</v>
      </c>
      <c r="F70" s="661" t="str">
        <f>'7- Mapa Final'!M70</f>
        <v>Bajo - 1</v>
      </c>
      <c r="G70" s="585"/>
      <c r="H70" s="709"/>
      <c r="I70" s="660"/>
      <c r="J70" s="660"/>
      <c r="K70" s="659">
        <v>45748</v>
      </c>
      <c r="L70" s="659">
        <v>45838</v>
      </c>
      <c r="M70" s="711"/>
    </row>
    <row r="71" spans="1:13" ht="15">
      <c r="A71" s="668"/>
      <c r="B71" s="663"/>
      <c r="C71" s="663"/>
      <c r="D71" s="664"/>
      <c r="E71" s="666"/>
      <c r="F71" s="661"/>
      <c r="G71" s="585"/>
      <c r="H71" s="710"/>
      <c r="I71" s="660"/>
      <c r="J71" s="660"/>
      <c r="K71" s="660"/>
      <c r="L71" s="660"/>
      <c r="M71" s="712"/>
    </row>
    <row r="72" spans="1:13" ht="15">
      <c r="A72" s="668"/>
      <c r="B72" s="663"/>
      <c r="C72" s="663"/>
      <c r="D72" s="664"/>
      <c r="E72" s="666"/>
      <c r="F72" s="661"/>
      <c r="G72" s="585"/>
      <c r="H72" s="710"/>
      <c r="I72" s="660"/>
      <c r="J72" s="660"/>
      <c r="K72" s="660"/>
      <c r="L72" s="660"/>
      <c r="M72" s="712"/>
    </row>
    <row r="73" spans="1:13" ht="15">
      <c r="A73" s="668"/>
      <c r="B73" s="663"/>
      <c r="C73" s="663"/>
      <c r="D73" s="664"/>
      <c r="E73" s="666"/>
      <c r="F73" s="661"/>
      <c r="G73" s="585"/>
      <c r="H73" s="710"/>
      <c r="I73" s="660"/>
      <c r="J73" s="660"/>
      <c r="K73" s="660"/>
      <c r="L73" s="660"/>
      <c r="M73" s="712"/>
    </row>
    <row r="74" spans="1:13" ht="15">
      <c r="A74" s="668"/>
      <c r="B74" s="663"/>
      <c r="C74" s="663"/>
      <c r="D74" s="664"/>
      <c r="E74" s="666"/>
      <c r="F74" s="661"/>
      <c r="G74" s="585"/>
      <c r="H74" s="710"/>
      <c r="I74" s="660"/>
      <c r="J74" s="660"/>
      <c r="K74" s="660"/>
      <c r="L74" s="660"/>
      <c r="M74" s="712"/>
    </row>
    <row r="75" spans="1:13" ht="15">
      <c r="A75" s="668"/>
      <c r="B75" s="663"/>
      <c r="C75" s="663"/>
      <c r="D75" s="664"/>
      <c r="E75" s="666"/>
      <c r="F75" s="661"/>
      <c r="G75" s="585"/>
      <c r="H75" s="710"/>
      <c r="I75" s="660"/>
      <c r="J75" s="660"/>
      <c r="K75" s="660"/>
      <c r="L75" s="660"/>
      <c r="M75" s="712"/>
    </row>
    <row r="76" spans="1:13" ht="15">
      <c r="A76" s="668"/>
      <c r="B76" s="663"/>
      <c r="C76" s="663"/>
      <c r="D76" s="664"/>
      <c r="E76" s="666"/>
      <c r="F76" s="661"/>
      <c r="G76" s="585"/>
      <c r="H76" s="710"/>
      <c r="I76" s="660"/>
      <c r="J76" s="660"/>
      <c r="K76" s="660"/>
      <c r="L76" s="660"/>
      <c r="M76" s="712"/>
    </row>
    <row r="77" spans="1:13" ht="15">
      <c r="A77" s="668"/>
      <c r="B77" s="663"/>
      <c r="C77" s="663"/>
      <c r="D77" s="664"/>
      <c r="E77" s="666"/>
      <c r="F77" s="661"/>
      <c r="G77" s="585"/>
      <c r="H77" s="710"/>
      <c r="I77" s="660"/>
      <c r="J77" s="660"/>
      <c r="K77" s="660"/>
      <c r="L77" s="660"/>
      <c r="M77" s="712"/>
    </row>
    <row r="78" spans="1:13" ht="45.95" customHeight="1">
      <c r="A78" s="668"/>
      <c r="B78" s="663"/>
      <c r="C78" s="663"/>
      <c r="D78" s="664"/>
      <c r="E78" s="666"/>
      <c r="F78" s="661"/>
      <c r="G78" s="585"/>
      <c r="H78" s="710"/>
      <c r="I78" s="660"/>
      <c r="J78" s="660"/>
      <c r="K78" s="660"/>
      <c r="L78" s="660"/>
      <c r="M78" s="712"/>
    </row>
    <row r="79" spans="1:13" ht="124.5" customHeight="1">
      <c r="A79" s="668"/>
      <c r="B79" s="663"/>
      <c r="C79" s="663"/>
      <c r="D79" s="664"/>
      <c r="E79" s="666"/>
      <c r="F79" s="661"/>
      <c r="G79" s="585"/>
      <c r="H79" s="710"/>
      <c r="I79" s="660"/>
      <c r="J79" s="660"/>
      <c r="K79" s="660"/>
      <c r="L79" s="660"/>
      <c r="M79" s="712"/>
    </row>
    <row r="80" spans="1:13" s="23" customFormat="1" ht="15.75" customHeight="1">
      <c r="A80" s="662">
        <f>'7- Mapa Final'!A80</f>
        <v>8</v>
      </c>
      <c r="B80" s="663" t="str">
        <f>'7- Mapa Final'!B80</f>
        <v>Recibir dádivas o beneficios a nombre propio o de terceros para  manipular las bases de datos o interrumpir las comunicaciones.</v>
      </c>
      <c r="C80" s="663" t="str">
        <f>'7- Mapa Final'!C80</f>
        <v>Recibir dádivas o beneficios a nombre propio o de terceros para  alterar la información o la estructuras de las bases de datos o suspender temporal o permanentemente las comunicaciones.</v>
      </c>
      <c r="D80" s="664" t="str">
        <f>'7- Mapa Final'!J80</f>
        <v>Muy Baja - 1</v>
      </c>
      <c r="E80" s="666" t="str">
        <f>'7- Mapa Final'!K80</f>
        <v>Mayor - 4</v>
      </c>
      <c r="F80" s="661" t="str">
        <f>'7- Mapa Final'!M80</f>
        <v>Alto  - 4</v>
      </c>
      <c r="G80" s="585"/>
      <c r="H80" s="718"/>
      <c r="I80" s="660"/>
      <c r="J80" s="660"/>
      <c r="K80" s="659">
        <v>45748</v>
      </c>
      <c r="L80" s="659">
        <v>45838</v>
      </c>
      <c r="M80" s="712"/>
    </row>
    <row r="81" spans="1:13" s="23" customFormat="1" ht="15.75" customHeight="1">
      <c r="A81" s="662"/>
      <c r="B81" s="663"/>
      <c r="C81" s="663"/>
      <c r="D81" s="665"/>
      <c r="E81" s="667"/>
      <c r="F81" s="661"/>
      <c r="G81" s="585"/>
      <c r="H81" s="718"/>
      <c r="I81" s="660"/>
      <c r="J81" s="660"/>
      <c r="K81" s="660"/>
      <c r="L81" s="660"/>
      <c r="M81" s="712"/>
    </row>
    <row r="82" spans="1:13" s="23" customFormat="1" ht="15.75" customHeight="1">
      <c r="A82" s="662"/>
      <c r="B82" s="663"/>
      <c r="C82" s="663"/>
      <c r="D82" s="665"/>
      <c r="E82" s="667"/>
      <c r="F82" s="661"/>
      <c r="G82" s="585"/>
      <c r="H82" s="718"/>
      <c r="I82" s="660"/>
      <c r="J82" s="660"/>
      <c r="K82" s="660"/>
      <c r="L82" s="660"/>
      <c r="M82" s="712"/>
    </row>
    <row r="83" spans="1:13" s="23" customFormat="1" ht="15.75" customHeight="1">
      <c r="A83" s="662"/>
      <c r="B83" s="663"/>
      <c r="C83" s="663"/>
      <c r="D83" s="665"/>
      <c r="E83" s="667"/>
      <c r="F83" s="661"/>
      <c r="G83" s="585"/>
      <c r="H83" s="718"/>
      <c r="I83" s="660"/>
      <c r="J83" s="660"/>
      <c r="K83" s="660"/>
      <c r="L83" s="660"/>
      <c r="M83" s="712"/>
    </row>
    <row r="84" spans="1:13" s="23" customFormat="1" ht="15.75" customHeight="1">
      <c r="A84" s="662"/>
      <c r="B84" s="663"/>
      <c r="C84" s="663"/>
      <c r="D84" s="665"/>
      <c r="E84" s="667"/>
      <c r="F84" s="661"/>
      <c r="G84" s="585"/>
      <c r="H84" s="718"/>
      <c r="I84" s="660"/>
      <c r="J84" s="660"/>
      <c r="K84" s="660"/>
      <c r="L84" s="660"/>
      <c r="M84" s="712"/>
    </row>
    <row r="85" spans="1:13" ht="15.75" customHeight="1">
      <c r="A85" s="662"/>
      <c r="B85" s="663"/>
      <c r="C85" s="663"/>
      <c r="D85" s="665"/>
      <c r="E85" s="667"/>
      <c r="F85" s="661"/>
      <c r="G85" s="585"/>
      <c r="H85" s="718"/>
      <c r="I85" s="660"/>
      <c r="J85" s="660"/>
      <c r="K85" s="660"/>
      <c r="L85" s="660"/>
      <c r="M85" s="712"/>
    </row>
    <row r="86" spans="1:13" ht="15.75" customHeight="1">
      <c r="A86" s="662"/>
      <c r="B86" s="663"/>
      <c r="C86" s="663"/>
      <c r="D86" s="665"/>
      <c r="E86" s="667"/>
      <c r="F86" s="661"/>
      <c r="G86" s="585"/>
      <c r="H86" s="718"/>
      <c r="I86" s="660"/>
      <c r="J86" s="660"/>
      <c r="K86" s="660"/>
      <c r="L86" s="660"/>
      <c r="M86" s="712"/>
    </row>
    <row r="87" spans="1:13" ht="15.75" customHeight="1">
      <c r="A87" s="662"/>
      <c r="B87" s="663"/>
      <c r="C87" s="663"/>
      <c r="D87" s="665"/>
      <c r="E87" s="667"/>
      <c r="F87" s="661"/>
      <c r="G87" s="585"/>
      <c r="H87" s="718"/>
      <c r="I87" s="660"/>
      <c r="J87" s="660"/>
      <c r="K87" s="660"/>
      <c r="L87" s="660"/>
      <c r="M87" s="712"/>
    </row>
    <row r="88" spans="1:13" ht="15.75" customHeight="1">
      <c r="A88" s="662"/>
      <c r="B88" s="663"/>
      <c r="C88" s="663"/>
      <c r="D88" s="665"/>
      <c r="E88" s="667"/>
      <c r="F88" s="661"/>
      <c r="G88" s="585"/>
      <c r="H88" s="718"/>
      <c r="I88" s="660"/>
      <c r="J88" s="660"/>
      <c r="K88" s="660"/>
      <c r="L88" s="660"/>
      <c r="M88" s="712"/>
    </row>
    <row r="89" spans="1:13" ht="15.75" customHeight="1">
      <c r="A89" s="662"/>
      <c r="B89" s="663"/>
      <c r="C89" s="663"/>
      <c r="D89" s="665"/>
      <c r="E89" s="667"/>
      <c r="F89" s="661"/>
      <c r="G89" s="585"/>
      <c r="H89" s="718"/>
      <c r="I89" s="660"/>
      <c r="J89" s="660"/>
      <c r="K89" s="660"/>
      <c r="L89" s="660"/>
      <c r="M89" s="712"/>
    </row>
    <row r="90" spans="1:13" s="23" customFormat="1" ht="15.75" customHeight="1">
      <c r="A90" s="662">
        <f>'7- Mapa Final'!A90</f>
        <v>9</v>
      </c>
      <c r="B90" s="663" t="str">
        <f>'7- Mapa Final'!B90</f>
        <v>Ofrecer, prometer, entregar, aceptar o solicitar una ventaja indebida para la asignación de permisos para el acceso y uso de servicios tecnológicos no autorizados, con exposición de datos sensibles,  en  beneficio propio o de un tercero.</v>
      </c>
      <c r="C90" s="717" t="str">
        <f>'7- Mapa Final'!C90</f>
        <v xml:space="preserve">Cuando por el acceso indebido  y malintencionado a los sistemas de información se hace el uso no apropiado de la información contenida en los sistemas en favorecimiento propio o de un tercero.
</v>
      </c>
      <c r="D90" s="664" t="str">
        <f>'7- Mapa Final'!J90</f>
        <v>Muy Baja - 1</v>
      </c>
      <c r="E90" s="666" t="str">
        <f>'7- Mapa Final'!K90</f>
        <v>Menor - 2</v>
      </c>
      <c r="F90" s="661" t="str">
        <f>'7- Mapa Final'!M90</f>
        <v>Bajo - 2</v>
      </c>
      <c r="G90" s="585"/>
      <c r="H90" s="718"/>
      <c r="I90" s="660"/>
      <c r="J90" s="660"/>
      <c r="K90" s="659">
        <v>45748</v>
      </c>
      <c r="L90" s="659">
        <v>45838</v>
      </c>
      <c r="M90" s="501"/>
    </row>
    <row r="91" spans="1:13" s="23" customFormat="1" ht="15.75" customHeight="1">
      <c r="A91" s="662"/>
      <c r="B91" s="663"/>
      <c r="C91" s="717"/>
      <c r="D91" s="665"/>
      <c r="E91" s="667"/>
      <c r="F91" s="661"/>
      <c r="G91" s="585"/>
      <c r="H91" s="718"/>
      <c r="I91" s="660"/>
      <c r="J91" s="660"/>
      <c r="K91" s="660"/>
      <c r="L91" s="660"/>
      <c r="M91" s="719"/>
    </row>
    <row r="92" spans="1:13" s="23" customFormat="1" ht="15.75" customHeight="1">
      <c r="A92" s="662"/>
      <c r="B92" s="663"/>
      <c r="C92" s="717"/>
      <c r="D92" s="665"/>
      <c r="E92" s="667"/>
      <c r="F92" s="661"/>
      <c r="G92" s="585"/>
      <c r="H92" s="718"/>
      <c r="I92" s="660"/>
      <c r="J92" s="660"/>
      <c r="K92" s="660"/>
      <c r="L92" s="660"/>
      <c r="M92" s="719"/>
    </row>
    <row r="93" spans="1:13" s="23" customFormat="1" ht="15.75" customHeight="1">
      <c r="A93" s="662"/>
      <c r="B93" s="663"/>
      <c r="C93" s="717"/>
      <c r="D93" s="665"/>
      <c r="E93" s="667"/>
      <c r="F93" s="661"/>
      <c r="G93" s="585"/>
      <c r="H93" s="718"/>
      <c r="I93" s="660"/>
      <c r="J93" s="660"/>
      <c r="K93" s="660"/>
      <c r="L93" s="660"/>
      <c r="M93" s="719"/>
    </row>
    <row r="94" spans="1:13" s="23" customFormat="1" ht="15.75" customHeight="1">
      <c r="A94" s="662"/>
      <c r="B94" s="663"/>
      <c r="C94" s="717"/>
      <c r="D94" s="665"/>
      <c r="E94" s="667"/>
      <c r="F94" s="661"/>
      <c r="G94" s="585"/>
      <c r="H94" s="718"/>
      <c r="I94" s="660"/>
      <c r="J94" s="660"/>
      <c r="K94" s="660"/>
      <c r="L94" s="660"/>
      <c r="M94" s="719"/>
    </row>
    <row r="95" spans="1:13" ht="15.75" customHeight="1">
      <c r="A95" s="662"/>
      <c r="B95" s="663"/>
      <c r="C95" s="717"/>
      <c r="D95" s="665"/>
      <c r="E95" s="667"/>
      <c r="F95" s="661"/>
      <c r="G95" s="585"/>
      <c r="H95" s="718"/>
      <c r="I95" s="660"/>
      <c r="J95" s="660"/>
      <c r="K95" s="660"/>
      <c r="L95" s="660"/>
      <c r="M95" s="719"/>
    </row>
    <row r="96" spans="1:13" ht="15.75" customHeight="1">
      <c r="A96" s="662"/>
      <c r="B96" s="663"/>
      <c r="C96" s="717"/>
      <c r="D96" s="665"/>
      <c r="E96" s="667"/>
      <c r="F96" s="661"/>
      <c r="G96" s="585"/>
      <c r="H96" s="718"/>
      <c r="I96" s="660"/>
      <c r="J96" s="660"/>
      <c r="K96" s="660"/>
      <c r="L96" s="660"/>
      <c r="M96" s="719"/>
    </row>
    <row r="97" spans="1:13" ht="15.75" customHeight="1">
      <c r="A97" s="662"/>
      <c r="B97" s="663"/>
      <c r="C97" s="717"/>
      <c r="D97" s="665"/>
      <c r="E97" s="667"/>
      <c r="F97" s="661"/>
      <c r="G97" s="585"/>
      <c r="H97" s="718"/>
      <c r="I97" s="660"/>
      <c r="J97" s="660"/>
      <c r="K97" s="660"/>
      <c r="L97" s="660"/>
      <c r="M97" s="719"/>
    </row>
    <row r="98" spans="1:13" ht="15.75" customHeight="1">
      <c r="A98" s="662"/>
      <c r="B98" s="663"/>
      <c r="C98" s="717"/>
      <c r="D98" s="665"/>
      <c r="E98" s="667"/>
      <c r="F98" s="661"/>
      <c r="G98" s="585"/>
      <c r="H98" s="718"/>
      <c r="I98" s="660"/>
      <c r="J98" s="660"/>
      <c r="K98" s="660"/>
      <c r="L98" s="660"/>
      <c r="M98" s="719"/>
    </row>
    <row r="99" spans="1:13" ht="15.75" customHeight="1">
      <c r="A99" s="662"/>
      <c r="B99" s="663"/>
      <c r="C99" s="717"/>
      <c r="D99" s="665"/>
      <c r="E99" s="667"/>
      <c r="F99" s="661"/>
      <c r="G99" s="585"/>
      <c r="H99" s="718"/>
      <c r="I99" s="660"/>
      <c r="J99" s="660"/>
      <c r="K99" s="660"/>
      <c r="L99" s="660"/>
      <c r="M99" s="719"/>
    </row>
    <row r="100" spans="1:13" ht="15.75" customHeight="1">
      <c r="A100" s="662">
        <f>'7- Mapa Final'!A100</f>
        <v>10</v>
      </c>
      <c r="B100" s="663" t="str">
        <f>'7- Mapa Final'!B100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717" t="str">
        <f>'7- Mapa Final'!C100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664" t="str">
        <f>'7- Mapa Final'!J100</f>
        <v>Muy Baja - 1</v>
      </c>
      <c r="E100" s="666" t="str">
        <f>'7- Mapa Final'!K100</f>
        <v>Menor - 2</v>
      </c>
      <c r="F100" s="661" t="str">
        <f>'7- Mapa Final'!M100</f>
        <v>Bajo - 2</v>
      </c>
      <c r="G100" s="585"/>
      <c r="H100" s="718"/>
      <c r="I100" s="660"/>
      <c r="J100" s="660"/>
      <c r="K100" s="659">
        <v>45748</v>
      </c>
      <c r="L100" s="659">
        <v>45838</v>
      </c>
      <c r="M100" s="518"/>
    </row>
    <row r="101" spans="1:13" ht="15.75" customHeight="1">
      <c r="A101" s="662"/>
      <c r="B101" s="663"/>
      <c r="C101" s="717"/>
      <c r="D101" s="665"/>
      <c r="E101" s="667"/>
      <c r="F101" s="661"/>
      <c r="G101" s="585"/>
      <c r="H101" s="718"/>
      <c r="I101" s="660"/>
      <c r="J101" s="660"/>
      <c r="K101" s="660"/>
      <c r="L101" s="660"/>
      <c r="M101" s="733"/>
    </row>
    <row r="102" spans="1:13" ht="15.75" customHeight="1">
      <c r="A102" s="662"/>
      <c r="B102" s="663"/>
      <c r="C102" s="717"/>
      <c r="D102" s="665"/>
      <c r="E102" s="667"/>
      <c r="F102" s="661"/>
      <c r="G102" s="585"/>
      <c r="H102" s="718"/>
      <c r="I102" s="660"/>
      <c r="J102" s="660"/>
      <c r="K102" s="660"/>
      <c r="L102" s="660"/>
      <c r="M102" s="733"/>
    </row>
    <row r="103" spans="1:13" ht="15.75" customHeight="1">
      <c r="A103" s="662"/>
      <c r="B103" s="663"/>
      <c r="C103" s="717"/>
      <c r="D103" s="665"/>
      <c r="E103" s="667"/>
      <c r="F103" s="661"/>
      <c r="G103" s="585"/>
      <c r="H103" s="718"/>
      <c r="I103" s="660"/>
      <c r="J103" s="660"/>
      <c r="K103" s="660"/>
      <c r="L103" s="660"/>
      <c r="M103" s="733"/>
    </row>
    <row r="104" spans="1:13" ht="15.75" customHeight="1">
      <c r="A104" s="662"/>
      <c r="B104" s="663"/>
      <c r="C104" s="717"/>
      <c r="D104" s="665"/>
      <c r="E104" s="667"/>
      <c r="F104" s="661"/>
      <c r="G104" s="585"/>
      <c r="H104" s="718"/>
      <c r="I104" s="660"/>
      <c r="J104" s="660"/>
      <c r="K104" s="660"/>
      <c r="L104" s="660"/>
      <c r="M104" s="733"/>
    </row>
    <row r="105" spans="1:13" ht="15.75" customHeight="1">
      <c r="A105" s="662"/>
      <c r="B105" s="663"/>
      <c r="C105" s="717"/>
      <c r="D105" s="665"/>
      <c r="E105" s="667"/>
      <c r="F105" s="661"/>
      <c r="G105" s="585"/>
      <c r="H105" s="718"/>
      <c r="I105" s="660"/>
      <c r="J105" s="660"/>
      <c r="K105" s="660"/>
      <c r="L105" s="660"/>
      <c r="M105" s="733"/>
    </row>
    <row r="106" spans="1:13" ht="15.75" customHeight="1">
      <c r="A106" s="662"/>
      <c r="B106" s="663"/>
      <c r="C106" s="717"/>
      <c r="D106" s="665"/>
      <c r="E106" s="667"/>
      <c r="F106" s="661"/>
      <c r="G106" s="585"/>
      <c r="H106" s="718"/>
      <c r="I106" s="660"/>
      <c r="J106" s="660"/>
      <c r="K106" s="660"/>
      <c r="L106" s="660"/>
      <c r="M106" s="733"/>
    </row>
    <row r="107" spans="1:13" ht="15.75" customHeight="1">
      <c r="A107" s="662"/>
      <c r="B107" s="663"/>
      <c r="C107" s="717"/>
      <c r="D107" s="665"/>
      <c r="E107" s="667"/>
      <c r="F107" s="661"/>
      <c r="G107" s="585"/>
      <c r="H107" s="718"/>
      <c r="I107" s="660"/>
      <c r="J107" s="660"/>
      <c r="K107" s="660"/>
      <c r="L107" s="660"/>
      <c r="M107" s="733"/>
    </row>
    <row r="108" spans="1:13" ht="15.75" customHeight="1">
      <c r="A108" s="662"/>
      <c r="B108" s="663"/>
      <c r="C108" s="717"/>
      <c r="D108" s="665"/>
      <c r="E108" s="667"/>
      <c r="F108" s="661"/>
      <c r="G108" s="585"/>
      <c r="H108" s="718"/>
      <c r="I108" s="660"/>
      <c r="J108" s="660"/>
      <c r="K108" s="660"/>
      <c r="L108" s="660"/>
      <c r="M108" s="733"/>
    </row>
    <row r="109" spans="1:13" ht="15.75" customHeight="1">
      <c r="A109" s="662"/>
      <c r="B109" s="663"/>
      <c r="C109" s="717"/>
      <c r="D109" s="665"/>
      <c r="E109" s="667"/>
      <c r="F109" s="661"/>
      <c r="G109" s="585"/>
      <c r="H109" s="718"/>
      <c r="I109" s="660"/>
      <c r="J109" s="660"/>
      <c r="K109" s="660"/>
      <c r="L109" s="660"/>
      <c r="M109" s="535"/>
    </row>
    <row r="110" spans="1:13" ht="15.75" customHeight="1">
      <c r="A110" s="662">
        <f>'7- Mapa Final'!A110</f>
        <v>11</v>
      </c>
      <c r="B110" s="663" t="str">
        <f>'7- Mapa Final'!B110</f>
        <v>Ofrecer, prometer, entregar, aceptar o solicitar una ventaja para afectar indebidamente la evaluación técnica de ofertas en los procesos de contratación.</v>
      </c>
      <c r="C110" s="663" t="str">
        <f>'7- Mapa Final'!C110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664" t="str">
        <f>'7- Mapa Final'!J110</f>
        <v>Muy Baja - 1</v>
      </c>
      <c r="E110" s="666" t="str">
        <f>'7- Mapa Final'!K110</f>
        <v>Menor - 2</v>
      </c>
      <c r="F110" s="661" t="str">
        <f>'7- Mapa Final'!M110</f>
        <v>Bajo - 2</v>
      </c>
      <c r="G110" s="585"/>
      <c r="H110" s="718"/>
      <c r="I110" s="660"/>
      <c r="J110" s="660"/>
      <c r="K110" s="659">
        <v>45748</v>
      </c>
      <c r="L110" s="659">
        <v>45838</v>
      </c>
      <c r="M110" s="518"/>
    </row>
    <row r="111" spans="1:13" ht="15.75" customHeight="1">
      <c r="A111" s="662"/>
      <c r="B111" s="663"/>
      <c r="C111" s="663"/>
      <c r="D111" s="665"/>
      <c r="E111" s="667"/>
      <c r="F111" s="661"/>
      <c r="G111" s="585"/>
      <c r="H111" s="710"/>
      <c r="I111" s="660"/>
      <c r="J111" s="660"/>
      <c r="K111" s="660"/>
      <c r="L111" s="660"/>
      <c r="M111" s="733"/>
    </row>
    <row r="112" spans="1:13" ht="15.75" customHeight="1">
      <c r="A112" s="662"/>
      <c r="B112" s="663"/>
      <c r="C112" s="663"/>
      <c r="D112" s="665"/>
      <c r="E112" s="667"/>
      <c r="F112" s="661"/>
      <c r="G112" s="585"/>
      <c r="H112" s="710"/>
      <c r="I112" s="660"/>
      <c r="J112" s="660"/>
      <c r="K112" s="660"/>
      <c r="L112" s="660"/>
      <c r="M112" s="733"/>
    </row>
    <row r="113" spans="1:13" ht="15.75" customHeight="1">
      <c r="A113" s="662"/>
      <c r="B113" s="663"/>
      <c r="C113" s="663"/>
      <c r="D113" s="665"/>
      <c r="E113" s="667"/>
      <c r="F113" s="661"/>
      <c r="G113" s="585"/>
      <c r="H113" s="710"/>
      <c r="I113" s="660"/>
      <c r="J113" s="660"/>
      <c r="K113" s="660"/>
      <c r="L113" s="660"/>
      <c r="M113" s="733"/>
    </row>
    <row r="114" spans="1:13" ht="15.75" customHeight="1">
      <c r="A114" s="662"/>
      <c r="B114" s="663"/>
      <c r="C114" s="663"/>
      <c r="D114" s="665"/>
      <c r="E114" s="667"/>
      <c r="F114" s="661"/>
      <c r="G114" s="585"/>
      <c r="H114" s="710"/>
      <c r="I114" s="660"/>
      <c r="J114" s="660"/>
      <c r="K114" s="660"/>
      <c r="L114" s="660"/>
      <c r="M114" s="733"/>
    </row>
    <row r="115" spans="1:13" ht="15.75" customHeight="1">
      <c r="A115" s="662"/>
      <c r="B115" s="663"/>
      <c r="C115" s="663"/>
      <c r="D115" s="665"/>
      <c r="E115" s="667"/>
      <c r="F115" s="661"/>
      <c r="G115" s="585"/>
      <c r="H115" s="710"/>
      <c r="I115" s="660"/>
      <c r="J115" s="660"/>
      <c r="K115" s="660"/>
      <c r="L115" s="660"/>
      <c r="M115" s="733"/>
    </row>
    <row r="116" spans="1:13" ht="15.75" customHeight="1">
      <c r="A116" s="662"/>
      <c r="B116" s="663"/>
      <c r="C116" s="663"/>
      <c r="D116" s="665"/>
      <c r="E116" s="667"/>
      <c r="F116" s="661"/>
      <c r="G116" s="585"/>
      <c r="H116" s="710"/>
      <c r="I116" s="660"/>
      <c r="J116" s="660"/>
      <c r="K116" s="660"/>
      <c r="L116" s="660"/>
      <c r="M116" s="733"/>
    </row>
    <row r="117" spans="1:13" ht="15.75" customHeight="1">
      <c r="A117" s="662"/>
      <c r="B117" s="663"/>
      <c r="C117" s="663"/>
      <c r="D117" s="665"/>
      <c r="E117" s="667"/>
      <c r="F117" s="661"/>
      <c r="G117" s="585"/>
      <c r="H117" s="710"/>
      <c r="I117" s="660"/>
      <c r="J117" s="660"/>
      <c r="K117" s="660"/>
      <c r="L117" s="660"/>
      <c r="M117" s="733"/>
    </row>
    <row r="118" spans="1:13" ht="15.75" customHeight="1">
      <c r="A118" s="662"/>
      <c r="B118" s="663"/>
      <c r="C118" s="663"/>
      <c r="D118" s="665"/>
      <c r="E118" s="667"/>
      <c r="F118" s="661"/>
      <c r="G118" s="585"/>
      <c r="H118" s="710"/>
      <c r="I118" s="660"/>
      <c r="J118" s="660"/>
      <c r="K118" s="660"/>
      <c r="L118" s="660"/>
      <c r="M118" s="733"/>
    </row>
    <row r="119" spans="1:13" ht="15.75" customHeight="1">
      <c r="A119" s="662"/>
      <c r="B119" s="663"/>
      <c r="C119" s="663"/>
      <c r="D119" s="665"/>
      <c r="E119" s="667"/>
      <c r="F119" s="661"/>
      <c r="G119" s="585"/>
      <c r="H119" s="710"/>
      <c r="I119" s="660"/>
      <c r="J119" s="660"/>
      <c r="K119" s="660"/>
      <c r="L119" s="660"/>
      <c r="M119" s="535"/>
    </row>
    <row r="120" spans="1:13" ht="15.75" customHeight="1">
      <c r="A120" s="662">
        <f>'7- Mapa Final'!A120</f>
        <v>12</v>
      </c>
      <c r="B120" s="663" t="str">
        <f>'7- Mapa Final'!B120</f>
        <v>Ofrecer, prometer, entregar, aceptar o solicitar una ventaja indebida  para afectar la supervisión o interventoría de los contratos.</v>
      </c>
      <c r="C120" s="663" t="str">
        <f>'7- Mapa Final'!C120</f>
        <v>Cuando se favorece  indebidamente la intervención de personas inescrupulosas (ejem:  consultores externos, fabricantes, proveedores, oferentes, proponentes, entre otros.), para afectar indebidamente la supervisión o interventoría de los contratos.</v>
      </c>
      <c r="D120" s="664" t="str">
        <f>'7- Mapa Final'!J120</f>
        <v>Muy Baja - 1</v>
      </c>
      <c r="E120" s="666" t="str">
        <f>'7- Mapa Final'!K120</f>
        <v>Menor - 2</v>
      </c>
      <c r="F120" s="661" t="str">
        <f>'7- Mapa Final'!M120</f>
        <v>Bajo - 2</v>
      </c>
      <c r="G120" s="585"/>
      <c r="H120" s="718"/>
      <c r="I120" s="660"/>
      <c r="J120" s="660"/>
      <c r="K120" s="659">
        <v>45748</v>
      </c>
      <c r="L120" s="659">
        <v>45838</v>
      </c>
      <c r="M120" s="712"/>
    </row>
    <row r="121" spans="1:13" ht="15.75" customHeight="1">
      <c r="A121" s="662"/>
      <c r="B121" s="663"/>
      <c r="C121" s="663"/>
      <c r="D121" s="665"/>
      <c r="E121" s="667"/>
      <c r="F121" s="661"/>
      <c r="G121" s="585"/>
      <c r="H121" s="718"/>
      <c r="I121" s="660"/>
      <c r="J121" s="660"/>
      <c r="K121" s="660"/>
      <c r="L121" s="660"/>
      <c r="M121" s="712"/>
    </row>
    <row r="122" spans="1:13" ht="15.75" customHeight="1">
      <c r="A122" s="662"/>
      <c r="B122" s="663"/>
      <c r="C122" s="663"/>
      <c r="D122" s="665"/>
      <c r="E122" s="667"/>
      <c r="F122" s="661"/>
      <c r="G122" s="585"/>
      <c r="H122" s="718"/>
      <c r="I122" s="660"/>
      <c r="J122" s="660"/>
      <c r="K122" s="660"/>
      <c r="L122" s="660"/>
      <c r="M122" s="712"/>
    </row>
    <row r="123" spans="1:13" ht="15.75" customHeight="1">
      <c r="A123" s="662"/>
      <c r="B123" s="663"/>
      <c r="C123" s="663"/>
      <c r="D123" s="665"/>
      <c r="E123" s="667"/>
      <c r="F123" s="661"/>
      <c r="G123" s="585"/>
      <c r="H123" s="718"/>
      <c r="I123" s="660"/>
      <c r="J123" s="660"/>
      <c r="K123" s="660"/>
      <c r="L123" s="660"/>
      <c r="M123" s="712"/>
    </row>
    <row r="124" spans="1:13" ht="15.75" customHeight="1">
      <c r="A124" s="662"/>
      <c r="B124" s="663"/>
      <c r="C124" s="663"/>
      <c r="D124" s="665"/>
      <c r="E124" s="667"/>
      <c r="F124" s="661"/>
      <c r="G124" s="585"/>
      <c r="H124" s="718"/>
      <c r="I124" s="660"/>
      <c r="J124" s="660"/>
      <c r="K124" s="660"/>
      <c r="L124" s="660"/>
      <c r="M124" s="712"/>
    </row>
    <row r="125" spans="1:13" ht="15.75" customHeight="1">
      <c r="A125" s="662"/>
      <c r="B125" s="663"/>
      <c r="C125" s="663"/>
      <c r="D125" s="665"/>
      <c r="E125" s="667"/>
      <c r="F125" s="661"/>
      <c r="G125" s="585"/>
      <c r="H125" s="718"/>
      <c r="I125" s="660"/>
      <c r="J125" s="660"/>
      <c r="K125" s="660"/>
      <c r="L125" s="660"/>
      <c r="M125" s="712"/>
    </row>
    <row r="126" spans="1:13" ht="15.75" customHeight="1">
      <c r="A126" s="662"/>
      <c r="B126" s="663"/>
      <c r="C126" s="663"/>
      <c r="D126" s="665"/>
      <c r="E126" s="667"/>
      <c r="F126" s="661"/>
      <c r="G126" s="585"/>
      <c r="H126" s="718"/>
      <c r="I126" s="660"/>
      <c r="J126" s="660"/>
      <c r="K126" s="660"/>
      <c r="L126" s="660"/>
      <c r="M126" s="712"/>
    </row>
    <row r="127" spans="1:13" ht="15.75" customHeight="1">
      <c r="A127" s="662"/>
      <c r="B127" s="663"/>
      <c r="C127" s="663"/>
      <c r="D127" s="665"/>
      <c r="E127" s="667"/>
      <c r="F127" s="661"/>
      <c r="G127" s="585"/>
      <c r="H127" s="718"/>
      <c r="I127" s="660"/>
      <c r="J127" s="660"/>
      <c r="K127" s="660"/>
      <c r="L127" s="660"/>
      <c r="M127" s="712"/>
    </row>
    <row r="128" spans="1:13" ht="15.75" customHeight="1">
      <c r="A128" s="662"/>
      <c r="B128" s="663"/>
      <c r="C128" s="663"/>
      <c r="D128" s="665"/>
      <c r="E128" s="667"/>
      <c r="F128" s="661"/>
      <c r="G128" s="585"/>
      <c r="H128" s="718"/>
      <c r="I128" s="660"/>
      <c r="J128" s="660"/>
      <c r="K128" s="660"/>
      <c r="L128" s="660"/>
      <c r="M128" s="712"/>
    </row>
    <row r="129" spans="1:13" ht="56.1" customHeight="1" thickBot="1">
      <c r="A129" s="699"/>
      <c r="B129" s="700"/>
      <c r="C129" s="700"/>
      <c r="D129" s="701"/>
      <c r="E129" s="702"/>
      <c r="F129" s="703"/>
      <c r="G129" s="586"/>
      <c r="H129" s="735"/>
      <c r="I129" s="704"/>
      <c r="J129" s="704"/>
      <c r="K129" s="704"/>
      <c r="L129" s="704"/>
      <c r="M129" s="734"/>
    </row>
  </sheetData>
  <mergeCells count="173">
    <mergeCell ref="J120:J129"/>
    <mergeCell ref="K120:K129"/>
    <mergeCell ref="L120:L129"/>
    <mergeCell ref="M120:M129"/>
    <mergeCell ref="A120:A129"/>
    <mergeCell ref="B120:B129"/>
    <mergeCell ref="C120:C129"/>
    <mergeCell ref="D120:D129"/>
    <mergeCell ref="E120:E129"/>
    <mergeCell ref="F120:F129"/>
    <mergeCell ref="G120:G129"/>
    <mergeCell ref="H120:H129"/>
    <mergeCell ref="I120:I129"/>
    <mergeCell ref="J100:J109"/>
    <mergeCell ref="K100:K109"/>
    <mergeCell ref="L100:L109"/>
    <mergeCell ref="M100:M109"/>
    <mergeCell ref="A110:A119"/>
    <mergeCell ref="B110:B119"/>
    <mergeCell ref="C110:C119"/>
    <mergeCell ref="D110:D119"/>
    <mergeCell ref="E110:E119"/>
    <mergeCell ref="F110:F119"/>
    <mergeCell ref="G110:G119"/>
    <mergeCell ref="H110:H119"/>
    <mergeCell ref="I110:I119"/>
    <mergeCell ref="J110:J119"/>
    <mergeCell ref="K110:K119"/>
    <mergeCell ref="L110:L119"/>
    <mergeCell ref="M110:M119"/>
    <mergeCell ref="A100:A109"/>
    <mergeCell ref="B100:B109"/>
    <mergeCell ref="C100:C109"/>
    <mergeCell ref="D100:D109"/>
    <mergeCell ref="E100:E109"/>
    <mergeCell ref="F100:F109"/>
    <mergeCell ref="G100:G109"/>
    <mergeCell ref="H100:H109"/>
    <mergeCell ref="I100:I10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M20:M29"/>
    <mergeCell ref="G20:G29"/>
    <mergeCell ref="H20:H29"/>
    <mergeCell ref="I20:I29"/>
    <mergeCell ref="J20:J29"/>
    <mergeCell ref="K20:K29"/>
    <mergeCell ref="L20:L29"/>
    <mergeCell ref="A20:A29"/>
    <mergeCell ref="B20:B29"/>
    <mergeCell ref="C20:C29"/>
    <mergeCell ref="D20:D29"/>
    <mergeCell ref="E20:E29"/>
    <mergeCell ref="F20:F29"/>
    <mergeCell ref="I40:I49"/>
    <mergeCell ref="A9:G9"/>
    <mergeCell ref="A10:A19"/>
    <mergeCell ref="B10:B19"/>
    <mergeCell ref="C10:C19"/>
    <mergeCell ref="D10:D19"/>
    <mergeCell ref="E10:E19"/>
    <mergeCell ref="F10:F19"/>
    <mergeCell ref="G10:G19"/>
    <mergeCell ref="A30:A39"/>
    <mergeCell ref="B30:B39"/>
    <mergeCell ref="C30:C39"/>
    <mergeCell ref="D30:D39"/>
    <mergeCell ref="E30:E39"/>
    <mergeCell ref="F30:F39"/>
    <mergeCell ref="G30:G39"/>
    <mergeCell ref="H30:H39"/>
    <mergeCell ref="I30:I39"/>
    <mergeCell ref="K40:K49"/>
    <mergeCell ref="L40:L49"/>
    <mergeCell ref="M40:M49"/>
    <mergeCell ref="A50:A59"/>
    <mergeCell ref="B50:B59"/>
    <mergeCell ref="C50:C59"/>
    <mergeCell ref="D50:D59"/>
    <mergeCell ref="E50:E59"/>
    <mergeCell ref="F50:F59"/>
    <mergeCell ref="M50:M59"/>
    <mergeCell ref="G50:G59"/>
    <mergeCell ref="H50:H59"/>
    <mergeCell ref="I50:I59"/>
    <mergeCell ref="J50:J59"/>
    <mergeCell ref="K50:K59"/>
    <mergeCell ref="L50:L59"/>
    <mergeCell ref="A40:A49"/>
    <mergeCell ref="B40:B49"/>
    <mergeCell ref="C40:C49"/>
    <mergeCell ref="D40:D49"/>
    <mergeCell ref="E40:E49"/>
    <mergeCell ref="F40:F49"/>
    <mergeCell ref="G40:G49"/>
    <mergeCell ref="H40:H49"/>
    <mergeCell ref="E80:E89"/>
    <mergeCell ref="F80:F89"/>
    <mergeCell ref="A60:A69"/>
    <mergeCell ref="B60:B69"/>
    <mergeCell ref="C60:C69"/>
    <mergeCell ref="D60:D69"/>
    <mergeCell ref="E60:E69"/>
    <mergeCell ref="F60:F69"/>
    <mergeCell ref="G60:G69"/>
    <mergeCell ref="A90:A99"/>
    <mergeCell ref="B90:B99"/>
    <mergeCell ref="C90:C99"/>
    <mergeCell ref="D90:D99"/>
    <mergeCell ref="E90:E99"/>
    <mergeCell ref="F90:F99"/>
    <mergeCell ref="M80:M89"/>
    <mergeCell ref="G80:G89"/>
    <mergeCell ref="H80:H89"/>
    <mergeCell ref="I80:I89"/>
    <mergeCell ref="J80:J89"/>
    <mergeCell ref="K80:K89"/>
    <mergeCell ref="L80:L89"/>
    <mergeCell ref="M90:M99"/>
    <mergeCell ref="G90:G99"/>
    <mergeCell ref="H90:H99"/>
    <mergeCell ref="I90:I99"/>
    <mergeCell ref="J90:J99"/>
    <mergeCell ref="K90:K99"/>
    <mergeCell ref="L90:L99"/>
    <mergeCell ref="A80:A89"/>
    <mergeCell ref="B80:B89"/>
    <mergeCell ref="C80:C89"/>
    <mergeCell ref="D80:D89"/>
    <mergeCell ref="J30:J39"/>
    <mergeCell ref="K30:K39"/>
    <mergeCell ref="L30:L39"/>
    <mergeCell ref="M30:M39"/>
    <mergeCell ref="A70:A79"/>
    <mergeCell ref="B70:B79"/>
    <mergeCell ref="C70:C79"/>
    <mergeCell ref="D70:D79"/>
    <mergeCell ref="E70:E79"/>
    <mergeCell ref="F70:F79"/>
    <mergeCell ref="G70:G79"/>
    <mergeCell ref="H70:H79"/>
    <mergeCell ref="I70:I79"/>
    <mergeCell ref="J70:J79"/>
    <mergeCell ref="K70:K79"/>
    <mergeCell ref="L70:L79"/>
    <mergeCell ref="M70:M79"/>
    <mergeCell ref="J60:J69"/>
    <mergeCell ref="K60:K69"/>
    <mergeCell ref="L60:L69"/>
    <mergeCell ref="M60:M69"/>
    <mergeCell ref="H60:H69"/>
    <mergeCell ref="I60:I69"/>
    <mergeCell ref="J40:J49"/>
  </mergeCells>
  <conditionalFormatting sqref="A7:B7">
    <cfRule type="containsText" dxfId="197" priority="109" operator="containsText" text="1- Bajo">
      <formula>NOT(ISERROR(SEARCH("1- Bajo",A7)))</formula>
    </cfRule>
    <cfRule type="containsText" dxfId="196" priority="108" operator="containsText" text="4- Bajo">
      <formula>NOT(ISERROR(SEARCH("4- Bajo",A7)))</formula>
    </cfRule>
    <cfRule type="containsText" dxfId="195" priority="107" operator="containsText" text="3- Bajo">
      <formula>NOT(ISERROR(SEARCH("3- Bajo",A7)))</formula>
    </cfRule>
    <cfRule type="containsText" dxfId="194" priority="106" operator="containsText" text="4- Moderado">
      <formula>NOT(ISERROR(SEARCH("4- Moderado",A7)))</formula>
    </cfRule>
    <cfRule type="containsText" dxfId="193" priority="105" operator="containsText" text="6- Moderado">
      <formula>NOT(ISERROR(SEARCH("6- Moderado",A7)))</formula>
    </cfRule>
    <cfRule type="containsText" dxfId="192" priority="104" operator="containsText" text="3- Moderado">
      <formula>NOT(ISERROR(SEARCH("3- Moderado",A7)))</formula>
    </cfRule>
  </conditionalFormatting>
  <conditionalFormatting sqref="A10:E10 A20:E20 A30:E30">
    <cfRule type="containsText" dxfId="191" priority="102" operator="containsText" text="4- Bajo">
      <formula>NOT(ISERROR(SEARCH("4- Bajo",A10)))</formula>
    </cfRule>
    <cfRule type="containsText" dxfId="190" priority="103" operator="containsText" text="1- Bajo">
      <formula>NOT(ISERROR(SEARCH("1- Bajo",A10)))</formula>
    </cfRule>
    <cfRule type="containsText" dxfId="189" priority="101" operator="containsText" text="3- Bajo">
      <formula>NOT(ISERROR(SEARCH("3- Bajo",A10)))</formula>
    </cfRule>
    <cfRule type="containsText" dxfId="188" priority="99" operator="containsText" text="6- Moderado">
      <formula>NOT(ISERROR(SEARCH("6- Moderado",A10)))</formula>
    </cfRule>
    <cfRule type="containsText" dxfId="187" priority="98" operator="containsText" text="3- Moderado">
      <formula>NOT(ISERROR(SEARCH("3- Moderado",A10)))</formula>
    </cfRule>
    <cfRule type="containsText" dxfId="186" priority="100" operator="containsText" text="4- Moderado">
      <formula>NOT(ISERROR(SEARCH("4- Moderado",A10)))</formula>
    </cfRule>
  </conditionalFormatting>
  <conditionalFormatting sqref="A40:E40">
    <cfRule type="containsText" dxfId="185" priority="89" operator="containsText" text="4- Bajo">
      <formula>NOT(ISERROR(SEARCH("4- Bajo",A40)))</formula>
    </cfRule>
    <cfRule type="containsText" dxfId="184" priority="88" operator="containsText" text="3- Bajo">
      <formula>NOT(ISERROR(SEARCH("3- Bajo",A40)))</formula>
    </cfRule>
    <cfRule type="containsText" dxfId="183" priority="87" operator="containsText" text="4- Moderado">
      <formula>NOT(ISERROR(SEARCH("4- Moderado",A40)))</formula>
    </cfRule>
    <cfRule type="containsText" dxfId="182" priority="86" operator="containsText" text="6- Moderado">
      <formula>NOT(ISERROR(SEARCH("6- Moderado",A40)))</formula>
    </cfRule>
    <cfRule type="containsText" dxfId="181" priority="85" operator="containsText" text="3- Moderado">
      <formula>NOT(ISERROR(SEARCH("3- Moderado",A40)))</formula>
    </cfRule>
    <cfRule type="containsText" dxfId="180" priority="90" operator="containsText" text="1- Bajo">
      <formula>NOT(ISERROR(SEARCH("1- Bajo",A40)))</formula>
    </cfRule>
  </conditionalFormatting>
  <conditionalFormatting sqref="A50:E50">
    <cfRule type="containsText" dxfId="179" priority="83" operator="containsText" text="1- Bajo">
      <formula>NOT(ISERROR(SEARCH("1- Bajo",A50)))</formula>
    </cfRule>
    <cfRule type="containsText" dxfId="178" priority="81" operator="containsText" text="3- Bajo">
      <formula>NOT(ISERROR(SEARCH("3- Bajo",A50)))</formula>
    </cfRule>
    <cfRule type="containsText" dxfId="177" priority="79" operator="containsText" text="6- Moderado">
      <formula>NOT(ISERROR(SEARCH("6- Moderado",A50)))</formula>
    </cfRule>
    <cfRule type="containsText" dxfId="176" priority="78" operator="containsText" text="3- Moderado">
      <formula>NOT(ISERROR(SEARCH("3- Moderado",A50)))</formula>
    </cfRule>
    <cfRule type="containsText" dxfId="175" priority="82" operator="containsText" text="4- Bajo">
      <formula>NOT(ISERROR(SEARCH("4- Bajo",A50)))</formula>
    </cfRule>
    <cfRule type="containsText" dxfId="174" priority="80" operator="containsText" text="4- Moderado">
      <formula>NOT(ISERROR(SEARCH("4- Moderado",A50)))</formula>
    </cfRule>
  </conditionalFormatting>
  <conditionalFormatting sqref="A60:E60 A70:E70">
    <cfRule type="containsText" dxfId="173" priority="76" operator="containsText" text="1- Bajo">
      <formula>NOT(ISERROR(SEARCH("1- Bajo",A60)))</formula>
    </cfRule>
    <cfRule type="containsText" dxfId="172" priority="75" operator="containsText" text="4- Bajo">
      <formula>NOT(ISERROR(SEARCH("4- Bajo",A60)))</formula>
    </cfRule>
    <cfRule type="containsText" dxfId="171" priority="72" operator="containsText" text="6- Moderado">
      <formula>NOT(ISERROR(SEARCH("6- Moderado",A60)))</formula>
    </cfRule>
    <cfRule type="containsText" dxfId="170" priority="71" operator="containsText" text="3- Moderado">
      <formula>NOT(ISERROR(SEARCH("3- Moderado",A60)))</formula>
    </cfRule>
    <cfRule type="containsText" dxfId="169" priority="73" operator="containsText" text="4- Moderado">
      <formula>NOT(ISERROR(SEARCH("4- Moderado",A60)))</formula>
    </cfRule>
    <cfRule type="containsText" dxfId="168" priority="74" operator="containsText" text="3- Bajo">
      <formula>NOT(ISERROR(SEARCH("3- Bajo",A60)))</formula>
    </cfRule>
  </conditionalFormatting>
  <conditionalFormatting sqref="A80:E80">
    <cfRule type="containsText" dxfId="167" priority="65" operator="containsText" text="6- Moderado">
      <formula>NOT(ISERROR(SEARCH("6- Moderado",A80)))</formula>
    </cfRule>
    <cfRule type="containsText" dxfId="166" priority="66" operator="containsText" text="4- Moderado">
      <formula>NOT(ISERROR(SEARCH("4- Moderado",A80)))</formula>
    </cfRule>
    <cfRule type="containsText" dxfId="165" priority="68" operator="containsText" text="4- Bajo">
      <formula>NOT(ISERROR(SEARCH("4- Bajo",A80)))</formula>
    </cfRule>
    <cfRule type="containsText" dxfId="164" priority="69" operator="containsText" text="1- Bajo">
      <formula>NOT(ISERROR(SEARCH("1- Bajo",A80)))</formula>
    </cfRule>
    <cfRule type="containsText" dxfId="163" priority="67" operator="containsText" text="3- Bajo">
      <formula>NOT(ISERROR(SEARCH("3- Bajo",A80)))</formula>
    </cfRule>
    <cfRule type="containsText" dxfId="162" priority="64" operator="containsText" text="3- Moderado">
      <formula>NOT(ISERROR(SEARCH("3- Moderado",A80)))</formula>
    </cfRule>
  </conditionalFormatting>
  <conditionalFormatting sqref="A90:E90 A100:E100">
    <cfRule type="containsText" dxfId="161" priority="41" operator="containsText" text="1- Bajo">
      <formula>NOT(ISERROR(SEARCH("1- Bajo",A90)))</formula>
    </cfRule>
    <cfRule type="containsText" dxfId="160" priority="40" operator="containsText" text="4- Bajo">
      <formula>NOT(ISERROR(SEARCH("4- Bajo",A90)))</formula>
    </cfRule>
    <cfRule type="containsText" dxfId="159" priority="38" operator="containsText" text="4- Moderado">
      <formula>NOT(ISERROR(SEARCH("4- Moderado",A90)))</formula>
    </cfRule>
    <cfRule type="containsText" dxfId="158" priority="37" operator="containsText" text="6- Moderado">
      <formula>NOT(ISERROR(SEARCH("6- Moderado",A90)))</formula>
    </cfRule>
    <cfRule type="containsText" dxfId="157" priority="36" operator="containsText" text="3- Moderado">
      <formula>NOT(ISERROR(SEARCH("3- Moderado",A90)))</formula>
    </cfRule>
    <cfRule type="containsText" dxfId="156" priority="39" operator="containsText" text="3- Bajo">
      <formula>NOT(ISERROR(SEARCH("3- Bajo",A90)))</formula>
    </cfRule>
  </conditionalFormatting>
  <conditionalFormatting sqref="A110:E110">
    <cfRule type="containsText" dxfId="155" priority="19" operator="containsText" text="4- Bajo">
      <formula>NOT(ISERROR(SEARCH("4- Bajo",A110)))</formula>
    </cfRule>
    <cfRule type="containsText" dxfId="154" priority="20" operator="containsText" text="1- Bajo">
      <formula>NOT(ISERROR(SEARCH("1- Bajo",A110)))</formula>
    </cfRule>
    <cfRule type="containsText" dxfId="153" priority="18" operator="containsText" text="3- Bajo">
      <formula>NOT(ISERROR(SEARCH("3- Bajo",A110)))</formula>
    </cfRule>
    <cfRule type="containsText" dxfId="152" priority="17" operator="containsText" text="4- Moderado">
      <formula>NOT(ISERROR(SEARCH("4- Moderado",A110)))</formula>
    </cfRule>
    <cfRule type="containsText" dxfId="151" priority="16" operator="containsText" text="6- Moderado">
      <formula>NOT(ISERROR(SEARCH("6- Moderado",A110)))</formula>
    </cfRule>
    <cfRule type="containsText" dxfId="150" priority="15" operator="containsText" text="3- Moderado">
      <formula>NOT(ISERROR(SEARCH("3- Moderado",A110)))</formula>
    </cfRule>
  </conditionalFormatting>
  <conditionalFormatting sqref="A120:E120">
    <cfRule type="containsText" dxfId="149" priority="53" operator="containsText" text="3- Moderado">
      <formula>NOT(ISERROR(SEARCH("3- Moderado",A120)))</formula>
    </cfRule>
    <cfRule type="containsText" dxfId="148" priority="54" operator="containsText" text="6- Moderado">
      <formula>NOT(ISERROR(SEARCH("6- Moderado",A120)))</formula>
    </cfRule>
    <cfRule type="containsText" dxfId="147" priority="55" operator="containsText" text="4- Moderado">
      <formula>NOT(ISERROR(SEARCH("4- Moderado",A120)))</formula>
    </cfRule>
    <cfRule type="containsText" dxfId="146" priority="57" operator="containsText" text="4- Bajo">
      <formula>NOT(ISERROR(SEARCH("4- Bajo",A120)))</formula>
    </cfRule>
    <cfRule type="containsText" dxfId="145" priority="58" operator="containsText" text="1- Bajo">
      <formula>NOT(ISERROR(SEARCH("1- Bajo",A120)))</formula>
    </cfRule>
    <cfRule type="containsText" dxfId="144" priority="56" operator="containsText" text="3- Bajo">
      <formula>NOT(ISERROR(SEARCH("3- Bajo",A120)))</formula>
    </cfRule>
  </conditionalFormatting>
  <conditionalFormatting sqref="C8:F8">
    <cfRule type="containsText" dxfId="143" priority="92" operator="containsText" text="3- Moderado">
      <formula>NOT(ISERROR(SEARCH("3- Moderado",C8)))</formula>
    </cfRule>
    <cfRule type="containsText" dxfId="142" priority="93" operator="containsText" text="6- Moderado">
      <formula>NOT(ISERROR(SEARCH("6- Moderado",C8)))</formula>
    </cfRule>
    <cfRule type="containsText" dxfId="141" priority="94" operator="containsText" text="4- Moderado">
      <formula>NOT(ISERROR(SEARCH("4- Moderado",C8)))</formula>
    </cfRule>
    <cfRule type="containsText" dxfId="140" priority="95" operator="containsText" text="3- Bajo">
      <formula>NOT(ISERROR(SEARCH("3- Bajo",C8)))</formula>
    </cfRule>
    <cfRule type="containsText" dxfId="139" priority="96" operator="containsText" text="4- Bajo">
      <formula>NOT(ISERROR(SEARCH("4- Bajo",C8)))</formula>
    </cfRule>
    <cfRule type="containsText" dxfId="138" priority="97" operator="containsText" text="1- Bajo">
      <formula>NOT(ISERROR(SEARCH("1- Bajo",C8)))</formula>
    </cfRule>
  </conditionalFormatting>
  <conditionalFormatting sqref="D10:D129">
    <cfRule type="containsText" dxfId="137" priority="6" operator="containsText" text="Alta">
      <formula>NOT(ISERROR(SEARCH("Alta",D10)))</formula>
    </cfRule>
    <cfRule type="containsText" dxfId="136" priority="5" operator="containsText" text="Muy Alta">
      <formula>NOT(ISERROR(SEARCH("Muy Alta",D10)))</formula>
    </cfRule>
    <cfRule type="containsText" dxfId="135" priority="10" operator="containsText" text="Media">
      <formula>NOT(ISERROR(SEARCH("Media",D10)))</formula>
    </cfRule>
    <cfRule type="containsText" dxfId="134" priority="8" operator="containsText" text="Muy Baja">
      <formula>NOT(ISERROR(SEARCH("Muy Baja",D10)))</formula>
    </cfRule>
    <cfRule type="containsText" dxfId="133" priority="7" operator="containsText" text="Baja">
      <formula>NOT(ISERROR(SEARCH("Baja",D10)))</formula>
    </cfRule>
  </conditionalFormatting>
  <conditionalFormatting sqref="E10:E129">
    <cfRule type="containsText" dxfId="132" priority="4" operator="containsText" text="Leve">
      <formula>NOT(ISERROR(SEARCH("Leve",E10)))</formula>
    </cfRule>
    <cfRule type="containsText" dxfId="131" priority="3" operator="containsText" text="Menor">
      <formula>NOT(ISERROR(SEARCH("Menor",E10)))</formula>
    </cfRule>
    <cfRule type="containsText" dxfId="130" priority="2" operator="containsText" text="Mayor">
      <formula>NOT(ISERROR(SEARCH("Mayor",E10)))</formula>
    </cfRule>
    <cfRule type="containsText" dxfId="129" priority="1" operator="containsText" text="Catastrófico">
      <formula>NOT(ISERROR(SEARCH("Catastrófico",E10)))</formula>
    </cfRule>
  </conditionalFormatting>
  <conditionalFormatting sqref="E10:F129">
    <cfRule type="containsText" dxfId="128" priority="9" operator="containsText" text="Moderado">
      <formula>NOT(ISERROR(SEARCH("Moderado",E10)))</formula>
    </cfRule>
  </conditionalFormatting>
  <conditionalFormatting sqref="F10:F39">
    <cfRule type="colorScale" priority="110">
      <colorScale>
        <cfvo type="min"/>
        <cfvo type="max"/>
        <color rgb="FFFF7128"/>
        <color rgb="FFFFEF9C"/>
      </colorScale>
    </cfRule>
  </conditionalFormatting>
  <conditionalFormatting sqref="F10:F129">
    <cfRule type="containsText" dxfId="127" priority="11" operator="containsText" text="Bajo">
      <formula>NOT(ISERROR(SEARCH("Bajo",F10)))</formula>
    </cfRule>
    <cfRule type="containsText" dxfId="126" priority="14" operator="containsText" text="Extremo">
      <formula>NOT(ISERROR(SEARCH("Extremo",F10)))</formula>
    </cfRule>
    <cfRule type="containsText" dxfId="125" priority="13" operator="containsText" text="Alto">
      <formula>NOT(ISERROR(SEARCH("Alto",F10)))</formula>
    </cfRule>
    <cfRule type="containsText" dxfId="124" priority="12" operator="containsText" text="Moderado">
      <formula>NOT(ISERROR(SEARCH("Moderado",F10)))</formula>
    </cfRule>
  </conditionalFormatting>
  <conditionalFormatting sqref="F40:F49">
    <cfRule type="colorScale" priority="91">
      <colorScale>
        <cfvo type="min"/>
        <cfvo type="max"/>
        <color rgb="FFFF7128"/>
        <color rgb="FFFFEF9C"/>
      </colorScale>
    </cfRule>
  </conditionalFormatting>
  <conditionalFormatting sqref="F50:F59">
    <cfRule type="colorScale" priority="84">
      <colorScale>
        <cfvo type="min"/>
        <cfvo type="max"/>
        <color rgb="FFFF7128"/>
        <color rgb="FFFFEF9C"/>
      </colorScale>
    </cfRule>
  </conditionalFormatting>
  <conditionalFormatting sqref="F60:F79">
    <cfRule type="colorScale" priority="77">
      <colorScale>
        <cfvo type="min"/>
        <cfvo type="max"/>
        <color rgb="FFFF7128"/>
        <color rgb="FFFFEF9C"/>
      </colorScale>
    </cfRule>
  </conditionalFormatting>
  <conditionalFormatting sqref="F80:F89">
    <cfRule type="colorScale" priority="70">
      <colorScale>
        <cfvo type="min"/>
        <cfvo type="max"/>
        <color rgb="FFFF7128"/>
        <color rgb="FFFFEF9C"/>
      </colorScale>
    </cfRule>
  </conditionalFormatting>
  <conditionalFormatting sqref="F90:F109">
    <cfRule type="colorScale" priority="42">
      <colorScale>
        <cfvo type="min"/>
        <cfvo type="max"/>
        <color rgb="FFFF7128"/>
        <color rgb="FFFFEF9C"/>
      </colorScale>
    </cfRule>
  </conditionalFormatting>
  <conditionalFormatting sqref="F110:F119">
    <cfRule type="colorScale" priority="21">
      <colorScale>
        <cfvo type="min"/>
        <cfvo type="max"/>
        <color rgb="FFFF7128"/>
        <color rgb="FFFFEF9C"/>
      </colorScale>
    </cfRule>
  </conditionalFormatting>
  <conditionalFormatting sqref="F120:F129">
    <cfRule type="colorScale" priority="6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EE0E874-5EC0-48A4-BE8A-1A00177C7603}"/>
    <dataValidation allowBlank="1" showInputMessage="1" showErrorMessage="1" prompt="Describir las actividades que se van a desarrollar para el proyecto" sqref="H7" xr:uid="{6E1F5C69-D702-4F26-AFC9-B95816A684AD}"/>
    <dataValidation allowBlank="1" showInputMessage="1" showErrorMessage="1" prompt="Seleccionar si el responsable es el responsable de las acciones es el nivel central" sqref="I7:I8" xr:uid="{CECF23CA-21FB-4342-A481-62EED0DA895F}"/>
    <dataValidation allowBlank="1" showInputMessage="1" showErrorMessage="1" prompt="seleccionar si el responsable de ejecutar las acciones es el nivel central" sqref="J8" xr:uid="{62F4DF7D-E055-4CF6-AC01-2B6EF321546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6A678D-22C1-4063-B04A-66F4C93BA14E}">
          <x14:formula1>
            <xm:f>'9- Matriz de Calor '!$S$8:$S$11</xm:f>
          </x14:formula1>
          <xm:sqref>G10:G129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FM144"/>
  <sheetViews>
    <sheetView showGridLines="0" zoomScaleNormal="100" workbookViewId="0">
      <selection activeCell="K10" sqref="K10:L19"/>
    </sheetView>
  </sheetViews>
  <sheetFormatPr baseColWidth="10" defaultColWidth="11.42578125" defaultRowHeight="15"/>
  <cols>
    <col min="1" max="1" width="5.85546875" style="5" bestFit="1" customWidth="1"/>
    <col min="2" max="2" width="35.85546875" style="5" customWidth="1"/>
    <col min="3" max="3" width="37.140625" customWidth="1"/>
    <col min="4" max="4" width="11.140625" style="85" customWidth="1"/>
    <col min="5" max="5" width="10.7109375" style="24" customWidth="1"/>
    <col min="6" max="6" width="10.42578125" style="24" customWidth="1"/>
    <col min="7" max="7" width="18.42578125" bestFit="1" customWidth="1"/>
    <col min="8" max="8" width="79" customWidth="1"/>
    <col min="9" max="10" width="12" customWidth="1"/>
    <col min="11" max="11" width="13" customWidth="1"/>
    <col min="12" max="12" width="12.42578125" customWidth="1"/>
    <col min="13" max="13" width="48.42578125" customWidth="1"/>
    <col min="14" max="14" width="11.42578125" style="2"/>
    <col min="15" max="15" width="34" style="268" customWidth="1"/>
    <col min="16" max="169" width="11.42578125" style="2"/>
  </cols>
  <sheetData>
    <row r="1" spans="1:15" s="18" customFormat="1" ht="16.5" customHeight="1">
      <c r="A1" s="678"/>
      <c r="B1" s="678"/>
      <c r="C1" s="679"/>
      <c r="D1" s="679"/>
      <c r="E1" s="679"/>
      <c r="F1" s="679"/>
      <c r="G1" s="679"/>
      <c r="H1" s="679"/>
      <c r="I1" s="679"/>
      <c r="J1" s="680"/>
      <c r="K1" s="677"/>
      <c r="L1" s="677"/>
      <c r="M1" s="677"/>
      <c r="O1" s="266"/>
    </row>
    <row r="2" spans="1:15" s="18" customFormat="1" ht="45.75" customHeight="1">
      <c r="A2" s="678"/>
      <c r="B2" s="678"/>
      <c r="C2" s="681"/>
      <c r="D2" s="681"/>
      <c r="E2" s="681"/>
      <c r="F2" s="681"/>
      <c r="G2" s="681"/>
      <c r="H2" s="681"/>
      <c r="I2" s="681"/>
      <c r="J2" s="682"/>
      <c r="K2" s="677"/>
      <c r="L2" s="677"/>
      <c r="M2" s="677"/>
      <c r="O2" s="266"/>
    </row>
    <row r="3" spans="1:15" s="18" customFormat="1" ht="3" customHeight="1">
      <c r="A3" s="1"/>
      <c r="B3" s="1"/>
      <c r="C3" s="681"/>
      <c r="D3" s="681"/>
      <c r="E3" s="681"/>
      <c r="F3" s="681"/>
      <c r="G3" s="681"/>
      <c r="H3" s="681"/>
      <c r="I3" s="681"/>
      <c r="J3" s="682"/>
      <c r="K3" s="677"/>
      <c r="L3" s="677"/>
      <c r="M3" s="677"/>
      <c r="O3" s="266"/>
    </row>
    <row r="4" spans="1:15" s="18" customFormat="1" ht="19.5" customHeight="1">
      <c r="A4" s="513" t="s">
        <v>259</v>
      </c>
      <c r="B4" s="513"/>
      <c r="C4" s="683" t="s">
        <v>5</v>
      </c>
      <c r="D4" s="683"/>
      <c r="E4" s="683"/>
      <c r="F4" s="683"/>
      <c r="G4" s="683"/>
      <c r="H4" s="683"/>
      <c r="I4" s="683"/>
      <c r="J4" s="683"/>
      <c r="K4" s="683"/>
      <c r="L4" s="683"/>
      <c r="M4" s="683"/>
      <c r="O4" s="266"/>
    </row>
    <row r="5" spans="1:15" s="18" customFormat="1" ht="35.25" customHeight="1">
      <c r="A5" s="513" t="s">
        <v>260</v>
      </c>
      <c r="B5" s="513"/>
      <c r="C5" s="684" t="str">
        <f>'Seguimiento 1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684"/>
      <c r="E5" s="684"/>
      <c r="F5" s="684"/>
      <c r="G5" s="684"/>
      <c r="H5" s="684"/>
      <c r="I5" s="684"/>
      <c r="J5" s="684"/>
      <c r="K5" s="684"/>
      <c r="L5" s="684"/>
      <c r="M5" s="684"/>
      <c r="O5" s="266"/>
    </row>
    <row r="6" spans="1:15" s="18" customFormat="1" ht="28.5" customHeight="1" thickBot="1">
      <c r="A6" s="513" t="s">
        <v>262</v>
      </c>
      <c r="B6" s="513"/>
      <c r="C6" s="695" t="s">
        <v>263</v>
      </c>
      <c r="D6" s="696"/>
      <c r="E6" s="696"/>
      <c r="F6" s="696"/>
      <c r="G6" s="696"/>
      <c r="H6" s="696"/>
      <c r="I6" s="696"/>
      <c r="J6" s="696"/>
      <c r="K6" s="696"/>
      <c r="L6" s="696"/>
      <c r="M6" s="697"/>
      <c r="O6" s="266"/>
    </row>
    <row r="7" spans="1:15" s="20" customFormat="1" ht="29.25" customHeight="1" thickTop="1" thickBot="1">
      <c r="A7" s="690" t="s">
        <v>627</v>
      </c>
      <c r="B7" s="691"/>
      <c r="C7" s="692"/>
      <c r="D7" s="693" t="s">
        <v>628</v>
      </c>
      <c r="E7" s="693"/>
      <c r="F7" s="693"/>
      <c r="G7" s="694" t="s">
        <v>629</v>
      </c>
      <c r="H7" s="685" t="s">
        <v>630</v>
      </c>
      <c r="I7" s="687" t="s">
        <v>631</v>
      </c>
      <c r="J7" s="688"/>
      <c r="K7" s="687" t="s">
        <v>632</v>
      </c>
      <c r="L7" s="688"/>
      <c r="M7" s="689" t="s">
        <v>641</v>
      </c>
      <c r="O7" s="267"/>
    </row>
    <row r="8" spans="1:15" s="21" customFormat="1" ht="108" customHeight="1" thickTop="1" thickBot="1">
      <c r="A8" s="28" t="s">
        <v>39</v>
      </c>
      <c r="B8" s="28" t="s">
        <v>201</v>
      </c>
      <c r="C8" s="28" t="s">
        <v>203</v>
      </c>
      <c r="D8" s="25" t="s">
        <v>213</v>
      </c>
      <c r="E8" s="25" t="s">
        <v>634</v>
      </c>
      <c r="F8" s="25" t="s">
        <v>635</v>
      </c>
      <c r="G8" s="694"/>
      <c r="H8" s="686"/>
      <c r="I8" s="26" t="s">
        <v>636</v>
      </c>
      <c r="J8" s="26" t="s">
        <v>637</v>
      </c>
      <c r="K8" s="26" t="s">
        <v>638</v>
      </c>
      <c r="L8" s="26" t="s">
        <v>639</v>
      </c>
      <c r="M8" s="689"/>
      <c r="O8" s="269"/>
    </row>
    <row r="9" spans="1:15" s="22" customFormat="1" ht="21.75" customHeight="1" thickTop="1" thickBot="1">
      <c r="A9" s="721"/>
      <c r="B9" s="722"/>
      <c r="C9" s="722"/>
      <c r="D9" s="722"/>
      <c r="E9" s="722"/>
      <c r="F9" s="722"/>
      <c r="G9" s="722"/>
      <c r="H9" s="27"/>
      <c r="I9" s="27"/>
      <c r="J9" s="27"/>
      <c r="K9" s="27"/>
      <c r="L9" s="27"/>
      <c r="M9" s="27"/>
      <c r="O9" s="270"/>
    </row>
    <row r="10" spans="1:15" s="23" customFormat="1" ht="12" customHeight="1">
      <c r="A10" s="674">
        <f>'7- Mapa Final'!A10</f>
        <v>1</v>
      </c>
      <c r="B10" s="671" t="str">
        <f>'7- Mapa Final'!B10</f>
        <v xml:space="preserve">Pérdida de la seguridad,  integridad y confidencialidad de la información </v>
      </c>
      <c r="C10" s="671" t="str">
        <f>'7- Mapa Final'!C10</f>
        <v xml:space="preserve">Afectación en la confidencialidad, integridad,   y seguridad de la información por la ausencia de controles  y procedimientos que resguardan el acceso a los datos. </v>
      </c>
      <c r="D10" s="669" t="str">
        <f>'7- Mapa Final'!J10</f>
        <v>Muy Baja - 1</v>
      </c>
      <c r="E10" s="670" t="str">
        <f>'7- Mapa Final'!K10</f>
        <v>Leve - 1</v>
      </c>
      <c r="F10" s="675" t="str">
        <f>'7- Mapa Final'!M10</f>
        <v>Bajo - 1</v>
      </c>
      <c r="G10" s="584"/>
      <c r="H10" s="743"/>
      <c r="I10" s="676"/>
      <c r="J10" s="676"/>
      <c r="K10" s="705">
        <v>45839</v>
      </c>
      <c r="L10" s="705">
        <v>45930</v>
      </c>
      <c r="M10" s="744"/>
      <c r="O10" s="271"/>
    </row>
    <row r="11" spans="1:15" s="23" customFormat="1" ht="12" customHeight="1">
      <c r="A11" s="668"/>
      <c r="B11" s="663"/>
      <c r="C11" s="663"/>
      <c r="D11" s="665"/>
      <c r="E11" s="667"/>
      <c r="F11" s="661"/>
      <c r="G11" s="585"/>
      <c r="H11" s="718"/>
      <c r="I11" s="660"/>
      <c r="J11" s="660"/>
      <c r="K11" s="660"/>
      <c r="L11" s="660"/>
      <c r="M11" s="745"/>
      <c r="O11" s="271"/>
    </row>
    <row r="12" spans="1:15" s="23" customFormat="1" ht="12" customHeight="1">
      <c r="A12" s="668"/>
      <c r="B12" s="663"/>
      <c r="C12" s="663"/>
      <c r="D12" s="665"/>
      <c r="E12" s="667"/>
      <c r="F12" s="661"/>
      <c r="G12" s="585"/>
      <c r="H12" s="718"/>
      <c r="I12" s="660"/>
      <c r="J12" s="660"/>
      <c r="K12" s="660"/>
      <c r="L12" s="660"/>
      <c r="M12" s="745"/>
      <c r="O12" s="271"/>
    </row>
    <row r="13" spans="1:15" s="23" customFormat="1" ht="12" customHeight="1">
      <c r="A13" s="668"/>
      <c r="B13" s="663"/>
      <c r="C13" s="663"/>
      <c r="D13" s="665"/>
      <c r="E13" s="667"/>
      <c r="F13" s="661"/>
      <c r="G13" s="585"/>
      <c r="H13" s="718"/>
      <c r="I13" s="660"/>
      <c r="J13" s="660"/>
      <c r="K13" s="660"/>
      <c r="L13" s="660"/>
      <c r="M13" s="745"/>
      <c r="O13" s="271"/>
    </row>
    <row r="14" spans="1:15" s="23" customFormat="1" ht="12" customHeight="1">
      <c r="A14" s="668"/>
      <c r="B14" s="663"/>
      <c r="C14" s="663"/>
      <c r="D14" s="665"/>
      <c r="E14" s="667"/>
      <c r="F14" s="661"/>
      <c r="G14" s="585"/>
      <c r="H14" s="718"/>
      <c r="I14" s="660"/>
      <c r="J14" s="660"/>
      <c r="K14" s="660"/>
      <c r="L14" s="660"/>
      <c r="M14" s="745"/>
      <c r="O14" s="271"/>
    </row>
    <row r="15" spans="1:15" s="23" customFormat="1" ht="12" customHeight="1">
      <c r="A15" s="668"/>
      <c r="B15" s="663"/>
      <c r="C15" s="663"/>
      <c r="D15" s="665"/>
      <c r="E15" s="667"/>
      <c r="F15" s="661"/>
      <c r="G15" s="585"/>
      <c r="H15" s="718"/>
      <c r="I15" s="660"/>
      <c r="J15" s="660"/>
      <c r="K15" s="660"/>
      <c r="L15" s="660"/>
      <c r="M15" s="745"/>
      <c r="O15" s="271"/>
    </row>
    <row r="16" spans="1:15" s="23" customFormat="1" ht="12" customHeight="1">
      <c r="A16" s="668"/>
      <c r="B16" s="663"/>
      <c r="C16" s="663"/>
      <c r="D16" s="665"/>
      <c r="E16" s="667"/>
      <c r="F16" s="661"/>
      <c r="G16" s="585"/>
      <c r="H16" s="718"/>
      <c r="I16" s="660"/>
      <c r="J16" s="660"/>
      <c r="K16" s="660"/>
      <c r="L16" s="660"/>
      <c r="M16" s="745"/>
      <c r="O16" s="271"/>
    </row>
    <row r="17" spans="1:15" s="23" customFormat="1" ht="12" customHeight="1">
      <c r="A17" s="668"/>
      <c r="B17" s="663"/>
      <c r="C17" s="663"/>
      <c r="D17" s="665"/>
      <c r="E17" s="667"/>
      <c r="F17" s="661"/>
      <c r="G17" s="585"/>
      <c r="H17" s="718"/>
      <c r="I17" s="660"/>
      <c r="J17" s="660"/>
      <c r="K17" s="660"/>
      <c r="L17" s="660"/>
      <c r="M17" s="745"/>
      <c r="O17" s="271"/>
    </row>
    <row r="18" spans="1:15" s="23" customFormat="1" ht="12" customHeight="1">
      <c r="A18" s="668"/>
      <c r="B18" s="663"/>
      <c r="C18" s="663"/>
      <c r="D18" s="665"/>
      <c r="E18" s="667"/>
      <c r="F18" s="661"/>
      <c r="G18" s="585"/>
      <c r="H18" s="718"/>
      <c r="I18" s="660"/>
      <c r="J18" s="660"/>
      <c r="K18" s="660"/>
      <c r="L18" s="660"/>
      <c r="M18" s="745"/>
      <c r="O18" s="271"/>
    </row>
    <row r="19" spans="1:15" s="23" customFormat="1" ht="12" customHeight="1">
      <c r="A19" s="668"/>
      <c r="B19" s="663"/>
      <c r="C19" s="663"/>
      <c r="D19" s="665"/>
      <c r="E19" s="667"/>
      <c r="F19" s="661"/>
      <c r="G19" s="585"/>
      <c r="H19" s="718"/>
      <c r="I19" s="660"/>
      <c r="J19" s="660"/>
      <c r="K19" s="660"/>
      <c r="L19" s="660"/>
      <c r="M19" s="745"/>
      <c r="O19" s="271"/>
    </row>
    <row r="20" spans="1:15" s="23" customFormat="1" ht="12" customHeight="1">
      <c r="A20" s="668">
        <f>'7- Mapa Final'!A20</f>
        <v>2</v>
      </c>
      <c r="B20" s="663" t="str">
        <f>'7- Mapa Final'!B20</f>
        <v xml:space="preserve">Interrupción del servicio de conectividad WAN - Nacional </v>
      </c>
      <c r="C20" s="663" t="str">
        <f>'7- Mapa Final'!C20</f>
        <v>Imprevistos de la prestación de los servicios de conectividad.</v>
      </c>
      <c r="D20" s="664" t="str">
        <f>'7- Mapa Final'!J20</f>
        <v>Muy Baja - 1</v>
      </c>
      <c r="E20" s="666" t="str">
        <f>'7- Mapa Final'!K20</f>
        <v>Leve - 1</v>
      </c>
      <c r="F20" s="661" t="str">
        <f>'7- Mapa Final'!M20</f>
        <v>Bajo - 1</v>
      </c>
      <c r="G20" s="585"/>
      <c r="H20" s="725"/>
      <c r="I20" s="660"/>
      <c r="J20" s="660"/>
      <c r="K20" s="659">
        <v>45839</v>
      </c>
      <c r="L20" s="659">
        <v>45930</v>
      </c>
      <c r="M20" s="712"/>
      <c r="O20" s="271"/>
    </row>
    <row r="21" spans="1:15" s="23" customFormat="1" ht="12" customHeight="1">
      <c r="A21" s="668"/>
      <c r="B21" s="663"/>
      <c r="C21" s="663"/>
      <c r="D21" s="665"/>
      <c r="E21" s="667"/>
      <c r="F21" s="661"/>
      <c r="G21" s="585"/>
      <c r="H21" s="718"/>
      <c r="I21" s="660"/>
      <c r="J21" s="660"/>
      <c r="K21" s="660"/>
      <c r="L21" s="660"/>
      <c r="M21" s="740"/>
      <c r="O21" s="272"/>
    </row>
    <row r="22" spans="1:15" s="23" customFormat="1" ht="12" customHeight="1">
      <c r="A22" s="668"/>
      <c r="B22" s="663"/>
      <c r="C22" s="663"/>
      <c r="D22" s="665"/>
      <c r="E22" s="667"/>
      <c r="F22" s="661"/>
      <c r="G22" s="585"/>
      <c r="H22" s="718"/>
      <c r="I22" s="660"/>
      <c r="J22" s="660"/>
      <c r="K22" s="660"/>
      <c r="L22" s="660"/>
      <c r="M22" s="740"/>
      <c r="O22" s="271"/>
    </row>
    <row r="23" spans="1:15" s="23" customFormat="1" ht="12" customHeight="1">
      <c r="A23" s="668"/>
      <c r="B23" s="663"/>
      <c r="C23" s="663"/>
      <c r="D23" s="665"/>
      <c r="E23" s="667"/>
      <c r="F23" s="661"/>
      <c r="G23" s="585"/>
      <c r="H23" s="718"/>
      <c r="I23" s="660"/>
      <c r="J23" s="660"/>
      <c r="K23" s="660"/>
      <c r="L23" s="660"/>
      <c r="M23" s="740"/>
      <c r="O23" s="271"/>
    </row>
    <row r="24" spans="1:15" s="23" customFormat="1" ht="12" customHeight="1">
      <c r="A24" s="668"/>
      <c r="B24" s="663"/>
      <c r="C24" s="663"/>
      <c r="D24" s="665"/>
      <c r="E24" s="667"/>
      <c r="F24" s="661"/>
      <c r="G24" s="585"/>
      <c r="H24" s="718"/>
      <c r="I24" s="660"/>
      <c r="J24" s="660"/>
      <c r="K24" s="660"/>
      <c r="L24" s="660"/>
      <c r="M24" s="740"/>
      <c r="O24" s="271"/>
    </row>
    <row r="25" spans="1:15" ht="12" customHeight="1">
      <c r="A25" s="668"/>
      <c r="B25" s="663"/>
      <c r="C25" s="663"/>
      <c r="D25" s="665"/>
      <c r="E25" s="667"/>
      <c r="F25" s="661"/>
      <c r="G25" s="585"/>
      <c r="H25" s="718"/>
      <c r="I25" s="660"/>
      <c r="J25" s="660"/>
      <c r="K25" s="660"/>
      <c r="L25" s="660"/>
      <c r="M25" s="740"/>
      <c r="O25" s="271"/>
    </row>
    <row r="26" spans="1:15" ht="12" customHeight="1">
      <c r="A26" s="668"/>
      <c r="B26" s="663"/>
      <c r="C26" s="663"/>
      <c r="D26" s="665"/>
      <c r="E26" s="667"/>
      <c r="F26" s="661"/>
      <c r="G26" s="585"/>
      <c r="H26" s="718"/>
      <c r="I26" s="660"/>
      <c r="J26" s="660"/>
      <c r="K26" s="660"/>
      <c r="L26" s="660"/>
      <c r="M26" s="740"/>
      <c r="O26" s="271"/>
    </row>
    <row r="27" spans="1:15" ht="12" customHeight="1">
      <c r="A27" s="668"/>
      <c r="B27" s="663"/>
      <c r="C27" s="663"/>
      <c r="D27" s="665"/>
      <c r="E27" s="667"/>
      <c r="F27" s="661"/>
      <c r="G27" s="585"/>
      <c r="H27" s="718"/>
      <c r="I27" s="660"/>
      <c r="J27" s="660"/>
      <c r="K27" s="660"/>
      <c r="L27" s="660"/>
      <c r="M27" s="740"/>
      <c r="O27" s="271"/>
    </row>
    <row r="28" spans="1:15" ht="12" customHeight="1">
      <c r="A28" s="668"/>
      <c r="B28" s="663"/>
      <c r="C28" s="663"/>
      <c r="D28" s="665"/>
      <c r="E28" s="667"/>
      <c r="F28" s="661"/>
      <c r="G28" s="585"/>
      <c r="H28" s="718"/>
      <c r="I28" s="660"/>
      <c r="J28" s="660"/>
      <c r="K28" s="660"/>
      <c r="L28" s="660"/>
      <c r="M28" s="740"/>
      <c r="O28" s="271"/>
    </row>
    <row r="29" spans="1:15" ht="12" customHeight="1">
      <c r="A29" s="668"/>
      <c r="B29" s="663"/>
      <c r="C29" s="663"/>
      <c r="D29" s="665"/>
      <c r="E29" s="667"/>
      <c r="F29" s="661"/>
      <c r="G29" s="585"/>
      <c r="H29" s="718"/>
      <c r="I29" s="660"/>
      <c r="J29" s="660"/>
      <c r="K29" s="660"/>
      <c r="L29" s="660"/>
      <c r="M29" s="740"/>
      <c r="O29" s="271"/>
    </row>
    <row r="30" spans="1:15" ht="12" customHeight="1">
      <c r="A30" s="668">
        <f>'7- Mapa Final'!A30</f>
        <v>3</v>
      </c>
      <c r="B30" s="663" t="str">
        <f>'7- Mapa Final'!B30</f>
        <v>Obsolescencia Tecnológica.</v>
      </c>
      <c r="C30" s="663" t="str">
        <f>'7- Mapa Final'!C30</f>
        <v xml:space="preserve"> Tener en operación activos  que han perdido eficiencia y productividad, llegando al final de su vida útil tecnológica.</v>
      </c>
      <c r="D30" s="664" t="str">
        <f>'7- Mapa Final'!J30</f>
        <v>Muy Baja - 1</v>
      </c>
      <c r="E30" s="666" t="str">
        <f>'7- Mapa Final'!K30</f>
        <v>Leve - 1</v>
      </c>
      <c r="F30" s="661" t="str">
        <f>'7- Mapa Final'!M30</f>
        <v>Bajo - 1</v>
      </c>
      <c r="G30" s="585"/>
      <c r="H30" s="723"/>
      <c r="I30" s="706"/>
      <c r="J30" s="706"/>
      <c r="K30" s="659">
        <v>45839</v>
      </c>
      <c r="L30" s="659">
        <v>45930</v>
      </c>
      <c r="M30" s="712"/>
      <c r="O30" s="271"/>
    </row>
    <row r="31" spans="1:15" ht="12" customHeight="1">
      <c r="A31" s="668"/>
      <c r="B31" s="663"/>
      <c r="C31" s="663"/>
      <c r="D31" s="665"/>
      <c r="E31" s="667"/>
      <c r="F31" s="661"/>
      <c r="G31" s="585"/>
      <c r="H31" s="723"/>
      <c r="I31" s="706"/>
      <c r="J31" s="706"/>
      <c r="K31" s="660"/>
      <c r="L31" s="660"/>
      <c r="M31" s="740"/>
      <c r="O31" s="271"/>
    </row>
    <row r="32" spans="1:15" ht="12" customHeight="1">
      <c r="A32" s="668"/>
      <c r="B32" s="663"/>
      <c r="C32" s="663"/>
      <c r="D32" s="665"/>
      <c r="E32" s="667"/>
      <c r="F32" s="661"/>
      <c r="G32" s="585"/>
      <c r="H32" s="723"/>
      <c r="I32" s="706"/>
      <c r="J32" s="706"/>
      <c r="K32" s="660"/>
      <c r="L32" s="660"/>
      <c r="M32" s="740"/>
      <c r="O32" s="271"/>
    </row>
    <row r="33" spans="1:15" ht="12" customHeight="1">
      <c r="A33" s="668"/>
      <c r="B33" s="663"/>
      <c r="C33" s="663"/>
      <c r="D33" s="665"/>
      <c r="E33" s="667"/>
      <c r="F33" s="661"/>
      <c r="G33" s="585"/>
      <c r="H33" s="723"/>
      <c r="I33" s="706"/>
      <c r="J33" s="706"/>
      <c r="K33" s="660"/>
      <c r="L33" s="660"/>
      <c r="M33" s="740"/>
      <c r="O33" s="271"/>
    </row>
    <row r="34" spans="1:15" ht="12" customHeight="1">
      <c r="A34" s="668"/>
      <c r="B34" s="663"/>
      <c r="C34" s="663"/>
      <c r="D34" s="665"/>
      <c r="E34" s="667"/>
      <c r="F34" s="661"/>
      <c r="G34" s="585"/>
      <c r="H34" s="723"/>
      <c r="I34" s="706"/>
      <c r="J34" s="706"/>
      <c r="K34" s="660"/>
      <c r="L34" s="660"/>
      <c r="M34" s="740"/>
      <c r="O34" s="271"/>
    </row>
    <row r="35" spans="1:15" ht="12" customHeight="1">
      <c r="A35" s="668"/>
      <c r="B35" s="663"/>
      <c r="C35" s="663"/>
      <c r="D35" s="665"/>
      <c r="E35" s="667"/>
      <c r="F35" s="661"/>
      <c r="G35" s="585"/>
      <c r="H35" s="723"/>
      <c r="I35" s="706"/>
      <c r="J35" s="706"/>
      <c r="K35" s="660"/>
      <c r="L35" s="660"/>
      <c r="M35" s="740"/>
      <c r="O35" s="271"/>
    </row>
    <row r="36" spans="1:15" ht="12" customHeight="1">
      <c r="A36" s="668"/>
      <c r="B36" s="663"/>
      <c r="C36" s="663"/>
      <c r="D36" s="665"/>
      <c r="E36" s="667"/>
      <c r="F36" s="661"/>
      <c r="G36" s="585"/>
      <c r="H36" s="723"/>
      <c r="I36" s="706"/>
      <c r="J36" s="706"/>
      <c r="K36" s="660"/>
      <c r="L36" s="660"/>
      <c r="M36" s="740"/>
      <c r="O36" s="271"/>
    </row>
    <row r="37" spans="1:15" ht="12" customHeight="1">
      <c r="A37" s="668"/>
      <c r="B37" s="663"/>
      <c r="C37" s="663"/>
      <c r="D37" s="665"/>
      <c r="E37" s="667"/>
      <c r="F37" s="661"/>
      <c r="G37" s="585"/>
      <c r="H37" s="723"/>
      <c r="I37" s="706"/>
      <c r="J37" s="706"/>
      <c r="K37" s="660"/>
      <c r="L37" s="660"/>
      <c r="M37" s="740"/>
      <c r="O37" s="271"/>
    </row>
    <row r="38" spans="1:15" ht="12" customHeight="1">
      <c r="A38" s="668"/>
      <c r="B38" s="663"/>
      <c r="C38" s="663"/>
      <c r="D38" s="665"/>
      <c r="E38" s="667"/>
      <c r="F38" s="661"/>
      <c r="G38" s="585"/>
      <c r="H38" s="723"/>
      <c r="I38" s="706"/>
      <c r="J38" s="706"/>
      <c r="K38" s="660"/>
      <c r="L38" s="660"/>
      <c r="M38" s="740"/>
      <c r="O38" s="271"/>
    </row>
    <row r="39" spans="1:15" ht="12" customHeight="1">
      <c r="A39" s="668"/>
      <c r="B39" s="663"/>
      <c r="C39" s="663"/>
      <c r="D39" s="665"/>
      <c r="E39" s="667"/>
      <c r="F39" s="661"/>
      <c r="G39" s="585"/>
      <c r="H39" s="723"/>
      <c r="I39" s="706"/>
      <c r="J39" s="706"/>
      <c r="K39" s="660"/>
      <c r="L39" s="660"/>
      <c r="M39" s="740"/>
      <c r="O39" s="271"/>
    </row>
    <row r="40" spans="1:15" s="23" customFormat="1" ht="12" customHeight="1">
      <c r="A40" s="668">
        <f>'7- Mapa Final'!A40</f>
        <v>4</v>
      </c>
      <c r="B40" s="663" t="str">
        <f>'7- Mapa Final'!B40</f>
        <v>Falta de Gobernabilidad de TIC</v>
      </c>
      <c r="C40" s="663" t="str">
        <f>'7- Mapa Final'!C40</f>
        <v>Desarticulación de las políticas en materia de las TIC</v>
      </c>
      <c r="D40" s="664" t="str">
        <f>'7- Mapa Final'!J40</f>
        <v>Muy Baja - 1</v>
      </c>
      <c r="E40" s="666" t="str">
        <f>'7- Mapa Final'!K40</f>
        <v>Menor - 2</v>
      </c>
      <c r="F40" s="661" t="str">
        <f>'7- Mapa Final'!M40</f>
        <v>Bajo - 2</v>
      </c>
      <c r="G40" s="585"/>
      <c r="H40" s="718"/>
      <c r="I40" s="660"/>
      <c r="J40" s="660"/>
      <c r="K40" s="659">
        <v>45839</v>
      </c>
      <c r="L40" s="659">
        <v>45930</v>
      </c>
      <c r="M40" s="712"/>
      <c r="O40" s="273"/>
    </row>
    <row r="41" spans="1:15" s="23" customFormat="1" ht="12" customHeight="1">
      <c r="A41" s="668"/>
      <c r="B41" s="663"/>
      <c r="C41" s="663"/>
      <c r="D41" s="665"/>
      <c r="E41" s="667"/>
      <c r="F41" s="661"/>
      <c r="G41" s="585"/>
      <c r="H41" s="718"/>
      <c r="I41" s="660"/>
      <c r="J41" s="660"/>
      <c r="K41" s="660"/>
      <c r="L41" s="660"/>
      <c r="M41" s="740"/>
      <c r="O41" s="272"/>
    </row>
    <row r="42" spans="1:15" s="23" customFormat="1" ht="12" customHeight="1">
      <c r="A42" s="668"/>
      <c r="B42" s="663"/>
      <c r="C42" s="663"/>
      <c r="D42" s="665"/>
      <c r="E42" s="667"/>
      <c r="F42" s="661"/>
      <c r="G42" s="585"/>
      <c r="H42" s="718"/>
      <c r="I42" s="660"/>
      <c r="J42" s="660"/>
      <c r="K42" s="660"/>
      <c r="L42" s="660"/>
      <c r="M42" s="740"/>
      <c r="O42" s="272"/>
    </row>
    <row r="43" spans="1:15" s="23" customFormat="1" ht="12" customHeight="1">
      <c r="A43" s="668"/>
      <c r="B43" s="663"/>
      <c r="C43" s="663"/>
      <c r="D43" s="665"/>
      <c r="E43" s="667"/>
      <c r="F43" s="661"/>
      <c r="G43" s="585"/>
      <c r="H43" s="718"/>
      <c r="I43" s="660"/>
      <c r="J43" s="660"/>
      <c r="K43" s="660"/>
      <c r="L43" s="660"/>
      <c r="M43" s="740"/>
      <c r="O43" s="272"/>
    </row>
    <row r="44" spans="1:15" s="23" customFormat="1" ht="12" customHeight="1">
      <c r="A44" s="668"/>
      <c r="B44" s="663"/>
      <c r="C44" s="663"/>
      <c r="D44" s="665"/>
      <c r="E44" s="667"/>
      <c r="F44" s="661"/>
      <c r="G44" s="585"/>
      <c r="H44" s="718"/>
      <c r="I44" s="660"/>
      <c r="J44" s="660"/>
      <c r="K44" s="660"/>
      <c r="L44" s="660"/>
      <c r="M44" s="740"/>
      <c r="O44" s="272"/>
    </row>
    <row r="45" spans="1:15" ht="12" customHeight="1">
      <c r="A45" s="668"/>
      <c r="B45" s="663"/>
      <c r="C45" s="663"/>
      <c r="D45" s="665"/>
      <c r="E45" s="667"/>
      <c r="F45" s="661"/>
      <c r="G45" s="585"/>
      <c r="H45" s="718"/>
      <c r="I45" s="660"/>
      <c r="J45" s="660"/>
      <c r="K45" s="660"/>
      <c r="L45" s="660"/>
      <c r="M45" s="740"/>
      <c r="N45"/>
      <c r="O45" s="272"/>
    </row>
    <row r="46" spans="1:15" ht="12" customHeight="1">
      <c r="A46" s="668"/>
      <c r="B46" s="663"/>
      <c r="C46" s="663"/>
      <c r="D46" s="665"/>
      <c r="E46" s="667"/>
      <c r="F46" s="661"/>
      <c r="G46" s="585"/>
      <c r="H46" s="718"/>
      <c r="I46" s="660"/>
      <c r="J46" s="660"/>
      <c r="K46" s="660"/>
      <c r="L46" s="660"/>
      <c r="M46" s="740"/>
      <c r="N46"/>
      <c r="O46" s="272"/>
    </row>
    <row r="47" spans="1:15" ht="12" customHeight="1">
      <c r="A47" s="668"/>
      <c r="B47" s="663"/>
      <c r="C47" s="663"/>
      <c r="D47" s="665"/>
      <c r="E47" s="667"/>
      <c r="F47" s="661"/>
      <c r="G47" s="585"/>
      <c r="H47" s="718"/>
      <c r="I47" s="660"/>
      <c r="J47" s="660"/>
      <c r="K47" s="660"/>
      <c r="L47" s="660"/>
      <c r="M47" s="740"/>
      <c r="N47"/>
      <c r="O47" s="272"/>
    </row>
    <row r="48" spans="1:15" ht="12" customHeight="1">
      <c r="A48" s="668"/>
      <c r="B48" s="663"/>
      <c r="C48" s="663"/>
      <c r="D48" s="665"/>
      <c r="E48" s="667"/>
      <c r="F48" s="661"/>
      <c r="G48" s="585"/>
      <c r="H48" s="718"/>
      <c r="I48" s="660"/>
      <c r="J48" s="660"/>
      <c r="K48" s="660"/>
      <c r="L48" s="660"/>
      <c r="M48" s="740"/>
      <c r="N48"/>
      <c r="O48" s="272"/>
    </row>
    <row r="49" spans="1:15" ht="12" customHeight="1">
      <c r="A49" s="668"/>
      <c r="B49" s="663"/>
      <c r="C49" s="663"/>
      <c r="D49" s="665"/>
      <c r="E49" s="667"/>
      <c r="F49" s="661"/>
      <c r="G49" s="585"/>
      <c r="H49" s="718"/>
      <c r="I49" s="660"/>
      <c r="J49" s="660"/>
      <c r="K49" s="660"/>
      <c r="L49" s="660"/>
      <c r="M49" s="740"/>
      <c r="N49"/>
      <c r="O49" s="272"/>
    </row>
    <row r="50" spans="1:15" s="23" customFormat="1" ht="12" customHeight="1">
      <c r="A50" s="668">
        <f>'7- Mapa Final'!A50</f>
        <v>5</v>
      </c>
      <c r="B50" s="663" t="str">
        <f>'7- Mapa Final'!B50</f>
        <v>Interrupción del servicio de conectividad LAN - Local</v>
      </c>
      <c r="C50" s="663" t="str">
        <f>'7- Mapa Final'!C50</f>
        <v>Afectar el normal curso de las
operaciones en alguna de las ubicaciones de la organización con ocasión a la ausencia de conectividad</v>
      </c>
      <c r="D50" s="664" t="str">
        <f>'7- Mapa Final'!J50</f>
        <v>Muy Baja - 1</v>
      </c>
      <c r="E50" s="666" t="str">
        <f>'7- Mapa Final'!K50</f>
        <v>Leve - 1</v>
      </c>
      <c r="F50" s="661" t="str">
        <f>'7- Mapa Final'!M50</f>
        <v>Bajo - 1</v>
      </c>
      <c r="G50" s="741"/>
      <c r="H50" s="715"/>
      <c r="I50" s="737"/>
      <c r="J50" s="737"/>
      <c r="K50" s="738">
        <v>45839</v>
      </c>
      <c r="L50" s="738">
        <v>45930</v>
      </c>
      <c r="M50" s="713"/>
      <c r="O50" s="271"/>
    </row>
    <row r="51" spans="1:15" s="23" customFormat="1" ht="12" customHeight="1">
      <c r="A51" s="668"/>
      <c r="B51" s="663"/>
      <c r="C51" s="663"/>
      <c r="D51" s="665"/>
      <c r="E51" s="667"/>
      <c r="F51" s="661"/>
      <c r="G51" s="741"/>
      <c r="H51" s="715"/>
      <c r="I51" s="737"/>
      <c r="J51" s="737"/>
      <c r="K51" s="737"/>
      <c r="L51" s="737"/>
      <c r="M51" s="713"/>
      <c r="O51" s="271"/>
    </row>
    <row r="52" spans="1:15" s="23" customFormat="1" ht="12" customHeight="1">
      <c r="A52" s="668"/>
      <c r="B52" s="663"/>
      <c r="C52" s="663"/>
      <c r="D52" s="665"/>
      <c r="E52" s="667"/>
      <c r="F52" s="661"/>
      <c r="G52" s="741"/>
      <c r="H52" s="715"/>
      <c r="I52" s="737"/>
      <c r="J52" s="737"/>
      <c r="K52" s="737"/>
      <c r="L52" s="737"/>
      <c r="M52" s="713"/>
      <c r="O52" s="271"/>
    </row>
    <row r="53" spans="1:15" s="23" customFormat="1" ht="12" customHeight="1">
      <c r="A53" s="668"/>
      <c r="B53" s="663"/>
      <c r="C53" s="663"/>
      <c r="D53" s="665"/>
      <c r="E53" s="667"/>
      <c r="F53" s="661"/>
      <c r="G53" s="741"/>
      <c r="H53" s="715"/>
      <c r="I53" s="737"/>
      <c r="J53" s="737"/>
      <c r="K53" s="737"/>
      <c r="L53" s="737"/>
      <c r="M53" s="713"/>
      <c r="O53" s="271"/>
    </row>
    <row r="54" spans="1:15" s="23" customFormat="1" ht="12" customHeight="1">
      <c r="A54" s="668"/>
      <c r="B54" s="663"/>
      <c r="C54" s="663"/>
      <c r="D54" s="665"/>
      <c r="E54" s="667"/>
      <c r="F54" s="661"/>
      <c r="G54" s="741"/>
      <c r="H54" s="715"/>
      <c r="I54" s="737"/>
      <c r="J54" s="737"/>
      <c r="K54" s="737"/>
      <c r="L54" s="737"/>
      <c r="M54" s="713"/>
      <c r="O54" s="271"/>
    </row>
    <row r="55" spans="1:15" ht="12" customHeight="1">
      <c r="A55" s="668"/>
      <c r="B55" s="663"/>
      <c r="C55" s="663"/>
      <c r="D55" s="665"/>
      <c r="E55" s="667"/>
      <c r="F55" s="661"/>
      <c r="G55" s="741"/>
      <c r="H55" s="715"/>
      <c r="I55" s="737"/>
      <c r="J55" s="737"/>
      <c r="K55" s="737"/>
      <c r="L55" s="737"/>
      <c r="M55" s="713"/>
      <c r="O55" s="271"/>
    </row>
    <row r="56" spans="1:15" ht="12" customHeight="1">
      <c r="A56" s="668"/>
      <c r="B56" s="663"/>
      <c r="C56" s="663"/>
      <c r="D56" s="665"/>
      <c r="E56" s="667"/>
      <c r="F56" s="661"/>
      <c r="G56" s="741"/>
      <c r="H56" s="715"/>
      <c r="I56" s="737"/>
      <c r="J56" s="737"/>
      <c r="K56" s="737"/>
      <c r="L56" s="737"/>
      <c r="M56" s="713"/>
      <c r="O56" s="271"/>
    </row>
    <row r="57" spans="1:15" ht="12" customHeight="1">
      <c r="A57" s="668"/>
      <c r="B57" s="663"/>
      <c r="C57" s="663"/>
      <c r="D57" s="665"/>
      <c r="E57" s="667"/>
      <c r="F57" s="661"/>
      <c r="G57" s="741"/>
      <c r="H57" s="715"/>
      <c r="I57" s="737"/>
      <c r="J57" s="737"/>
      <c r="K57" s="737"/>
      <c r="L57" s="737"/>
      <c r="M57" s="713"/>
      <c r="O57" s="271"/>
    </row>
    <row r="58" spans="1:15" ht="12" customHeight="1">
      <c r="A58" s="668"/>
      <c r="B58" s="663"/>
      <c r="C58" s="663"/>
      <c r="D58" s="665"/>
      <c r="E58" s="667"/>
      <c r="F58" s="661"/>
      <c r="G58" s="741"/>
      <c r="H58" s="715"/>
      <c r="I58" s="737"/>
      <c r="J58" s="737"/>
      <c r="K58" s="737"/>
      <c r="L58" s="737"/>
      <c r="M58" s="713"/>
      <c r="O58" s="271"/>
    </row>
    <row r="59" spans="1:15" ht="12" customHeight="1">
      <c r="A59" s="668"/>
      <c r="B59" s="663"/>
      <c r="C59" s="663"/>
      <c r="D59" s="665"/>
      <c r="E59" s="667"/>
      <c r="F59" s="661"/>
      <c r="G59" s="741"/>
      <c r="H59" s="715"/>
      <c r="I59" s="737"/>
      <c r="J59" s="737"/>
      <c r="K59" s="737"/>
      <c r="L59" s="737"/>
      <c r="M59" s="713"/>
      <c r="O59" s="271"/>
    </row>
    <row r="60" spans="1:15" s="23" customFormat="1" ht="12" customHeight="1">
      <c r="A60" s="668">
        <f>'7- Mapa Final'!A60</f>
        <v>6</v>
      </c>
      <c r="B60" s="663" t="str">
        <f>'7- Mapa Final'!B60</f>
        <v>Afectación o interrupción en la  prestación de servicios tecnológicos</v>
      </c>
      <c r="C60" s="663" t="str">
        <f>'7- Mapa Final'!C60</f>
        <v xml:space="preserve">Ausencia o intermitencia  de los servicios  tecnológicos en alguna de las instalaciones de las entidades de la Rama Judicial usuarias de los servicios  </v>
      </c>
      <c r="D60" s="664" t="str">
        <f>'7- Mapa Final'!J60</f>
        <v>Muy Baja - 1</v>
      </c>
      <c r="E60" s="666" t="str">
        <f>'7- Mapa Final'!K60</f>
        <v>Leve - 1</v>
      </c>
      <c r="F60" s="661" t="str">
        <f>'7- Mapa Final'!M60</f>
        <v>Bajo - 1</v>
      </c>
      <c r="G60" s="739"/>
      <c r="H60" s="715"/>
      <c r="I60" s="737"/>
      <c r="J60" s="737"/>
      <c r="K60" s="738">
        <v>45839</v>
      </c>
      <c r="L60" s="738">
        <v>45930</v>
      </c>
      <c r="M60" s="713"/>
      <c r="O60" s="271"/>
    </row>
    <row r="61" spans="1:15" s="23" customFormat="1" ht="12" customHeight="1">
      <c r="A61" s="668"/>
      <c r="B61" s="663"/>
      <c r="C61" s="663"/>
      <c r="D61" s="665"/>
      <c r="E61" s="667"/>
      <c r="F61" s="661"/>
      <c r="G61" s="739"/>
      <c r="H61" s="715"/>
      <c r="I61" s="737"/>
      <c r="J61" s="737"/>
      <c r="K61" s="737"/>
      <c r="L61" s="737"/>
      <c r="M61" s="713"/>
      <c r="O61" s="271"/>
    </row>
    <row r="62" spans="1:15" s="23" customFormat="1" ht="12" customHeight="1">
      <c r="A62" s="668"/>
      <c r="B62" s="663"/>
      <c r="C62" s="663"/>
      <c r="D62" s="665"/>
      <c r="E62" s="667"/>
      <c r="F62" s="661"/>
      <c r="G62" s="739"/>
      <c r="H62" s="715"/>
      <c r="I62" s="737"/>
      <c r="J62" s="737"/>
      <c r="K62" s="737"/>
      <c r="L62" s="737"/>
      <c r="M62" s="713"/>
      <c r="O62" s="271"/>
    </row>
    <row r="63" spans="1:15" s="23" customFormat="1" ht="12" customHeight="1">
      <c r="A63" s="668"/>
      <c r="B63" s="663"/>
      <c r="C63" s="663"/>
      <c r="D63" s="665"/>
      <c r="E63" s="667"/>
      <c r="F63" s="661"/>
      <c r="G63" s="739"/>
      <c r="H63" s="715"/>
      <c r="I63" s="737"/>
      <c r="J63" s="737"/>
      <c r="K63" s="737"/>
      <c r="L63" s="737"/>
      <c r="M63" s="713"/>
      <c r="O63" s="271"/>
    </row>
    <row r="64" spans="1:15" s="23" customFormat="1" ht="12" customHeight="1">
      <c r="A64" s="668"/>
      <c r="B64" s="663"/>
      <c r="C64" s="663"/>
      <c r="D64" s="665"/>
      <c r="E64" s="667"/>
      <c r="F64" s="661"/>
      <c r="G64" s="739"/>
      <c r="H64" s="715"/>
      <c r="I64" s="737"/>
      <c r="J64" s="737"/>
      <c r="K64" s="737"/>
      <c r="L64" s="737"/>
      <c r="M64" s="713"/>
      <c r="O64" s="271"/>
    </row>
    <row r="65" spans="1:15" ht="12" customHeight="1">
      <c r="A65" s="668"/>
      <c r="B65" s="663"/>
      <c r="C65" s="663"/>
      <c r="D65" s="665"/>
      <c r="E65" s="667"/>
      <c r="F65" s="661"/>
      <c r="G65" s="739"/>
      <c r="H65" s="715"/>
      <c r="I65" s="737"/>
      <c r="J65" s="737"/>
      <c r="K65" s="737"/>
      <c r="L65" s="737"/>
      <c r="M65" s="713"/>
      <c r="O65" s="271"/>
    </row>
    <row r="66" spans="1:15" ht="12" customHeight="1">
      <c r="A66" s="668"/>
      <c r="B66" s="663"/>
      <c r="C66" s="663"/>
      <c r="D66" s="665"/>
      <c r="E66" s="667"/>
      <c r="F66" s="661"/>
      <c r="G66" s="739"/>
      <c r="H66" s="715"/>
      <c r="I66" s="737"/>
      <c r="J66" s="737"/>
      <c r="K66" s="737"/>
      <c r="L66" s="737"/>
      <c r="M66" s="713"/>
      <c r="O66" s="271"/>
    </row>
    <row r="67" spans="1:15" ht="12" customHeight="1">
      <c r="A67" s="668"/>
      <c r="B67" s="663"/>
      <c r="C67" s="663"/>
      <c r="D67" s="665"/>
      <c r="E67" s="667"/>
      <c r="F67" s="661"/>
      <c r="G67" s="739"/>
      <c r="H67" s="715"/>
      <c r="I67" s="737"/>
      <c r="J67" s="737"/>
      <c r="K67" s="737"/>
      <c r="L67" s="737"/>
      <c r="M67" s="713"/>
      <c r="O67" s="271"/>
    </row>
    <row r="68" spans="1:15" ht="12" customHeight="1">
      <c r="A68" s="668"/>
      <c r="B68" s="663"/>
      <c r="C68" s="663"/>
      <c r="D68" s="665"/>
      <c r="E68" s="667"/>
      <c r="F68" s="661"/>
      <c r="G68" s="739"/>
      <c r="H68" s="715"/>
      <c r="I68" s="737"/>
      <c r="J68" s="737"/>
      <c r="K68" s="737"/>
      <c r="L68" s="737"/>
      <c r="M68" s="713"/>
      <c r="O68" s="271"/>
    </row>
    <row r="69" spans="1:15" ht="12" customHeight="1">
      <c r="A69" s="668"/>
      <c r="B69" s="663"/>
      <c r="C69" s="663"/>
      <c r="D69" s="665"/>
      <c r="E69" s="667"/>
      <c r="F69" s="661"/>
      <c r="G69" s="739"/>
      <c r="H69" s="715"/>
      <c r="I69" s="737"/>
      <c r="J69" s="737"/>
      <c r="K69" s="737"/>
      <c r="L69" s="737"/>
      <c r="M69" s="713"/>
      <c r="O69" s="271"/>
    </row>
    <row r="70" spans="1:15" ht="12" customHeight="1">
      <c r="A70" s="668">
        <f>'7- Mapa Final'!A70</f>
        <v>7</v>
      </c>
      <c r="B70" s="663" t="str">
        <f>'7- Mapa Final'!B70</f>
        <v>Fallas en la disponibilidad de los sistemas de información</v>
      </c>
      <c r="C70" s="663" t="str">
        <f>'7- Mapa Final'!C70</f>
        <v>Afectación en la disponibilidad de los sistemas de información y aplicación que se administren desde la unidad</v>
      </c>
      <c r="D70" s="664" t="str">
        <f>'7- Mapa Final'!J70</f>
        <v>Muy Baja - 1</v>
      </c>
      <c r="E70" s="666" t="str">
        <f>'7- Mapa Final'!K70</f>
        <v>Leve - 1</v>
      </c>
      <c r="F70" s="661" t="str">
        <f>'7- Mapa Final'!M70</f>
        <v>Bajo - 1</v>
      </c>
      <c r="G70" s="585"/>
      <c r="H70" s="753"/>
      <c r="I70" s="660"/>
      <c r="J70" s="660"/>
      <c r="K70" s="659">
        <v>45839</v>
      </c>
      <c r="L70" s="659">
        <v>45930</v>
      </c>
      <c r="M70" s="754"/>
      <c r="O70" s="270"/>
    </row>
    <row r="71" spans="1:15" ht="12" customHeight="1">
      <c r="A71" s="668"/>
      <c r="B71" s="663"/>
      <c r="C71" s="663"/>
      <c r="D71" s="665"/>
      <c r="E71" s="667"/>
      <c r="F71" s="661"/>
      <c r="G71" s="585"/>
      <c r="H71" s="718"/>
      <c r="I71" s="660"/>
      <c r="J71" s="660"/>
      <c r="K71" s="660"/>
      <c r="L71" s="660"/>
      <c r="M71" s="740"/>
      <c r="O71" s="271"/>
    </row>
    <row r="72" spans="1:15" ht="12" customHeight="1">
      <c r="A72" s="668"/>
      <c r="B72" s="663"/>
      <c r="C72" s="663"/>
      <c r="D72" s="665"/>
      <c r="E72" s="667"/>
      <c r="F72" s="661"/>
      <c r="G72" s="585"/>
      <c r="H72" s="718"/>
      <c r="I72" s="660"/>
      <c r="J72" s="660"/>
      <c r="K72" s="660"/>
      <c r="L72" s="660"/>
      <c r="M72" s="740"/>
      <c r="O72" s="272"/>
    </row>
    <row r="73" spans="1:15" ht="12" customHeight="1">
      <c r="A73" s="668"/>
      <c r="B73" s="663"/>
      <c r="C73" s="663"/>
      <c r="D73" s="665"/>
      <c r="E73" s="667"/>
      <c r="F73" s="661"/>
      <c r="G73" s="585"/>
      <c r="H73" s="718"/>
      <c r="I73" s="660"/>
      <c r="J73" s="660"/>
      <c r="K73" s="660"/>
      <c r="L73" s="660"/>
      <c r="M73" s="740"/>
      <c r="O73" s="272"/>
    </row>
    <row r="74" spans="1:15" ht="12" customHeight="1">
      <c r="A74" s="668"/>
      <c r="B74" s="663"/>
      <c r="C74" s="663"/>
      <c r="D74" s="665"/>
      <c r="E74" s="667"/>
      <c r="F74" s="661"/>
      <c r="G74" s="585"/>
      <c r="H74" s="718"/>
      <c r="I74" s="660"/>
      <c r="J74" s="660"/>
      <c r="K74" s="660"/>
      <c r="L74" s="660"/>
      <c r="M74" s="740"/>
      <c r="O74" s="272"/>
    </row>
    <row r="75" spans="1:15" ht="12" customHeight="1">
      <c r="A75" s="668"/>
      <c r="B75" s="663"/>
      <c r="C75" s="663"/>
      <c r="D75" s="665"/>
      <c r="E75" s="667"/>
      <c r="F75" s="661"/>
      <c r="G75" s="585"/>
      <c r="H75" s="718"/>
      <c r="I75" s="660"/>
      <c r="J75" s="660"/>
      <c r="K75" s="660"/>
      <c r="L75" s="660"/>
      <c r="M75" s="740"/>
      <c r="O75" s="271"/>
    </row>
    <row r="76" spans="1:15" ht="12" customHeight="1">
      <c r="A76" s="668"/>
      <c r="B76" s="663"/>
      <c r="C76" s="663"/>
      <c r="D76" s="665"/>
      <c r="E76" s="667"/>
      <c r="F76" s="661"/>
      <c r="G76" s="585"/>
      <c r="H76" s="718"/>
      <c r="I76" s="660"/>
      <c r="J76" s="660"/>
      <c r="K76" s="660"/>
      <c r="L76" s="660"/>
      <c r="M76" s="740"/>
      <c r="O76" s="271"/>
    </row>
    <row r="77" spans="1:15" ht="12" customHeight="1">
      <c r="A77" s="668"/>
      <c r="B77" s="663"/>
      <c r="C77" s="663"/>
      <c r="D77" s="665"/>
      <c r="E77" s="667"/>
      <c r="F77" s="661"/>
      <c r="G77" s="585"/>
      <c r="H77" s="718"/>
      <c r="I77" s="660"/>
      <c r="J77" s="660"/>
      <c r="K77" s="660"/>
      <c r="L77" s="660"/>
      <c r="M77" s="740"/>
      <c r="O77" s="271"/>
    </row>
    <row r="78" spans="1:15" ht="12" customHeight="1">
      <c r="A78" s="668"/>
      <c r="B78" s="663"/>
      <c r="C78" s="663"/>
      <c r="D78" s="665"/>
      <c r="E78" s="667"/>
      <c r="F78" s="661"/>
      <c r="G78" s="585"/>
      <c r="H78" s="718"/>
      <c r="I78" s="660"/>
      <c r="J78" s="660"/>
      <c r="K78" s="660"/>
      <c r="L78" s="660"/>
      <c r="M78" s="740"/>
      <c r="O78" s="271"/>
    </row>
    <row r="79" spans="1:15" ht="12" customHeight="1">
      <c r="A79" s="668"/>
      <c r="B79" s="663"/>
      <c r="C79" s="663"/>
      <c r="D79" s="665"/>
      <c r="E79" s="667"/>
      <c r="F79" s="661"/>
      <c r="G79" s="585"/>
      <c r="H79" s="718"/>
      <c r="I79" s="660"/>
      <c r="J79" s="660"/>
      <c r="K79" s="660"/>
      <c r="L79" s="660"/>
      <c r="M79" s="740"/>
      <c r="O79" s="271"/>
    </row>
    <row r="80" spans="1:15" s="23" customFormat="1" ht="12" customHeight="1">
      <c r="A80" s="662">
        <f>'7- Mapa Final'!A80</f>
        <v>8</v>
      </c>
      <c r="B80" s="663" t="str">
        <f>'7- Mapa Final'!B80</f>
        <v>Recibir dádivas o beneficios a nombre propio o de terceros para  manipular las bases de datos o interrumpir las comunicaciones.</v>
      </c>
      <c r="C80" s="663" t="str">
        <f>'7- Mapa Final'!C80</f>
        <v>Recibir dádivas o beneficios a nombre propio o de terceros para  alterar la información o la estructuras de las bases de datos o suspender temporal o permanentemente las comunicaciones.</v>
      </c>
      <c r="D80" s="664" t="str">
        <f>'7- Mapa Final'!J80</f>
        <v>Muy Baja - 1</v>
      </c>
      <c r="E80" s="666" t="str">
        <f>'7- Mapa Final'!K80</f>
        <v>Mayor - 4</v>
      </c>
      <c r="F80" s="661" t="str">
        <f>'7- Mapa Final'!M80</f>
        <v>Alto  - 4</v>
      </c>
      <c r="G80" s="585"/>
      <c r="H80" s="718"/>
      <c r="I80" s="660"/>
      <c r="J80" s="660"/>
      <c r="K80" s="659">
        <v>45839</v>
      </c>
      <c r="L80" s="659">
        <v>45930</v>
      </c>
      <c r="M80" s="712"/>
      <c r="O80" s="271"/>
    </row>
    <row r="81" spans="1:15" s="23" customFormat="1" ht="12" customHeight="1">
      <c r="A81" s="662"/>
      <c r="B81" s="663"/>
      <c r="C81" s="663"/>
      <c r="D81" s="665"/>
      <c r="E81" s="667"/>
      <c r="F81" s="661"/>
      <c r="G81" s="585"/>
      <c r="H81" s="718"/>
      <c r="I81" s="660"/>
      <c r="J81" s="660"/>
      <c r="K81" s="660"/>
      <c r="L81" s="660"/>
      <c r="M81" s="712"/>
      <c r="O81" s="271"/>
    </row>
    <row r="82" spans="1:15" s="23" customFormat="1" ht="12" customHeight="1">
      <c r="A82" s="662"/>
      <c r="B82" s="663"/>
      <c r="C82" s="663"/>
      <c r="D82" s="665"/>
      <c r="E82" s="667"/>
      <c r="F82" s="661"/>
      <c r="G82" s="585"/>
      <c r="H82" s="718"/>
      <c r="I82" s="660"/>
      <c r="J82" s="660"/>
      <c r="K82" s="660"/>
      <c r="L82" s="660"/>
      <c r="M82" s="712"/>
      <c r="O82" s="271"/>
    </row>
    <row r="83" spans="1:15" s="23" customFormat="1" ht="12" customHeight="1">
      <c r="A83" s="662"/>
      <c r="B83" s="663"/>
      <c r="C83" s="663"/>
      <c r="D83" s="665"/>
      <c r="E83" s="667"/>
      <c r="F83" s="661"/>
      <c r="G83" s="585"/>
      <c r="H83" s="718"/>
      <c r="I83" s="660"/>
      <c r="J83" s="660"/>
      <c r="K83" s="660"/>
      <c r="L83" s="660"/>
      <c r="M83" s="712"/>
      <c r="O83" s="271"/>
    </row>
    <row r="84" spans="1:15" s="23" customFormat="1" ht="12" customHeight="1">
      <c r="A84" s="662"/>
      <c r="B84" s="663"/>
      <c r="C84" s="663"/>
      <c r="D84" s="665"/>
      <c r="E84" s="667"/>
      <c r="F84" s="661"/>
      <c r="G84" s="585"/>
      <c r="H84" s="718"/>
      <c r="I84" s="660"/>
      <c r="J84" s="660"/>
      <c r="K84" s="660"/>
      <c r="L84" s="660"/>
      <c r="M84" s="712"/>
      <c r="O84" s="270"/>
    </row>
    <row r="85" spans="1:15" ht="12" customHeight="1">
      <c r="A85" s="662"/>
      <c r="B85" s="663"/>
      <c r="C85" s="663"/>
      <c r="D85" s="665"/>
      <c r="E85" s="667"/>
      <c r="F85" s="661"/>
      <c r="G85" s="585"/>
      <c r="H85" s="718"/>
      <c r="I85" s="660"/>
      <c r="J85" s="660"/>
      <c r="K85" s="660"/>
      <c r="L85" s="660"/>
      <c r="M85" s="712"/>
      <c r="O85" s="271"/>
    </row>
    <row r="86" spans="1:15" ht="12" customHeight="1">
      <c r="A86" s="662"/>
      <c r="B86" s="663"/>
      <c r="C86" s="663"/>
      <c r="D86" s="665"/>
      <c r="E86" s="667"/>
      <c r="F86" s="661"/>
      <c r="G86" s="585"/>
      <c r="H86" s="718"/>
      <c r="I86" s="660"/>
      <c r="J86" s="660"/>
      <c r="K86" s="660"/>
      <c r="L86" s="660"/>
      <c r="M86" s="712"/>
      <c r="O86" s="271"/>
    </row>
    <row r="87" spans="1:15" ht="12" customHeight="1">
      <c r="A87" s="662"/>
      <c r="B87" s="663"/>
      <c r="C87" s="663"/>
      <c r="D87" s="665"/>
      <c r="E87" s="667"/>
      <c r="F87" s="661"/>
      <c r="G87" s="585"/>
      <c r="H87" s="718"/>
      <c r="I87" s="660"/>
      <c r="J87" s="660"/>
      <c r="K87" s="660"/>
      <c r="L87" s="660"/>
      <c r="M87" s="712"/>
      <c r="O87" s="271"/>
    </row>
    <row r="88" spans="1:15" ht="12" customHeight="1">
      <c r="A88" s="662"/>
      <c r="B88" s="663"/>
      <c r="C88" s="663"/>
      <c r="D88" s="665"/>
      <c r="E88" s="667"/>
      <c r="F88" s="661"/>
      <c r="G88" s="585"/>
      <c r="H88" s="718"/>
      <c r="I88" s="660"/>
      <c r="J88" s="660"/>
      <c r="K88" s="660"/>
      <c r="L88" s="660"/>
      <c r="M88" s="712"/>
      <c r="O88" s="271"/>
    </row>
    <row r="89" spans="1:15" ht="12" customHeight="1">
      <c r="A89" s="662"/>
      <c r="B89" s="663"/>
      <c r="C89" s="663"/>
      <c r="D89" s="665"/>
      <c r="E89" s="667"/>
      <c r="F89" s="661"/>
      <c r="G89" s="585"/>
      <c r="H89" s="718"/>
      <c r="I89" s="660"/>
      <c r="J89" s="660"/>
      <c r="K89" s="660"/>
      <c r="L89" s="660"/>
      <c r="M89" s="712"/>
      <c r="O89" s="271"/>
    </row>
    <row r="90" spans="1:15" s="23" customFormat="1" ht="12" customHeight="1">
      <c r="A90" s="662">
        <f>'7- Mapa Final'!A90</f>
        <v>9</v>
      </c>
      <c r="B90" s="663" t="str">
        <f>'7- Mapa Final'!B90</f>
        <v>Ofrecer, prometer, entregar, aceptar o solicitar una ventaja indebida para la asignación de permisos para el acceso y uso de servicios tecnológicos no autorizados, con exposición de datos sensibles,  en  beneficio propio o de un tercero.</v>
      </c>
      <c r="C90" s="663" t="str">
        <f>'7- Mapa Final'!C90</f>
        <v xml:space="preserve">Cuando por el acceso indebido  y malintencionado a los sistemas de información se hace el uso no apropiado de la información contenida en los sistemas en favorecimiento propio o de un tercero.
</v>
      </c>
      <c r="D90" s="664" t="str">
        <f>'7- Mapa Final'!J90</f>
        <v>Muy Baja - 1</v>
      </c>
      <c r="E90" s="666" t="str">
        <f>'7- Mapa Final'!K90</f>
        <v>Menor - 2</v>
      </c>
      <c r="F90" s="661" t="str">
        <f>'7- Mapa Final'!M90</f>
        <v>Bajo - 2</v>
      </c>
      <c r="G90" s="585"/>
      <c r="H90" s="479"/>
      <c r="I90" s="660"/>
      <c r="J90" s="660"/>
      <c r="K90" s="659">
        <v>45839</v>
      </c>
      <c r="L90" s="659">
        <v>45930</v>
      </c>
      <c r="M90" s="501"/>
      <c r="O90" s="270"/>
    </row>
    <row r="91" spans="1:15" s="23" customFormat="1" ht="12" customHeight="1">
      <c r="A91" s="662"/>
      <c r="B91" s="663"/>
      <c r="C91" s="663"/>
      <c r="D91" s="665"/>
      <c r="E91" s="667"/>
      <c r="F91" s="661"/>
      <c r="G91" s="585"/>
      <c r="H91" s="660"/>
      <c r="I91" s="660"/>
      <c r="J91" s="660"/>
      <c r="K91" s="660"/>
      <c r="L91" s="660"/>
      <c r="M91" s="719"/>
      <c r="O91" s="271"/>
    </row>
    <row r="92" spans="1:15" s="23" customFormat="1" ht="12" customHeight="1">
      <c r="A92" s="662"/>
      <c r="B92" s="663"/>
      <c r="C92" s="663"/>
      <c r="D92" s="665"/>
      <c r="E92" s="667"/>
      <c r="F92" s="661"/>
      <c r="G92" s="585"/>
      <c r="H92" s="660"/>
      <c r="I92" s="660"/>
      <c r="J92" s="660"/>
      <c r="K92" s="660"/>
      <c r="L92" s="660"/>
      <c r="M92" s="719"/>
      <c r="O92" s="271"/>
    </row>
    <row r="93" spans="1:15" s="23" customFormat="1" ht="12" customHeight="1">
      <c r="A93" s="662"/>
      <c r="B93" s="663"/>
      <c r="C93" s="663"/>
      <c r="D93" s="665"/>
      <c r="E93" s="667"/>
      <c r="F93" s="661"/>
      <c r="G93" s="585"/>
      <c r="H93" s="660"/>
      <c r="I93" s="660"/>
      <c r="J93" s="660"/>
      <c r="K93" s="660"/>
      <c r="L93" s="660"/>
      <c r="M93" s="719"/>
      <c r="O93" s="271"/>
    </row>
    <row r="94" spans="1:15" s="23" customFormat="1" ht="12" customHeight="1">
      <c r="A94" s="662"/>
      <c r="B94" s="663"/>
      <c r="C94" s="663"/>
      <c r="D94" s="665"/>
      <c r="E94" s="667"/>
      <c r="F94" s="661"/>
      <c r="G94" s="585"/>
      <c r="H94" s="660"/>
      <c r="I94" s="660"/>
      <c r="J94" s="660"/>
      <c r="K94" s="660"/>
      <c r="L94" s="660"/>
      <c r="M94" s="719"/>
      <c r="O94" s="270"/>
    </row>
    <row r="95" spans="1:15" ht="12" customHeight="1">
      <c r="A95" s="662"/>
      <c r="B95" s="663"/>
      <c r="C95" s="663"/>
      <c r="D95" s="665"/>
      <c r="E95" s="667"/>
      <c r="F95" s="661"/>
      <c r="G95" s="585"/>
      <c r="H95" s="660"/>
      <c r="I95" s="660"/>
      <c r="J95" s="660"/>
      <c r="K95" s="660"/>
      <c r="L95" s="660"/>
      <c r="M95" s="719"/>
      <c r="O95" s="271"/>
    </row>
    <row r="96" spans="1:15" ht="12" customHeight="1">
      <c r="A96" s="662"/>
      <c r="B96" s="663"/>
      <c r="C96" s="663"/>
      <c r="D96" s="665"/>
      <c r="E96" s="667"/>
      <c r="F96" s="661"/>
      <c r="G96" s="585"/>
      <c r="H96" s="660"/>
      <c r="I96" s="660"/>
      <c r="J96" s="660"/>
      <c r="K96" s="660"/>
      <c r="L96" s="660"/>
      <c r="M96" s="719"/>
      <c r="O96" s="271"/>
    </row>
    <row r="97" spans="1:15" ht="12" customHeight="1">
      <c r="A97" s="662"/>
      <c r="B97" s="663"/>
      <c r="C97" s="663"/>
      <c r="D97" s="665"/>
      <c r="E97" s="667"/>
      <c r="F97" s="661"/>
      <c r="G97" s="585"/>
      <c r="H97" s="660"/>
      <c r="I97" s="660"/>
      <c r="J97" s="660"/>
      <c r="K97" s="660"/>
      <c r="L97" s="660"/>
      <c r="M97" s="719"/>
      <c r="O97" s="271"/>
    </row>
    <row r="98" spans="1:15" ht="12" customHeight="1">
      <c r="A98" s="662"/>
      <c r="B98" s="663"/>
      <c r="C98" s="663"/>
      <c r="D98" s="665"/>
      <c r="E98" s="667"/>
      <c r="F98" s="661"/>
      <c r="G98" s="585"/>
      <c r="H98" s="660"/>
      <c r="I98" s="660"/>
      <c r="J98" s="660"/>
      <c r="K98" s="660"/>
      <c r="L98" s="660"/>
      <c r="M98" s="719"/>
      <c r="O98" s="271"/>
    </row>
    <row r="99" spans="1:15" ht="12" customHeight="1">
      <c r="A99" s="662"/>
      <c r="B99" s="663"/>
      <c r="C99" s="663"/>
      <c r="D99" s="665"/>
      <c r="E99" s="667"/>
      <c r="F99" s="661"/>
      <c r="G99" s="585"/>
      <c r="H99" s="660"/>
      <c r="I99" s="660"/>
      <c r="J99" s="660"/>
      <c r="K99" s="660"/>
      <c r="L99" s="660"/>
      <c r="M99" s="719"/>
      <c r="O99" s="270"/>
    </row>
    <row r="100" spans="1:15" ht="12" customHeight="1">
      <c r="A100" s="662">
        <f>'7- Mapa Final'!A100</f>
        <v>10</v>
      </c>
      <c r="B100" s="663" t="str">
        <f>'7- Mapa Final'!B100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663" t="str">
        <f>'7- Mapa Final'!C100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664" t="str">
        <f>'7- Mapa Final'!J100</f>
        <v>Muy Baja - 1</v>
      </c>
      <c r="E100" s="666" t="str">
        <f>'7- Mapa Final'!K100</f>
        <v>Menor - 2</v>
      </c>
      <c r="F100" s="661" t="str">
        <f>'7- Mapa Final'!M100</f>
        <v>Bajo - 2</v>
      </c>
      <c r="G100" s="585"/>
      <c r="H100" s="718"/>
      <c r="I100" s="660"/>
      <c r="J100" s="660"/>
      <c r="K100" s="659">
        <v>45839</v>
      </c>
      <c r="L100" s="659">
        <v>45930</v>
      </c>
      <c r="M100" s="736"/>
      <c r="O100" s="270"/>
    </row>
    <row r="101" spans="1:15" ht="12" customHeight="1">
      <c r="A101" s="662"/>
      <c r="B101" s="663"/>
      <c r="C101" s="663"/>
      <c r="D101" s="665"/>
      <c r="E101" s="667"/>
      <c r="F101" s="661"/>
      <c r="G101" s="585"/>
      <c r="H101" s="718"/>
      <c r="I101" s="660"/>
      <c r="J101" s="660"/>
      <c r="K101" s="660"/>
      <c r="L101" s="660"/>
      <c r="M101" s="501"/>
      <c r="O101" s="270"/>
    </row>
    <row r="102" spans="1:15" ht="12" customHeight="1">
      <c r="A102" s="662"/>
      <c r="B102" s="663"/>
      <c r="C102" s="663"/>
      <c r="D102" s="665"/>
      <c r="E102" s="667"/>
      <c r="F102" s="661"/>
      <c r="G102" s="585"/>
      <c r="H102" s="718"/>
      <c r="I102" s="660"/>
      <c r="J102" s="660"/>
      <c r="K102" s="660"/>
      <c r="L102" s="660"/>
      <c r="M102" s="501"/>
      <c r="O102" s="270"/>
    </row>
    <row r="103" spans="1:15" ht="12" customHeight="1">
      <c r="A103" s="662"/>
      <c r="B103" s="663"/>
      <c r="C103" s="663"/>
      <c r="D103" s="665"/>
      <c r="E103" s="667"/>
      <c r="F103" s="661"/>
      <c r="G103" s="585"/>
      <c r="H103" s="718"/>
      <c r="I103" s="660"/>
      <c r="J103" s="660"/>
      <c r="K103" s="660"/>
      <c r="L103" s="660"/>
      <c r="M103" s="501"/>
      <c r="O103" s="270"/>
    </row>
    <row r="104" spans="1:15" ht="12" customHeight="1">
      <c r="A104" s="662"/>
      <c r="B104" s="663"/>
      <c r="C104" s="663"/>
      <c r="D104" s="665"/>
      <c r="E104" s="667"/>
      <c r="F104" s="661"/>
      <c r="G104" s="585"/>
      <c r="H104" s="718"/>
      <c r="I104" s="660"/>
      <c r="J104" s="660"/>
      <c r="K104" s="660"/>
      <c r="L104" s="660"/>
      <c r="M104" s="501"/>
      <c r="O104" s="270"/>
    </row>
    <row r="105" spans="1:15" ht="12" customHeight="1">
      <c r="A105" s="662"/>
      <c r="B105" s="663"/>
      <c r="C105" s="663"/>
      <c r="D105" s="665"/>
      <c r="E105" s="667"/>
      <c r="F105" s="661"/>
      <c r="G105" s="585"/>
      <c r="H105" s="718"/>
      <c r="I105" s="660"/>
      <c r="J105" s="660"/>
      <c r="K105" s="660"/>
      <c r="L105" s="660"/>
      <c r="M105" s="501"/>
      <c r="O105" s="270"/>
    </row>
    <row r="106" spans="1:15" ht="12" customHeight="1">
      <c r="A106" s="662"/>
      <c r="B106" s="663"/>
      <c r="C106" s="663"/>
      <c r="D106" s="665"/>
      <c r="E106" s="667"/>
      <c r="F106" s="661"/>
      <c r="G106" s="585"/>
      <c r="H106" s="718"/>
      <c r="I106" s="660"/>
      <c r="J106" s="660"/>
      <c r="K106" s="660"/>
      <c r="L106" s="660"/>
      <c r="M106" s="501"/>
      <c r="O106" s="270"/>
    </row>
    <row r="107" spans="1:15" ht="12" customHeight="1">
      <c r="A107" s="662"/>
      <c r="B107" s="663"/>
      <c r="C107" s="663"/>
      <c r="D107" s="665"/>
      <c r="E107" s="667"/>
      <c r="F107" s="661"/>
      <c r="G107" s="585"/>
      <c r="H107" s="718"/>
      <c r="I107" s="660"/>
      <c r="J107" s="660"/>
      <c r="K107" s="660"/>
      <c r="L107" s="660"/>
      <c r="M107" s="501"/>
      <c r="O107" s="270"/>
    </row>
    <row r="108" spans="1:15" ht="12" customHeight="1">
      <c r="A108" s="662"/>
      <c r="B108" s="663"/>
      <c r="C108" s="663"/>
      <c r="D108" s="665"/>
      <c r="E108" s="667"/>
      <c r="F108" s="661"/>
      <c r="G108" s="585"/>
      <c r="H108" s="718"/>
      <c r="I108" s="660"/>
      <c r="J108" s="660"/>
      <c r="K108" s="660"/>
      <c r="L108" s="660"/>
      <c r="M108" s="501"/>
      <c r="O108" s="270"/>
    </row>
    <row r="109" spans="1:15" ht="12" customHeight="1">
      <c r="A109" s="662"/>
      <c r="B109" s="663"/>
      <c r="C109" s="663"/>
      <c r="D109" s="665"/>
      <c r="E109" s="667"/>
      <c r="F109" s="661"/>
      <c r="G109" s="585"/>
      <c r="H109" s="718"/>
      <c r="I109" s="660"/>
      <c r="J109" s="660"/>
      <c r="K109" s="660"/>
      <c r="L109" s="660"/>
      <c r="M109" s="501"/>
      <c r="O109" s="270"/>
    </row>
    <row r="110" spans="1:15" ht="12" customHeight="1">
      <c r="A110" s="662">
        <f>'7- Mapa Final'!A110</f>
        <v>11</v>
      </c>
      <c r="B110" s="663" t="str">
        <f>'7- Mapa Final'!B110</f>
        <v>Ofrecer, prometer, entregar, aceptar o solicitar una ventaja para afectar indebidamente la evaluación técnica de ofertas en los procesos de contratación.</v>
      </c>
      <c r="C110" s="663" t="str">
        <f>'7- Mapa Final'!C110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664" t="str">
        <f>'7- Mapa Final'!J110</f>
        <v>Muy Baja - 1</v>
      </c>
      <c r="E110" s="666" t="str">
        <f>'7- Mapa Final'!K110</f>
        <v>Menor - 2</v>
      </c>
      <c r="F110" s="661" t="str">
        <f>'7- Mapa Final'!M110</f>
        <v>Bajo - 2</v>
      </c>
      <c r="G110" s="585"/>
      <c r="H110" s="718"/>
      <c r="I110" s="742"/>
      <c r="J110" s="742"/>
      <c r="K110" s="746">
        <v>45839</v>
      </c>
      <c r="L110" s="746">
        <v>45930</v>
      </c>
      <c r="M110" s="712"/>
      <c r="O110" s="270"/>
    </row>
    <row r="111" spans="1:15" ht="12" customHeight="1">
      <c r="A111" s="662"/>
      <c r="B111" s="663"/>
      <c r="C111" s="663"/>
      <c r="D111" s="665"/>
      <c r="E111" s="667"/>
      <c r="F111" s="661"/>
      <c r="G111" s="585"/>
      <c r="H111" s="718"/>
      <c r="I111" s="742"/>
      <c r="J111" s="742"/>
      <c r="K111" s="742"/>
      <c r="L111" s="742"/>
      <c r="M111" s="712"/>
      <c r="O111" s="270"/>
    </row>
    <row r="112" spans="1:15" ht="12" customHeight="1">
      <c r="A112" s="662"/>
      <c r="B112" s="663"/>
      <c r="C112" s="663"/>
      <c r="D112" s="665"/>
      <c r="E112" s="667"/>
      <c r="F112" s="661"/>
      <c r="G112" s="585"/>
      <c r="H112" s="718"/>
      <c r="I112" s="742"/>
      <c r="J112" s="742"/>
      <c r="K112" s="742"/>
      <c r="L112" s="742"/>
      <c r="M112" s="712"/>
      <c r="O112" s="270"/>
    </row>
    <row r="113" spans="1:15" ht="12" customHeight="1">
      <c r="A113" s="662"/>
      <c r="B113" s="663"/>
      <c r="C113" s="663"/>
      <c r="D113" s="665"/>
      <c r="E113" s="667"/>
      <c r="F113" s="661"/>
      <c r="G113" s="585"/>
      <c r="H113" s="718"/>
      <c r="I113" s="742"/>
      <c r="J113" s="742"/>
      <c r="K113" s="742"/>
      <c r="L113" s="742"/>
      <c r="M113" s="712"/>
      <c r="O113" s="270"/>
    </row>
    <row r="114" spans="1:15" ht="12" customHeight="1">
      <c r="A114" s="662"/>
      <c r="B114" s="663"/>
      <c r="C114" s="663"/>
      <c r="D114" s="665"/>
      <c r="E114" s="667"/>
      <c r="F114" s="661"/>
      <c r="G114" s="585"/>
      <c r="H114" s="718"/>
      <c r="I114" s="742"/>
      <c r="J114" s="742"/>
      <c r="K114" s="742"/>
      <c r="L114" s="742"/>
      <c r="M114" s="712"/>
      <c r="O114" s="270"/>
    </row>
    <row r="115" spans="1:15" ht="12" customHeight="1">
      <c r="A115" s="662"/>
      <c r="B115" s="663"/>
      <c r="C115" s="663"/>
      <c r="D115" s="665"/>
      <c r="E115" s="667"/>
      <c r="F115" s="661"/>
      <c r="G115" s="585"/>
      <c r="H115" s="718"/>
      <c r="I115" s="742"/>
      <c r="J115" s="742"/>
      <c r="K115" s="742"/>
      <c r="L115" s="742"/>
      <c r="M115" s="712"/>
      <c r="O115" s="270"/>
    </row>
    <row r="116" spans="1:15" ht="12" customHeight="1">
      <c r="A116" s="662"/>
      <c r="B116" s="663"/>
      <c r="C116" s="663"/>
      <c r="D116" s="665"/>
      <c r="E116" s="667"/>
      <c r="F116" s="661"/>
      <c r="G116" s="585"/>
      <c r="H116" s="718"/>
      <c r="I116" s="742"/>
      <c r="J116" s="742"/>
      <c r="K116" s="742"/>
      <c r="L116" s="742"/>
      <c r="M116" s="712"/>
      <c r="O116" s="270"/>
    </row>
    <row r="117" spans="1:15" ht="12" customHeight="1">
      <c r="A117" s="662"/>
      <c r="B117" s="663"/>
      <c r="C117" s="663"/>
      <c r="D117" s="665"/>
      <c r="E117" s="667"/>
      <c r="F117" s="661"/>
      <c r="G117" s="585"/>
      <c r="H117" s="718"/>
      <c r="I117" s="742"/>
      <c r="J117" s="742"/>
      <c r="K117" s="742"/>
      <c r="L117" s="742"/>
      <c r="M117" s="712"/>
      <c r="O117" s="270"/>
    </row>
    <row r="118" spans="1:15" ht="12" customHeight="1">
      <c r="A118" s="662"/>
      <c r="B118" s="663"/>
      <c r="C118" s="663"/>
      <c r="D118" s="665"/>
      <c r="E118" s="667"/>
      <c r="F118" s="661"/>
      <c r="G118" s="585"/>
      <c r="H118" s="718"/>
      <c r="I118" s="742"/>
      <c r="J118" s="742"/>
      <c r="K118" s="742"/>
      <c r="L118" s="742"/>
      <c r="M118" s="712"/>
      <c r="O118" s="270"/>
    </row>
    <row r="119" spans="1:15" ht="12" customHeight="1">
      <c r="A119" s="662"/>
      <c r="B119" s="663"/>
      <c r="C119" s="663"/>
      <c r="D119" s="665"/>
      <c r="E119" s="667"/>
      <c r="F119" s="661"/>
      <c r="G119" s="585"/>
      <c r="H119" s="718"/>
      <c r="I119" s="742"/>
      <c r="J119" s="742"/>
      <c r="K119" s="742"/>
      <c r="L119" s="742"/>
      <c r="M119" s="712"/>
      <c r="O119" s="270"/>
    </row>
    <row r="120" spans="1:15" ht="12" customHeight="1">
      <c r="A120" s="662">
        <f>'7- Mapa Final'!A120</f>
        <v>12</v>
      </c>
      <c r="B120" s="663" t="str">
        <f>'7- Mapa Final'!B120</f>
        <v>Ofrecer, prometer, entregar, aceptar o solicitar una ventaja indebida  para afectar la supervisión o interventoría de los contratos.</v>
      </c>
      <c r="C120" s="663" t="str">
        <f>'7- Mapa Final'!C120</f>
        <v>Cuando se favorece  indebidamente la intervención de personas inescrupulosas (ejem:  consultores externos, fabricantes, proveedores, oferentes, proponentes, entre otros.), para afectar indebidamente la supervisión o interventoría de los contratos.</v>
      </c>
      <c r="D120" s="664" t="str">
        <f>'7- Mapa Final'!J120</f>
        <v>Muy Baja - 1</v>
      </c>
      <c r="E120" s="666" t="str">
        <f>'7- Mapa Final'!K120</f>
        <v>Menor - 2</v>
      </c>
      <c r="F120" s="661" t="str">
        <f>'7- Mapa Final'!M120</f>
        <v>Bajo - 2</v>
      </c>
      <c r="G120" s="747"/>
      <c r="H120" s="749"/>
      <c r="I120" s="737"/>
      <c r="J120" s="737"/>
      <c r="K120" s="738">
        <v>45839</v>
      </c>
      <c r="L120" s="738">
        <v>45930</v>
      </c>
      <c r="M120" s="713"/>
      <c r="O120" s="270"/>
    </row>
    <row r="121" spans="1:15" ht="12" customHeight="1">
      <c r="A121" s="662"/>
      <c r="B121" s="663"/>
      <c r="C121" s="663"/>
      <c r="D121" s="665"/>
      <c r="E121" s="667"/>
      <c r="F121" s="661"/>
      <c r="G121" s="747"/>
      <c r="H121" s="749"/>
      <c r="I121" s="737"/>
      <c r="J121" s="737"/>
      <c r="K121" s="737"/>
      <c r="L121" s="737"/>
      <c r="M121" s="713"/>
      <c r="O121" s="270"/>
    </row>
    <row r="122" spans="1:15" ht="12" customHeight="1">
      <c r="A122" s="662"/>
      <c r="B122" s="663"/>
      <c r="C122" s="663"/>
      <c r="D122" s="665"/>
      <c r="E122" s="667"/>
      <c r="F122" s="661"/>
      <c r="G122" s="747"/>
      <c r="H122" s="749"/>
      <c r="I122" s="737"/>
      <c r="J122" s="737"/>
      <c r="K122" s="737"/>
      <c r="L122" s="737"/>
      <c r="M122" s="713"/>
      <c r="O122" s="270"/>
    </row>
    <row r="123" spans="1:15" ht="12" customHeight="1">
      <c r="A123" s="662"/>
      <c r="B123" s="663"/>
      <c r="C123" s="663"/>
      <c r="D123" s="665"/>
      <c r="E123" s="667"/>
      <c r="F123" s="661"/>
      <c r="G123" s="747"/>
      <c r="H123" s="749"/>
      <c r="I123" s="737"/>
      <c r="J123" s="737"/>
      <c r="K123" s="737"/>
      <c r="L123" s="737"/>
      <c r="M123" s="713"/>
      <c r="O123" s="270"/>
    </row>
    <row r="124" spans="1:15" ht="12" customHeight="1">
      <c r="A124" s="662"/>
      <c r="B124" s="663"/>
      <c r="C124" s="663"/>
      <c r="D124" s="665"/>
      <c r="E124" s="667"/>
      <c r="F124" s="661"/>
      <c r="G124" s="747"/>
      <c r="H124" s="749"/>
      <c r="I124" s="737"/>
      <c r="J124" s="737"/>
      <c r="K124" s="737"/>
      <c r="L124" s="737"/>
      <c r="M124" s="713"/>
      <c r="O124" s="270"/>
    </row>
    <row r="125" spans="1:15" ht="12" customHeight="1">
      <c r="A125" s="662"/>
      <c r="B125" s="663"/>
      <c r="C125" s="663"/>
      <c r="D125" s="665"/>
      <c r="E125" s="667"/>
      <c r="F125" s="661"/>
      <c r="G125" s="747"/>
      <c r="H125" s="749"/>
      <c r="I125" s="737"/>
      <c r="J125" s="737"/>
      <c r="K125" s="737"/>
      <c r="L125" s="737"/>
      <c r="M125" s="713"/>
      <c r="O125" s="270"/>
    </row>
    <row r="126" spans="1:15" ht="12" customHeight="1">
      <c r="A126" s="662"/>
      <c r="B126" s="663"/>
      <c r="C126" s="663"/>
      <c r="D126" s="665"/>
      <c r="E126" s="667"/>
      <c r="F126" s="661"/>
      <c r="G126" s="747"/>
      <c r="H126" s="749"/>
      <c r="I126" s="737"/>
      <c r="J126" s="737"/>
      <c r="K126" s="737"/>
      <c r="L126" s="737"/>
      <c r="M126" s="713"/>
      <c r="O126" s="270"/>
    </row>
    <row r="127" spans="1:15" ht="12" customHeight="1">
      <c r="A127" s="662"/>
      <c r="B127" s="663"/>
      <c r="C127" s="663"/>
      <c r="D127" s="665"/>
      <c r="E127" s="667"/>
      <c r="F127" s="661"/>
      <c r="G127" s="747"/>
      <c r="H127" s="749"/>
      <c r="I127" s="737"/>
      <c r="J127" s="737"/>
      <c r="K127" s="737"/>
      <c r="L127" s="737"/>
      <c r="M127" s="713"/>
      <c r="O127" s="270"/>
    </row>
    <row r="128" spans="1:15" ht="12" customHeight="1">
      <c r="A128" s="662"/>
      <c r="B128" s="663"/>
      <c r="C128" s="663"/>
      <c r="D128" s="665"/>
      <c r="E128" s="667"/>
      <c r="F128" s="661"/>
      <c r="G128" s="747"/>
      <c r="H128" s="749"/>
      <c r="I128" s="737"/>
      <c r="J128" s="737"/>
      <c r="K128" s="737"/>
      <c r="L128" s="737"/>
      <c r="M128" s="713"/>
      <c r="O128" s="270"/>
    </row>
    <row r="129" spans="1:15" ht="12" customHeight="1" thickBot="1">
      <c r="A129" s="699"/>
      <c r="B129" s="700"/>
      <c r="C129" s="700"/>
      <c r="D129" s="701"/>
      <c r="E129" s="702"/>
      <c r="F129" s="703"/>
      <c r="G129" s="748"/>
      <c r="H129" s="750"/>
      <c r="I129" s="751"/>
      <c r="J129" s="751"/>
      <c r="K129" s="751"/>
      <c r="L129" s="751"/>
      <c r="M129" s="752"/>
      <c r="O129" s="270"/>
    </row>
    <row r="130" spans="1:15">
      <c r="H130" s="282"/>
      <c r="I130" s="282"/>
      <c r="J130" s="282"/>
      <c r="K130" s="282"/>
      <c r="L130" s="282"/>
      <c r="M130" s="282"/>
      <c r="O130" s="270"/>
    </row>
    <row r="131" spans="1:15">
      <c r="H131" s="282"/>
      <c r="I131" s="282"/>
      <c r="J131" s="282"/>
      <c r="K131" s="282"/>
      <c r="L131" s="282"/>
      <c r="M131" s="282"/>
      <c r="O131" s="270"/>
    </row>
    <row r="132" spans="1:15">
      <c r="H132" s="282"/>
      <c r="I132" s="282"/>
      <c r="J132" s="282"/>
      <c r="K132" s="282"/>
      <c r="L132" s="282"/>
      <c r="M132" s="282"/>
      <c r="O132" s="270"/>
    </row>
    <row r="133" spans="1:15">
      <c r="H133" s="282"/>
      <c r="I133" s="282"/>
      <c r="J133" s="282"/>
      <c r="K133" s="282"/>
      <c r="L133" s="282"/>
      <c r="M133" s="282"/>
      <c r="O133" s="270"/>
    </row>
    <row r="134" spans="1:15">
      <c r="H134" s="282"/>
      <c r="I134" s="282"/>
      <c r="J134" s="282"/>
      <c r="K134" s="282"/>
      <c r="L134" s="282"/>
      <c r="M134" s="282"/>
      <c r="O134" s="270"/>
    </row>
    <row r="135" spans="1:15">
      <c r="H135" s="282"/>
      <c r="I135" s="282"/>
      <c r="J135" s="282"/>
      <c r="K135" s="282"/>
      <c r="L135" s="282"/>
      <c r="M135" s="282"/>
      <c r="O135" s="270"/>
    </row>
    <row r="136" spans="1:15">
      <c r="H136" s="282"/>
      <c r="I136" s="282"/>
      <c r="J136" s="282"/>
      <c r="K136" s="282"/>
      <c r="L136" s="282"/>
      <c r="M136" s="282"/>
      <c r="O136" s="270"/>
    </row>
    <row r="137" spans="1:15">
      <c r="H137" s="282"/>
      <c r="I137" s="282"/>
      <c r="J137" s="282"/>
      <c r="K137" s="282"/>
      <c r="L137" s="282"/>
      <c r="M137" s="282"/>
      <c r="O137" s="270"/>
    </row>
    <row r="138" spans="1:15">
      <c r="H138" s="282"/>
      <c r="I138" s="282"/>
      <c r="J138" s="282"/>
      <c r="K138" s="282"/>
      <c r="L138" s="282"/>
      <c r="M138" s="282"/>
      <c r="O138" s="270"/>
    </row>
    <row r="139" spans="1:15">
      <c r="O139" s="270"/>
    </row>
    <row r="140" spans="1:15">
      <c r="O140" s="270"/>
    </row>
    <row r="141" spans="1:15">
      <c r="O141" s="270"/>
    </row>
    <row r="142" spans="1:15">
      <c r="O142" s="270"/>
    </row>
    <row r="143" spans="1:15">
      <c r="O143" s="270"/>
    </row>
    <row r="144" spans="1:15">
      <c r="O144" s="270"/>
    </row>
  </sheetData>
  <mergeCells count="173">
    <mergeCell ref="J30:J39"/>
    <mergeCell ref="K30:K39"/>
    <mergeCell ref="L30:L39"/>
    <mergeCell ref="M30:M39"/>
    <mergeCell ref="A70:A79"/>
    <mergeCell ref="B70:B79"/>
    <mergeCell ref="C70:C79"/>
    <mergeCell ref="D70:D79"/>
    <mergeCell ref="E70:E79"/>
    <mergeCell ref="F70:F79"/>
    <mergeCell ref="G70:G79"/>
    <mergeCell ref="H70:H79"/>
    <mergeCell ref="I70:I79"/>
    <mergeCell ref="J70:J79"/>
    <mergeCell ref="K70:K79"/>
    <mergeCell ref="L70:L79"/>
    <mergeCell ref="M70:M79"/>
    <mergeCell ref="H40:H49"/>
    <mergeCell ref="I40:I49"/>
    <mergeCell ref="H30:H39"/>
    <mergeCell ref="I30:I39"/>
    <mergeCell ref="J40:J49"/>
    <mergeCell ref="K40:K49"/>
    <mergeCell ref="L40:L49"/>
    <mergeCell ref="J110:J119"/>
    <mergeCell ref="K110:K119"/>
    <mergeCell ref="L110:L119"/>
    <mergeCell ref="M110:M119"/>
    <mergeCell ref="A120:A129"/>
    <mergeCell ref="B120:B129"/>
    <mergeCell ref="C120:C129"/>
    <mergeCell ref="D120:D129"/>
    <mergeCell ref="E120:E129"/>
    <mergeCell ref="F120:F129"/>
    <mergeCell ref="G120:G129"/>
    <mergeCell ref="H120:H129"/>
    <mergeCell ref="I120:I129"/>
    <mergeCell ref="J120:J129"/>
    <mergeCell ref="K120:K129"/>
    <mergeCell ref="L120:L129"/>
    <mergeCell ref="M120:M129"/>
    <mergeCell ref="A110:A119"/>
    <mergeCell ref="B110:B119"/>
    <mergeCell ref="C110:C119"/>
    <mergeCell ref="D110:D119"/>
    <mergeCell ref="E110:E119"/>
    <mergeCell ref="F110:F119"/>
    <mergeCell ref="G110:G119"/>
    <mergeCell ref="H110:H119"/>
    <mergeCell ref="I110:I11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M20:M29"/>
    <mergeCell ref="G20:G29"/>
    <mergeCell ref="H20:H29"/>
    <mergeCell ref="I20:I29"/>
    <mergeCell ref="J20:J29"/>
    <mergeCell ref="K20:K29"/>
    <mergeCell ref="L20:L29"/>
    <mergeCell ref="A20:A29"/>
    <mergeCell ref="B20:B29"/>
    <mergeCell ref="C20:C29"/>
    <mergeCell ref="D20:D29"/>
    <mergeCell ref="E20:E29"/>
    <mergeCell ref="F20:F29"/>
    <mergeCell ref="A9:G9"/>
    <mergeCell ref="A10:A19"/>
    <mergeCell ref="B10:B19"/>
    <mergeCell ref="C10:C19"/>
    <mergeCell ref="D10:D19"/>
    <mergeCell ref="E10:E19"/>
    <mergeCell ref="F10:F19"/>
    <mergeCell ref="G10:G19"/>
    <mergeCell ref="A30:A39"/>
    <mergeCell ref="B30:B39"/>
    <mergeCell ref="C30:C39"/>
    <mergeCell ref="D30:D39"/>
    <mergeCell ref="E30:E39"/>
    <mergeCell ref="F30:F39"/>
    <mergeCell ref="G30:G39"/>
    <mergeCell ref="M40:M49"/>
    <mergeCell ref="A50:A59"/>
    <mergeCell ref="B50:B59"/>
    <mergeCell ref="C50:C59"/>
    <mergeCell ref="D50:D59"/>
    <mergeCell ref="E50:E59"/>
    <mergeCell ref="F50:F59"/>
    <mergeCell ref="M50:M59"/>
    <mergeCell ref="G50:G59"/>
    <mergeCell ref="H50:H59"/>
    <mergeCell ref="I50:I59"/>
    <mergeCell ref="J50:J59"/>
    <mergeCell ref="K50:K59"/>
    <mergeCell ref="L50:L59"/>
    <mergeCell ref="A40:A49"/>
    <mergeCell ref="B40:B49"/>
    <mergeCell ref="C40:C49"/>
    <mergeCell ref="D40:D49"/>
    <mergeCell ref="E40:E49"/>
    <mergeCell ref="F40:F49"/>
    <mergeCell ref="G40:G49"/>
    <mergeCell ref="J60:J69"/>
    <mergeCell ref="K60:K69"/>
    <mergeCell ref="L60:L69"/>
    <mergeCell ref="M60:M69"/>
    <mergeCell ref="A80:A89"/>
    <mergeCell ref="B80:B89"/>
    <mergeCell ref="C80:C89"/>
    <mergeCell ref="D80:D89"/>
    <mergeCell ref="E80:E89"/>
    <mergeCell ref="F80:F89"/>
    <mergeCell ref="A60:A69"/>
    <mergeCell ref="B60:B69"/>
    <mergeCell ref="C60:C69"/>
    <mergeCell ref="D60:D69"/>
    <mergeCell ref="E60:E69"/>
    <mergeCell ref="F60:F69"/>
    <mergeCell ref="G60:G69"/>
    <mergeCell ref="H60:H69"/>
    <mergeCell ref="I60:I69"/>
    <mergeCell ref="A100:A109"/>
    <mergeCell ref="B100:B109"/>
    <mergeCell ref="C100:C109"/>
    <mergeCell ref="D100:D109"/>
    <mergeCell ref="E100:E109"/>
    <mergeCell ref="F100:F10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M100:M109"/>
    <mergeCell ref="G100:G109"/>
    <mergeCell ref="H100:H109"/>
    <mergeCell ref="I100:I109"/>
    <mergeCell ref="J100:J109"/>
    <mergeCell ref="K100:K109"/>
    <mergeCell ref="L100:L109"/>
    <mergeCell ref="J90:J99"/>
    <mergeCell ref="K90:K99"/>
    <mergeCell ref="L90:L99"/>
    <mergeCell ref="M90:M99"/>
  </mergeCells>
  <conditionalFormatting sqref="A7:B7">
    <cfRule type="containsText" dxfId="123" priority="67" operator="containsText" text="1- Bajo">
      <formula>NOT(ISERROR(SEARCH("1- Bajo",A7)))</formula>
    </cfRule>
    <cfRule type="containsText" dxfId="122" priority="66" operator="containsText" text="4- Bajo">
      <formula>NOT(ISERROR(SEARCH("4- Bajo",A7)))</formula>
    </cfRule>
    <cfRule type="containsText" dxfId="121" priority="65" operator="containsText" text="3- Bajo">
      <formula>NOT(ISERROR(SEARCH("3- Bajo",A7)))</formula>
    </cfRule>
    <cfRule type="containsText" dxfId="120" priority="64" operator="containsText" text="4- Moderado">
      <formula>NOT(ISERROR(SEARCH("4- Moderado",A7)))</formula>
    </cfRule>
    <cfRule type="containsText" dxfId="119" priority="62" operator="containsText" text="3- Moderado">
      <formula>NOT(ISERROR(SEARCH("3- Moderado",A7)))</formula>
    </cfRule>
    <cfRule type="containsText" dxfId="118" priority="63" operator="containsText" text="6- Moderado">
      <formula>NOT(ISERROR(SEARCH("6- Moderado",A7)))</formula>
    </cfRule>
  </conditionalFormatting>
  <conditionalFormatting sqref="A10:E10 A20:E20 A30:E30">
    <cfRule type="containsText" dxfId="117" priority="58" operator="containsText" text="4- Moderado">
      <formula>NOT(ISERROR(SEARCH("4- Moderado",A10)))</formula>
    </cfRule>
    <cfRule type="containsText" dxfId="116" priority="57" operator="containsText" text="6- Moderado">
      <formula>NOT(ISERROR(SEARCH("6- Moderado",A10)))</formula>
    </cfRule>
    <cfRule type="containsText" dxfId="115" priority="56" operator="containsText" text="3- Moderado">
      <formula>NOT(ISERROR(SEARCH("3- Moderado",A10)))</formula>
    </cfRule>
    <cfRule type="containsText" dxfId="114" priority="60" operator="containsText" text="4- Bajo">
      <formula>NOT(ISERROR(SEARCH("4- Bajo",A10)))</formula>
    </cfRule>
    <cfRule type="containsText" dxfId="113" priority="59" operator="containsText" text="3- Bajo">
      <formula>NOT(ISERROR(SEARCH("3- Bajo",A10)))</formula>
    </cfRule>
    <cfRule type="containsText" dxfId="112" priority="61" operator="containsText" text="1- Bajo">
      <formula>NOT(ISERROR(SEARCH("1- Bajo",A10)))</formula>
    </cfRule>
  </conditionalFormatting>
  <conditionalFormatting sqref="A40:E40">
    <cfRule type="containsText" dxfId="111" priority="48" operator="containsText" text="1- Bajo">
      <formula>NOT(ISERROR(SEARCH("1- Bajo",A40)))</formula>
    </cfRule>
    <cfRule type="containsText" dxfId="110" priority="46" operator="containsText" text="3- Bajo">
      <formula>NOT(ISERROR(SEARCH("3- Bajo",A40)))</formula>
    </cfRule>
    <cfRule type="containsText" dxfId="109" priority="45" operator="containsText" text="4- Moderado">
      <formula>NOT(ISERROR(SEARCH("4- Moderado",A40)))</formula>
    </cfRule>
    <cfRule type="containsText" dxfId="108" priority="43" operator="containsText" text="3- Moderado">
      <formula>NOT(ISERROR(SEARCH("3- Moderado",A40)))</formula>
    </cfRule>
    <cfRule type="containsText" dxfId="107" priority="44" operator="containsText" text="6- Moderado">
      <formula>NOT(ISERROR(SEARCH("6- Moderado",A40)))</formula>
    </cfRule>
    <cfRule type="containsText" dxfId="106" priority="47" operator="containsText" text="4- Bajo">
      <formula>NOT(ISERROR(SEARCH("4- Bajo",A40)))</formula>
    </cfRule>
  </conditionalFormatting>
  <conditionalFormatting sqref="A50:E50">
    <cfRule type="containsText" dxfId="105" priority="36" operator="containsText" text="3- Moderado">
      <formula>NOT(ISERROR(SEARCH("3- Moderado",A50)))</formula>
    </cfRule>
    <cfRule type="containsText" dxfId="104" priority="37" operator="containsText" text="6- Moderado">
      <formula>NOT(ISERROR(SEARCH("6- Moderado",A50)))</formula>
    </cfRule>
    <cfRule type="containsText" dxfId="103" priority="38" operator="containsText" text="4- Moderado">
      <formula>NOT(ISERROR(SEARCH("4- Moderado",A50)))</formula>
    </cfRule>
    <cfRule type="containsText" dxfId="102" priority="39" operator="containsText" text="3- Bajo">
      <formula>NOT(ISERROR(SEARCH("3- Bajo",A50)))</formula>
    </cfRule>
    <cfRule type="containsText" dxfId="101" priority="41" operator="containsText" text="1- Bajo">
      <formula>NOT(ISERROR(SEARCH("1- Bajo",A50)))</formula>
    </cfRule>
    <cfRule type="containsText" dxfId="100" priority="40" operator="containsText" text="4- Bajo">
      <formula>NOT(ISERROR(SEARCH("4- Bajo",A50)))</formula>
    </cfRule>
  </conditionalFormatting>
  <conditionalFormatting sqref="A60:E60 A70:E70">
    <cfRule type="containsText" dxfId="99" priority="29" operator="containsText" text="3- Moderado">
      <formula>NOT(ISERROR(SEARCH("3- Moderado",A60)))</formula>
    </cfRule>
    <cfRule type="containsText" dxfId="98" priority="30" operator="containsText" text="6- Moderado">
      <formula>NOT(ISERROR(SEARCH("6- Moderado",A60)))</formula>
    </cfRule>
    <cfRule type="containsText" dxfId="97" priority="31" operator="containsText" text="4- Moderado">
      <formula>NOT(ISERROR(SEARCH("4- Moderado",A60)))</formula>
    </cfRule>
    <cfRule type="containsText" dxfId="96" priority="33" operator="containsText" text="4- Bajo">
      <formula>NOT(ISERROR(SEARCH("4- Bajo",A60)))</formula>
    </cfRule>
    <cfRule type="containsText" dxfId="95" priority="34" operator="containsText" text="1- Bajo">
      <formula>NOT(ISERROR(SEARCH("1- Bajo",A60)))</formula>
    </cfRule>
    <cfRule type="containsText" dxfId="94" priority="32" operator="containsText" text="3- Bajo">
      <formula>NOT(ISERROR(SEARCH("3- Bajo",A60)))</formula>
    </cfRule>
  </conditionalFormatting>
  <conditionalFormatting sqref="A80:E80">
    <cfRule type="containsText" dxfId="93" priority="27" operator="containsText" text="1- Bajo">
      <formula>NOT(ISERROR(SEARCH("1- Bajo",A80)))</formula>
    </cfRule>
    <cfRule type="containsText" dxfId="92" priority="23" operator="containsText" text="6- Moderado">
      <formula>NOT(ISERROR(SEARCH("6- Moderado",A80)))</formula>
    </cfRule>
    <cfRule type="containsText" dxfId="91" priority="24" operator="containsText" text="4- Moderado">
      <formula>NOT(ISERROR(SEARCH("4- Moderado",A80)))</formula>
    </cfRule>
    <cfRule type="containsText" dxfId="90" priority="25" operator="containsText" text="3- Bajo">
      <formula>NOT(ISERROR(SEARCH("3- Bajo",A80)))</formula>
    </cfRule>
    <cfRule type="containsText" dxfId="89" priority="26" operator="containsText" text="4- Bajo">
      <formula>NOT(ISERROR(SEARCH("4- Bajo",A80)))</formula>
    </cfRule>
    <cfRule type="containsText" dxfId="88" priority="22" operator="containsText" text="3- Moderado">
      <formula>NOT(ISERROR(SEARCH("3- Moderado",A80)))</formula>
    </cfRule>
  </conditionalFormatting>
  <conditionalFormatting sqref="A90:E90 A100:E100 A110:E110 A120:E120">
    <cfRule type="containsText" dxfId="87" priority="11" operator="containsText" text="3- Moderado">
      <formula>NOT(ISERROR(SEARCH("3- Moderado",A90)))</formula>
    </cfRule>
    <cfRule type="containsText" dxfId="86" priority="12" operator="containsText" text="6- Moderado">
      <formula>NOT(ISERROR(SEARCH("6- Moderado",A90)))</formula>
    </cfRule>
    <cfRule type="containsText" dxfId="85" priority="13" operator="containsText" text="4- Moderado">
      <formula>NOT(ISERROR(SEARCH("4- Moderado",A90)))</formula>
    </cfRule>
    <cfRule type="containsText" dxfId="84" priority="16" operator="containsText" text="1- Bajo">
      <formula>NOT(ISERROR(SEARCH("1- Bajo",A90)))</formula>
    </cfRule>
    <cfRule type="containsText" dxfId="83" priority="15" operator="containsText" text="4- Bajo">
      <formula>NOT(ISERROR(SEARCH("4- Bajo",A90)))</formula>
    </cfRule>
    <cfRule type="containsText" dxfId="82" priority="14" operator="containsText" text="3- Bajo">
      <formula>NOT(ISERROR(SEARCH("3- Bajo",A90)))</formula>
    </cfRule>
  </conditionalFormatting>
  <conditionalFormatting sqref="C8:F8">
    <cfRule type="containsText" dxfId="81" priority="51" operator="containsText" text="6- Moderado">
      <formula>NOT(ISERROR(SEARCH("6- Moderado",C8)))</formula>
    </cfRule>
    <cfRule type="containsText" dxfId="80" priority="53" operator="containsText" text="3- Bajo">
      <formula>NOT(ISERROR(SEARCH("3- Bajo",C8)))</formula>
    </cfRule>
    <cfRule type="containsText" dxfId="79" priority="54" operator="containsText" text="4- Bajo">
      <formula>NOT(ISERROR(SEARCH("4- Bajo",C8)))</formula>
    </cfRule>
    <cfRule type="containsText" dxfId="78" priority="55" operator="containsText" text="1- Bajo">
      <formula>NOT(ISERROR(SEARCH("1- Bajo",C8)))</formula>
    </cfRule>
    <cfRule type="containsText" dxfId="77" priority="52" operator="containsText" text="4- Moderado">
      <formula>NOT(ISERROR(SEARCH("4- Moderado",C8)))</formula>
    </cfRule>
    <cfRule type="containsText" dxfId="76" priority="50" operator="containsText" text="3- Moderado">
      <formula>NOT(ISERROR(SEARCH("3- Moderado",C8)))</formula>
    </cfRule>
  </conditionalFormatting>
  <conditionalFormatting sqref="D10:D129">
    <cfRule type="containsText" dxfId="75" priority="10" operator="containsText" text="Media">
      <formula>NOT(ISERROR(SEARCH("Media",D10)))</formula>
    </cfRule>
    <cfRule type="containsText" dxfId="74" priority="8" operator="containsText" text="Muy Baja">
      <formula>NOT(ISERROR(SEARCH("Muy Baja",D10)))</formula>
    </cfRule>
    <cfRule type="containsText" dxfId="73" priority="7" operator="containsText" text="Baja">
      <formula>NOT(ISERROR(SEARCH("Baja",D10)))</formula>
    </cfRule>
    <cfRule type="containsText" dxfId="72" priority="6" operator="containsText" text="Alta">
      <formula>NOT(ISERROR(SEARCH("Alta",D10)))</formula>
    </cfRule>
    <cfRule type="containsText" dxfId="71" priority="5" operator="containsText" text="Muy Alta">
      <formula>NOT(ISERROR(SEARCH("Muy Alta",D10)))</formula>
    </cfRule>
  </conditionalFormatting>
  <conditionalFormatting sqref="E10:E129">
    <cfRule type="containsText" dxfId="70" priority="4" operator="containsText" text="Leve">
      <formula>NOT(ISERROR(SEARCH("Leve",E10)))</formula>
    </cfRule>
    <cfRule type="containsText" dxfId="69" priority="3" operator="containsText" text="Menor">
      <formula>NOT(ISERROR(SEARCH("Menor",E10)))</formula>
    </cfRule>
    <cfRule type="containsText" dxfId="68" priority="2" operator="containsText" text="Mayor">
      <formula>NOT(ISERROR(SEARCH("Mayor",E10)))</formula>
    </cfRule>
    <cfRule type="containsText" dxfId="67" priority="1" operator="containsText" text="Catastrófico">
      <formula>NOT(ISERROR(SEARCH("Catastrófico",E10)))</formula>
    </cfRule>
  </conditionalFormatting>
  <conditionalFormatting sqref="E10:F129">
    <cfRule type="containsText" dxfId="66" priority="9" operator="containsText" text="Moderado">
      <formula>NOT(ISERROR(SEARCH("Moderado",E10)))</formula>
    </cfRule>
  </conditionalFormatting>
  <conditionalFormatting sqref="F10:F39">
    <cfRule type="colorScale" priority="68">
      <colorScale>
        <cfvo type="min"/>
        <cfvo type="max"/>
        <color rgb="FFFF7128"/>
        <color rgb="FFFFEF9C"/>
      </colorScale>
    </cfRule>
  </conditionalFormatting>
  <conditionalFormatting sqref="F10:F129">
    <cfRule type="containsText" dxfId="65" priority="20" operator="containsText" text="Extremo">
      <formula>NOT(ISERROR(SEARCH("Extremo",F10)))</formula>
    </cfRule>
    <cfRule type="containsText" dxfId="64" priority="19" operator="containsText" text="Alto">
      <formula>NOT(ISERROR(SEARCH("Alto",F10)))</formula>
    </cfRule>
    <cfRule type="containsText" dxfId="63" priority="18" operator="containsText" text="Moderado">
      <formula>NOT(ISERROR(SEARCH("Moderado",F10)))</formula>
    </cfRule>
    <cfRule type="containsText" dxfId="62" priority="17" operator="containsText" text="Bajo">
      <formula>NOT(ISERROR(SEARCH("Bajo",F10)))</formula>
    </cfRule>
  </conditionalFormatting>
  <conditionalFormatting sqref="F40:F49">
    <cfRule type="colorScale" priority="49">
      <colorScale>
        <cfvo type="min"/>
        <cfvo type="max"/>
        <color rgb="FFFF7128"/>
        <color rgb="FFFFEF9C"/>
      </colorScale>
    </cfRule>
  </conditionalFormatting>
  <conditionalFormatting sqref="F50:F59">
    <cfRule type="colorScale" priority="42">
      <colorScale>
        <cfvo type="min"/>
        <cfvo type="max"/>
        <color rgb="FFFF7128"/>
        <color rgb="FFFFEF9C"/>
      </colorScale>
    </cfRule>
  </conditionalFormatting>
  <conditionalFormatting sqref="F60:F79">
    <cfRule type="colorScale" priority="35">
      <colorScale>
        <cfvo type="min"/>
        <cfvo type="max"/>
        <color rgb="FFFF7128"/>
        <color rgb="FFFFEF9C"/>
      </colorScale>
    </cfRule>
  </conditionalFormatting>
  <conditionalFormatting sqref="F80:F89">
    <cfRule type="colorScale" priority="28">
      <colorScale>
        <cfvo type="min"/>
        <cfvo type="max"/>
        <color rgb="FFFF7128"/>
        <color rgb="FFFFEF9C"/>
      </colorScale>
    </cfRule>
  </conditionalFormatting>
  <conditionalFormatting sqref="F90:F12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A986ECF6-6731-4541-BFA6-9C67DB3A5A90}"/>
    <dataValidation allowBlank="1" showInputMessage="1" showErrorMessage="1" prompt="Seleccionar si el responsable es el responsable de las acciones es el nivel central" sqref="I7:I8" xr:uid="{9E0EA366-AC4B-40B2-8508-0570C5D4A8B4}"/>
    <dataValidation allowBlank="1" showInputMessage="1" showErrorMessage="1" prompt="Describir las actividades que se van a desarrollar para el proyecto" sqref="H7" xr:uid="{3C37A725-B6B6-43A2-AE61-BAEAD8F45C14}"/>
    <dataValidation allowBlank="1" showInputMessage="1" showErrorMessage="1" prompt="Registrar qué factor  que ocasina el riesgo: un facot identtficado el contexto._x000a_O  personas, recursos, estilo de direccion , factores externos, , codiciones ambientales" sqref="C8" xr:uid="{6BC745CD-4E0C-4842-B6E7-22F1A4E37741}"/>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CE255E-985D-43A1-AA98-673F7AAB0F53}">
          <x14:formula1>
            <xm:f>'9- Matriz de Calor '!$S$8:$S$11</xm:f>
          </x14:formula1>
          <xm:sqref>G70:G119 G10:G49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FM109"/>
  <sheetViews>
    <sheetView showGridLines="0" zoomScaleNormal="100" workbookViewId="0">
      <selection activeCell="H10" sqref="H10:H19"/>
    </sheetView>
  </sheetViews>
  <sheetFormatPr baseColWidth="10" defaultColWidth="11.42578125" defaultRowHeight="15"/>
  <cols>
    <col min="1" max="1" width="5.85546875" style="5" bestFit="1" customWidth="1"/>
    <col min="2" max="2" width="35.85546875" style="5" customWidth="1"/>
    <col min="3" max="3" width="40.42578125" customWidth="1"/>
    <col min="4" max="4" width="12.28515625" style="85" customWidth="1"/>
    <col min="5" max="5" width="10.42578125" style="24" customWidth="1"/>
    <col min="6" max="6" width="11.42578125" style="24" customWidth="1"/>
    <col min="7" max="7" width="18.42578125" bestFit="1" customWidth="1"/>
    <col min="8" max="8" width="32.42578125" customWidth="1"/>
    <col min="9" max="9" width="16.42578125" customWidth="1"/>
    <col min="10" max="10" width="14.42578125" customWidth="1"/>
    <col min="11" max="12" width="17.42578125" customWidth="1"/>
    <col min="13" max="13" width="48.42578125" customWidth="1"/>
    <col min="14" max="169" width="11.42578125" style="2"/>
  </cols>
  <sheetData>
    <row r="1" spans="1:13" s="18" customFormat="1" ht="16.5" customHeight="1">
      <c r="A1" s="678"/>
      <c r="B1" s="678"/>
      <c r="C1" s="679"/>
      <c r="D1" s="679"/>
      <c r="E1" s="679"/>
      <c r="F1" s="679"/>
      <c r="G1" s="679"/>
      <c r="H1" s="679"/>
      <c r="I1" s="679"/>
      <c r="J1" s="680"/>
      <c r="K1" s="677"/>
      <c r="L1" s="677"/>
      <c r="M1" s="677"/>
    </row>
    <row r="2" spans="1:13" s="18" customFormat="1" ht="57.75" customHeight="1">
      <c r="A2" s="678"/>
      <c r="B2" s="678"/>
      <c r="C2" s="681"/>
      <c r="D2" s="681"/>
      <c r="E2" s="681"/>
      <c r="F2" s="681"/>
      <c r="G2" s="681"/>
      <c r="H2" s="681"/>
      <c r="I2" s="681"/>
      <c r="J2" s="682"/>
      <c r="K2" s="677"/>
      <c r="L2" s="677"/>
      <c r="M2" s="677"/>
    </row>
    <row r="3" spans="1:13" s="18" customFormat="1" ht="3" customHeight="1">
      <c r="A3" s="1"/>
      <c r="B3" s="1"/>
      <c r="C3" s="681"/>
      <c r="D3" s="681"/>
      <c r="E3" s="681"/>
      <c r="F3" s="681"/>
      <c r="G3" s="681"/>
      <c r="H3" s="681"/>
      <c r="I3" s="681"/>
      <c r="J3" s="682"/>
      <c r="K3" s="677"/>
      <c r="L3" s="677"/>
      <c r="M3" s="677"/>
    </row>
    <row r="4" spans="1:13" s="18" customFormat="1" ht="27.75" customHeight="1">
      <c r="A4" s="513" t="s">
        <v>259</v>
      </c>
      <c r="B4" s="513"/>
      <c r="C4" s="683" t="s">
        <v>5</v>
      </c>
      <c r="D4" s="683"/>
      <c r="E4" s="683"/>
      <c r="F4" s="683"/>
      <c r="G4" s="683"/>
      <c r="H4" s="683"/>
      <c r="I4" s="683"/>
      <c r="J4" s="683"/>
      <c r="K4" s="683"/>
      <c r="L4" s="683"/>
      <c r="M4" s="683"/>
    </row>
    <row r="5" spans="1:13" s="18" customFormat="1" ht="35.25" customHeight="1">
      <c r="A5" s="513" t="s">
        <v>260</v>
      </c>
      <c r="B5" s="513"/>
      <c r="C5" s="684" t="str">
        <f>'Seguimiento 3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684"/>
      <c r="E5" s="684"/>
      <c r="F5" s="684"/>
      <c r="G5" s="684"/>
      <c r="H5" s="684"/>
      <c r="I5" s="684"/>
      <c r="J5" s="684"/>
      <c r="K5" s="684"/>
      <c r="L5" s="684"/>
      <c r="M5" s="684"/>
    </row>
    <row r="6" spans="1:13" s="18" customFormat="1" ht="21" customHeight="1" thickBot="1">
      <c r="A6" s="513" t="s">
        <v>262</v>
      </c>
      <c r="B6" s="513"/>
      <c r="C6" s="695" t="s">
        <v>263</v>
      </c>
      <c r="D6" s="696"/>
      <c r="E6" s="696"/>
      <c r="F6" s="696"/>
      <c r="G6" s="696"/>
      <c r="H6" s="696"/>
      <c r="I6" s="696"/>
      <c r="J6" s="696"/>
      <c r="K6" s="696"/>
      <c r="L6" s="696"/>
      <c r="M6" s="697"/>
    </row>
    <row r="7" spans="1:13" s="20" customFormat="1" ht="27.75" customHeight="1" thickTop="1" thickBot="1">
      <c r="A7" s="690" t="s">
        <v>627</v>
      </c>
      <c r="B7" s="691"/>
      <c r="C7" s="692"/>
      <c r="D7" s="693" t="s">
        <v>628</v>
      </c>
      <c r="E7" s="693"/>
      <c r="F7" s="693"/>
      <c r="G7" s="694" t="s">
        <v>629</v>
      </c>
      <c r="H7" s="685" t="s">
        <v>630</v>
      </c>
      <c r="I7" s="687" t="s">
        <v>631</v>
      </c>
      <c r="J7" s="688"/>
      <c r="K7" s="687" t="s">
        <v>632</v>
      </c>
      <c r="L7" s="688"/>
      <c r="M7" s="689" t="s">
        <v>642</v>
      </c>
    </row>
    <row r="8" spans="1:13" s="21" customFormat="1" ht="108" customHeight="1" thickTop="1" thickBot="1">
      <c r="A8" s="28" t="s">
        <v>39</v>
      </c>
      <c r="B8" s="28" t="s">
        <v>201</v>
      </c>
      <c r="C8" s="28" t="s">
        <v>203</v>
      </c>
      <c r="D8" s="25" t="s">
        <v>213</v>
      </c>
      <c r="E8" s="25" t="s">
        <v>634</v>
      </c>
      <c r="F8" s="25" t="s">
        <v>635</v>
      </c>
      <c r="G8" s="694"/>
      <c r="H8" s="686"/>
      <c r="I8" s="26" t="s">
        <v>636</v>
      </c>
      <c r="J8" s="26" t="s">
        <v>637</v>
      </c>
      <c r="K8" s="26" t="s">
        <v>638</v>
      </c>
      <c r="L8" s="26" t="s">
        <v>639</v>
      </c>
      <c r="M8" s="689"/>
    </row>
    <row r="9" spans="1:13" s="22" customFormat="1" ht="21.75" customHeight="1" thickTop="1" thickBot="1">
      <c r="A9" s="672"/>
      <c r="B9" s="673"/>
      <c r="C9" s="673"/>
      <c r="D9" s="673"/>
      <c r="E9" s="673"/>
      <c r="F9" s="673"/>
      <c r="G9" s="673"/>
      <c r="H9" s="27"/>
      <c r="I9" s="27"/>
      <c r="J9" s="27"/>
      <c r="K9" s="27"/>
      <c r="L9" s="27"/>
      <c r="M9" s="27"/>
    </row>
    <row r="10" spans="1:13" s="23" customFormat="1" ht="15" customHeight="1">
      <c r="A10" s="674">
        <f>'7- Mapa Final'!A10</f>
        <v>1</v>
      </c>
      <c r="B10" s="671" t="str">
        <f>'7- Mapa Final'!B10</f>
        <v xml:space="preserve">Pérdida de la seguridad,  integridad y confidencialidad de la información </v>
      </c>
      <c r="C10" s="671" t="str">
        <f>'7- Mapa Final'!C10</f>
        <v xml:space="preserve">Afectación en la confidencialidad, integridad,   y seguridad de la información por la ausencia de controles  y procedimientos que resguardan el acceso a los datos. </v>
      </c>
      <c r="D10" s="669" t="str">
        <f>'7- Mapa Final'!J10</f>
        <v>Muy Baja - 1</v>
      </c>
      <c r="E10" s="670" t="str">
        <f>'7- Mapa Final'!K10</f>
        <v>Leve - 1</v>
      </c>
      <c r="F10" s="675" t="str">
        <f>'7- Mapa Final'!M10</f>
        <v>Bajo - 1</v>
      </c>
      <c r="G10" s="584"/>
      <c r="H10" s="676"/>
      <c r="I10" s="676"/>
      <c r="J10" s="676"/>
      <c r="K10" s="705">
        <v>45931</v>
      </c>
      <c r="L10" s="705">
        <v>46022</v>
      </c>
      <c r="M10" s="757"/>
    </row>
    <row r="11" spans="1:13" s="23" customFormat="1" ht="13.5" customHeight="1">
      <c r="A11" s="668"/>
      <c r="B11" s="663"/>
      <c r="C11" s="663"/>
      <c r="D11" s="665"/>
      <c r="E11" s="667"/>
      <c r="F11" s="661"/>
      <c r="G11" s="585"/>
      <c r="H11" s="660"/>
      <c r="I11" s="660"/>
      <c r="J11" s="660"/>
      <c r="K11" s="659"/>
      <c r="L11" s="659"/>
      <c r="M11" s="719"/>
    </row>
    <row r="12" spans="1:13" s="23" customFormat="1" ht="13.5" customHeight="1">
      <c r="A12" s="668"/>
      <c r="B12" s="663"/>
      <c r="C12" s="663"/>
      <c r="D12" s="665"/>
      <c r="E12" s="667"/>
      <c r="F12" s="661"/>
      <c r="G12" s="585"/>
      <c r="H12" s="660"/>
      <c r="I12" s="660"/>
      <c r="J12" s="660"/>
      <c r="K12" s="659"/>
      <c r="L12" s="659"/>
      <c r="M12" s="719"/>
    </row>
    <row r="13" spans="1:13" s="23" customFormat="1" ht="13.5" customHeight="1">
      <c r="A13" s="668"/>
      <c r="B13" s="663"/>
      <c r="C13" s="663"/>
      <c r="D13" s="665"/>
      <c r="E13" s="667"/>
      <c r="F13" s="661"/>
      <c r="G13" s="585"/>
      <c r="H13" s="660"/>
      <c r="I13" s="660"/>
      <c r="J13" s="660"/>
      <c r="K13" s="659"/>
      <c r="L13" s="659"/>
      <c r="M13" s="719"/>
    </row>
    <row r="14" spans="1:13" s="23" customFormat="1" ht="13.5" customHeight="1">
      <c r="A14" s="668"/>
      <c r="B14" s="663"/>
      <c r="C14" s="663"/>
      <c r="D14" s="665"/>
      <c r="E14" s="667"/>
      <c r="F14" s="661"/>
      <c r="G14" s="585"/>
      <c r="H14" s="660"/>
      <c r="I14" s="660"/>
      <c r="J14" s="660"/>
      <c r="K14" s="659"/>
      <c r="L14" s="659"/>
      <c r="M14" s="719"/>
    </row>
    <row r="15" spans="1:13" s="23" customFormat="1" ht="13.5" customHeight="1">
      <c r="A15" s="668"/>
      <c r="B15" s="663"/>
      <c r="C15" s="663"/>
      <c r="D15" s="665"/>
      <c r="E15" s="667"/>
      <c r="F15" s="661"/>
      <c r="G15" s="585"/>
      <c r="H15" s="660"/>
      <c r="I15" s="660"/>
      <c r="J15" s="660"/>
      <c r="K15" s="659"/>
      <c r="L15" s="659"/>
      <c r="M15" s="719"/>
    </row>
    <row r="16" spans="1:13" s="23" customFormat="1" ht="13.5" customHeight="1">
      <c r="A16" s="668"/>
      <c r="B16" s="663"/>
      <c r="C16" s="663"/>
      <c r="D16" s="665"/>
      <c r="E16" s="667"/>
      <c r="F16" s="661"/>
      <c r="G16" s="585"/>
      <c r="H16" s="660"/>
      <c r="I16" s="660"/>
      <c r="J16" s="660"/>
      <c r="K16" s="659"/>
      <c r="L16" s="659"/>
      <c r="M16" s="719"/>
    </row>
    <row r="17" spans="1:13" s="23" customFormat="1" ht="13.5" customHeight="1">
      <c r="A17" s="668"/>
      <c r="B17" s="663"/>
      <c r="C17" s="663"/>
      <c r="D17" s="665"/>
      <c r="E17" s="667"/>
      <c r="F17" s="661"/>
      <c r="G17" s="585"/>
      <c r="H17" s="660"/>
      <c r="I17" s="660"/>
      <c r="J17" s="660"/>
      <c r="K17" s="659"/>
      <c r="L17" s="659"/>
      <c r="M17" s="719"/>
    </row>
    <row r="18" spans="1:13" s="23" customFormat="1" ht="13.5" customHeight="1">
      <c r="A18" s="668"/>
      <c r="B18" s="663"/>
      <c r="C18" s="663"/>
      <c r="D18" s="665"/>
      <c r="E18" s="667"/>
      <c r="F18" s="661"/>
      <c r="G18" s="585"/>
      <c r="H18" s="660"/>
      <c r="I18" s="660"/>
      <c r="J18" s="660"/>
      <c r="K18" s="659"/>
      <c r="L18" s="659"/>
      <c r="M18" s="719"/>
    </row>
    <row r="19" spans="1:13" s="23" customFormat="1" ht="21.75" customHeight="1">
      <c r="A19" s="668"/>
      <c r="B19" s="663"/>
      <c r="C19" s="663"/>
      <c r="D19" s="665"/>
      <c r="E19" s="667"/>
      <c r="F19" s="661"/>
      <c r="G19" s="585"/>
      <c r="H19" s="660"/>
      <c r="I19" s="660"/>
      <c r="J19" s="660"/>
      <c r="K19" s="659"/>
      <c r="L19" s="659"/>
      <c r="M19" s="719"/>
    </row>
    <row r="20" spans="1:13" s="23" customFormat="1" ht="12.75">
      <c r="A20" s="668">
        <f>'7- Mapa Final'!A20</f>
        <v>2</v>
      </c>
      <c r="B20" s="663" t="str">
        <f>'7- Mapa Final'!B20</f>
        <v xml:space="preserve">Interrupción del servicio de conectividad WAN - Nacional </v>
      </c>
      <c r="C20" s="663" t="str">
        <f>'7- Mapa Final'!C20</f>
        <v>Imprevistos de la prestación de los servicios de conectividad.</v>
      </c>
      <c r="D20" s="664" t="str">
        <f>'7- Mapa Final'!J20</f>
        <v>Muy Baja - 1</v>
      </c>
      <c r="E20" s="666" t="str">
        <f>'7- Mapa Final'!K20</f>
        <v>Leve - 1</v>
      </c>
      <c r="F20" s="661" t="str">
        <f>'7- Mapa Final'!M20</f>
        <v>Bajo - 1</v>
      </c>
      <c r="G20" s="585"/>
      <c r="H20" s="660"/>
      <c r="I20" s="660"/>
      <c r="J20" s="660"/>
      <c r="K20" s="659">
        <v>45931</v>
      </c>
      <c r="L20" s="659">
        <v>46022</v>
      </c>
      <c r="M20" s="719"/>
    </row>
    <row r="21" spans="1:13" s="23" customFormat="1" ht="12.75" customHeight="1">
      <c r="A21" s="668"/>
      <c r="B21" s="663"/>
      <c r="C21" s="663"/>
      <c r="D21" s="665"/>
      <c r="E21" s="667"/>
      <c r="F21" s="661"/>
      <c r="G21" s="585"/>
      <c r="H21" s="660"/>
      <c r="I21" s="660"/>
      <c r="J21" s="660"/>
      <c r="K21" s="659"/>
      <c r="L21" s="659"/>
      <c r="M21" s="719"/>
    </row>
    <row r="22" spans="1:13" s="23" customFormat="1" ht="12.75" customHeight="1">
      <c r="A22" s="668"/>
      <c r="B22" s="663"/>
      <c r="C22" s="663"/>
      <c r="D22" s="665"/>
      <c r="E22" s="667"/>
      <c r="F22" s="661"/>
      <c r="G22" s="585"/>
      <c r="H22" s="660"/>
      <c r="I22" s="660"/>
      <c r="J22" s="660"/>
      <c r="K22" s="659"/>
      <c r="L22" s="659"/>
      <c r="M22" s="719"/>
    </row>
    <row r="23" spans="1:13" s="23" customFormat="1" ht="12.75" customHeight="1">
      <c r="A23" s="668"/>
      <c r="B23" s="663"/>
      <c r="C23" s="663"/>
      <c r="D23" s="665"/>
      <c r="E23" s="667"/>
      <c r="F23" s="661"/>
      <c r="G23" s="585"/>
      <c r="H23" s="660"/>
      <c r="I23" s="660"/>
      <c r="J23" s="660"/>
      <c r="K23" s="659"/>
      <c r="L23" s="659"/>
      <c r="M23" s="719"/>
    </row>
    <row r="24" spans="1:13" s="23" customFormat="1" ht="13.5" customHeight="1">
      <c r="A24" s="668"/>
      <c r="B24" s="663"/>
      <c r="C24" s="663"/>
      <c r="D24" s="665"/>
      <c r="E24" s="667"/>
      <c r="F24" s="661"/>
      <c r="G24" s="585"/>
      <c r="H24" s="660"/>
      <c r="I24" s="660"/>
      <c r="J24" s="660"/>
      <c r="K24" s="659"/>
      <c r="L24" s="659"/>
      <c r="M24" s="719"/>
    </row>
    <row r="25" spans="1:13">
      <c r="A25" s="668"/>
      <c r="B25" s="663"/>
      <c r="C25" s="663"/>
      <c r="D25" s="665"/>
      <c r="E25" s="667"/>
      <c r="F25" s="661"/>
      <c r="G25" s="585"/>
      <c r="H25" s="660"/>
      <c r="I25" s="660"/>
      <c r="J25" s="660"/>
      <c r="K25" s="659"/>
      <c r="L25" s="659"/>
      <c r="M25" s="719"/>
    </row>
    <row r="26" spans="1:13">
      <c r="A26" s="668"/>
      <c r="B26" s="663"/>
      <c r="C26" s="663"/>
      <c r="D26" s="665"/>
      <c r="E26" s="667"/>
      <c r="F26" s="661"/>
      <c r="G26" s="585"/>
      <c r="H26" s="660"/>
      <c r="I26" s="660"/>
      <c r="J26" s="660"/>
      <c r="K26" s="659"/>
      <c r="L26" s="659"/>
      <c r="M26" s="719"/>
    </row>
    <row r="27" spans="1:13">
      <c r="A27" s="668"/>
      <c r="B27" s="663"/>
      <c r="C27" s="663"/>
      <c r="D27" s="665"/>
      <c r="E27" s="667"/>
      <c r="F27" s="661"/>
      <c r="G27" s="585"/>
      <c r="H27" s="660"/>
      <c r="I27" s="660"/>
      <c r="J27" s="660"/>
      <c r="K27" s="659"/>
      <c r="L27" s="659"/>
      <c r="M27" s="719"/>
    </row>
    <row r="28" spans="1:13">
      <c r="A28" s="668"/>
      <c r="B28" s="663"/>
      <c r="C28" s="663"/>
      <c r="D28" s="665"/>
      <c r="E28" s="667"/>
      <c r="F28" s="661"/>
      <c r="G28" s="585"/>
      <c r="H28" s="660"/>
      <c r="I28" s="660"/>
      <c r="J28" s="660"/>
      <c r="K28" s="659"/>
      <c r="L28" s="659"/>
      <c r="M28" s="719"/>
    </row>
    <row r="29" spans="1:13">
      <c r="A29" s="668"/>
      <c r="B29" s="663"/>
      <c r="C29" s="663"/>
      <c r="D29" s="665"/>
      <c r="E29" s="667"/>
      <c r="F29" s="661"/>
      <c r="G29" s="585"/>
      <c r="H29" s="660"/>
      <c r="I29" s="660"/>
      <c r="J29" s="660"/>
      <c r="K29" s="659"/>
      <c r="L29" s="659"/>
      <c r="M29" s="719"/>
    </row>
    <row r="30" spans="1:13" s="23" customFormat="1" ht="12.75">
      <c r="A30" s="668">
        <f>'7- Mapa Final'!A40</f>
        <v>4</v>
      </c>
      <c r="B30" s="663" t="str">
        <f>'7- Mapa Final'!B40</f>
        <v>Falta de Gobernabilidad de TIC</v>
      </c>
      <c r="C30" s="663" t="str">
        <f>'7- Mapa Final'!C40</f>
        <v>Desarticulación de las políticas en materia de las TIC</v>
      </c>
      <c r="D30" s="664" t="str">
        <f>'7- Mapa Final'!J40</f>
        <v>Muy Baja - 1</v>
      </c>
      <c r="E30" s="666" t="str">
        <f>'7- Mapa Final'!K40</f>
        <v>Menor - 2</v>
      </c>
      <c r="F30" s="661" t="str">
        <f>'7- Mapa Final'!M40</f>
        <v>Bajo - 2</v>
      </c>
      <c r="G30" s="585"/>
      <c r="H30" s="660"/>
      <c r="I30" s="660"/>
      <c r="J30" s="660"/>
      <c r="K30" s="659">
        <v>45931</v>
      </c>
      <c r="L30" s="659">
        <v>46022</v>
      </c>
      <c r="M30" s="719"/>
    </row>
    <row r="31" spans="1:13" s="23" customFormat="1" ht="12.75" customHeight="1">
      <c r="A31" s="668"/>
      <c r="B31" s="663"/>
      <c r="C31" s="663"/>
      <c r="D31" s="665"/>
      <c r="E31" s="667"/>
      <c r="F31" s="661"/>
      <c r="G31" s="585"/>
      <c r="H31" s="660"/>
      <c r="I31" s="660"/>
      <c r="J31" s="660"/>
      <c r="K31" s="659"/>
      <c r="L31" s="659"/>
      <c r="M31" s="719"/>
    </row>
    <row r="32" spans="1:13" s="23" customFormat="1" ht="12.75" customHeight="1">
      <c r="A32" s="668"/>
      <c r="B32" s="663"/>
      <c r="C32" s="663"/>
      <c r="D32" s="665"/>
      <c r="E32" s="667"/>
      <c r="F32" s="661"/>
      <c r="G32" s="585"/>
      <c r="H32" s="660"/>
      <c r="I32" s="660"/>
      <c r="J32" s="660"/>
      <c r="K32" s="659"/>
      <c r="L32" s="659"/>
      <c r="M32" s="719"/>
    </row>
    <row r="33" spans="1:13" s="23" customFormat="1" ht="12.75" customHeight="1">
      <c r="A33" s="668"/>
      <c r="B33" s="663"/>
      <c r="C33" s="663"/>
      <c r="D33" s="665"/>
      <c r="E33" s="667"/>
      <c r="F33" s="661"/>
      <c r="G33" s="585"/>
      <c r="H33" s="660"/>
      <c r="I33" s="660"/>
      <c r="J33" s="660"/>
      <c r="K33" s="659"/>
      <c r="L33" s="659"/>
      <c r="M33" s="719"/>
    </row>
    <row r="34" spans="1:13" s="23" customFormat="1" ht="13.5" customHeight="1">
      <c r="A34" s="668"/>
      <c r="B34" s="663"/>
      <c r="C34" s="663"/>
      <c r="D34" s="665"/>
      <c r="E34" s="667"/>
      <c r="F34" s="661"/>
      <c r="G34" s="585"/>
      <c r="H34" s="660"/>
      <c r="I34" s="660"/>
      <c r="J34" s="660"/>
      <c r="K34" s="659"/>
      <c r="L34" s="659"/>
      <c r="M34" s="719"/>
    </row>
    <row r="35" spans="1:13">
      <c r="A35" s="668"/>
      <c r="B35" s="663"/>
      <c r="C35" s="663"/>
      <c r="D35" s="665"/>
      <c r="E35" s="667"/>
      <c r="F35" s="661"/>
      <c r="G35" s="585"/>
      <c r="H35" s="660"/>
      <c r="I35" s="660"/>
      <c r="J35" s="660"/>
      <c r="K35" s="659"/>
      <c r="L35" s="659"/>
      <c r="M35" s="719"/>
    </row>
    <row r="36" spans="1:13">
      <c r="A36" s="668"/>
      <c r="B36" s="663"/>
      <c r="C36" s="663"/>
      <c r="D36" s="665"/>
      <c r="E36" s="667"/>
      <c r="F36" s="661"/>
      <c r="G36" s="585"/>
      <c r="H36" s="660"/>
      <c r="I36" s="660"/>
      <c r="J36" s="660"/>
      <c r="K36" s="659"/>
      <c r="L36" s="659"/>
      <c r="M36" s="719"/>
    </row>
    <row r="37" spans="1:13">
      <c r="A37" s="668"/>
      <c r="B37" s="663"/>
      <c r="C37" s="663"/>
      <c r="D37" s="665"/>
      <c r="E37" s="667"/>
      <c r="F37" s="661"/>
      <c r="G37" s="585"/>
      <c r="H37" s="660"/>
      <c r="I37" s="660"/>
      <c r="J37" s="660"/>
      <c r="K37" s="659"/>
      <c r="L37" s="659"/>
      <c r="M37" s="719"/>
    </row>
    <row r="38" spans="1:13">
      <c r="A38" s="668"/>
      <c r="B38" s="663"/>
      <c r="C38" s="663"/>
      <c r="D38" s="665"/>
      <c r="E38" s="667"/>
      <c r="F38" s="661"/>
      <c r="G38" s="585"/>
      <c r="H38" s="660"/>
      <c r="I38" s="660"/>
      <c r="J38" s="660"/>
      <c r="K38" s="659"/>
      <c r="L38" s="659"/>
      <c r="M38" s="719"/>
    </row>
    <row r="39" spans="1:13">
      <c r="A39" s="668"/>
      <c r="B39" s="663"/>
      <c r="C39" s="663"/>
      <c r="D39" s="665"/>
      <c r="E39" s="667"/>
      <c r="F39" s="661"/>
      <c r="G39" s="585"/>
      <c r="H39" s="660"/>
      <c r="I39" s="660"/>
      <c r="J39" s="660"/>
      <c r="K39" s="659"/>
      <c r="L39" s="659"/>
      <c r="M39" s="719"/>
    </row>
    <row r="40" spans="1:13" s="23" customFormat="1" ht="12.75">
      <c r="A40" s="668">
        <f>'7- Mapa Final'!A50</f>
        <v>5</v>
      </c>
      <c r="B40" s="663" t="str">
        <f>'7- Mapa Final'!B50</f>
        <v>Interrupción del servicio de conectividad LAN - Local</v>
      </c>
      <c r="C40" s="663" t="str">
        <f>'7- Mapa Final'!C50</f>
        <v>Afectar el normal curso de las
operaciones en alguna de las ubicaciones de la organización con ocasión a la ausencia de conectividad</v>
      </c>
      <c r="D40" s="664" t="str">
        <f>'7- Mapa Final'!J50</f>
        <v>Muy Baja - 1</v>
      </c>
      <c r="E40" s="666" t="str">
        <f>'7- Mapa Final'!K50</f>
        <v>Leve - 1</v>
      </c>
      <c r="F40" s="661" t="str">
        <f>'7- Mapa Final'!M50</f>
        <v>Bajo - 1</v>
      </c>
      <c r="G40" s="585"/>
      <c r="H40" s="660"/>
      <c r="I40" s="660"/>
      <c r="J40" s="660"/>
      <c r="K40" s="659">
        <v>45931</v>
      </c>
      <c r="L40" s="659">
        <v>46022</v>
      </c>
      <c r="M40" s="719"/>
    </row>
    <row r="41" spans="1:13" s="23" customFormat="1" ht="12.75" customHeight="1">
      <c r="A41" s="668"/>
      <c r="B41" s="663"/>
      <c r="C41" s="663"/>
      <c r="D41" s="665"/>
      <c r="E41" s="667"/>
      <c r="F41" s="661"/>
      <c r="G41" s="585"/>
      <c r="H41" s="660"/>
      <c r="I41" s="660"/>
      <c r="J41" s="660"/>
      <c r="K41" s="659"/>
      <c r="L41" s="659"/>
      <c r="M41" s="719"/>
    </row>
    <row r="42" spans="1:13" s="23" customFormat="1" ht="12.75" customHeight="1">
      <c r="A42" s="668"/>
      <c r="B42" s="663"/>
      <c r="C42" s="663"/>
      <c r="D42" s="665"/>
      <c r="E42" s="667"/>
      <c r="F42" s="661"/>
      <c r="G42" s="585"/>
      <c r="H42" s="660"/>
      <c r="I42" s="660"/>
      <c r="J42" s="660"/>
      <c r="K42" s="659"/>
      <c r="L42" s="659"/>
      <c r="M42" s="719"/>
    </row>
    <row r="43" spans="1:13" s="23" customFormat="1" ht="12.75" customHeight="1">
      <c r="A43" s="668"/>
      <c r="B43" s="663"/>
      <c r="C43" s="663"/>
      <c r="D43" s="665"/>
      <c r="E43" s="667"/>
      <c r="F43" s="661"/>
      <c r="G43" s="585"/>
      <c r="H43" s="660"/>
      <c r="I43" s="660"/>
      <c r="J43" s="660"/>
      <c r="K43" s="659"/>
      <c r="L43" s="659"/>
      <c r="M43" s="719"/>
    </row>
    <row r="44" spans="1:13" s="23" customFormat="1" ht="13.5" customHeight="1">
      <c r="A44" s="668"/>
      <c r="B44" s="663"/>
      <c r="C44" s="663"/>
      <c r="D44" s="665"/>
      <c r="E44" s="667"/>
      <c r="F44" s="661"/>
      <c r="G44" s="585"/>
      <c r="H44" s="660"/>
      <c r="I44" s="660"/>
      <c r="J44" s="660"/>
      <c r="K44" s="659"/>
      <c r="L44" s="659"/>
      <c r="M44" s="719"/>
    </row>
    <row r="45" spans="1:13">
      <c r="A45" s="668"/>
      <c r="B45" s="663"/>
      <c r="C45" s="663"/>
      <c r="D45" s="665"/>
      <c r="E45" s="667"/>
      <c r="F45" s="661"/>
      <c r="G45" s="585"/>
      <c r="H45" s="660"/>
      <c r="I45" s="660"/>
      <c r="J45" s="660"/>
      <c r="K45" s="659"/>
      <c r="L45" s="659"/>
      <c r="M45" s="719"/>
    </row>
    <row r="46" spans="1:13">
      <c r="A46" s="668"/>
      <c r="B46" s="663"/>
      <c r="C46" s="663"/>
      <c r="D46" s="665"/>
      <c r="E46" s="667"/>
      <c r="F46" s="661"/>
      <c r="G46" s="585"/>
      <c r="H46" s="660"/>
      <c r="I46" s="660"/>
      <c r="J46" s="660"/>
      <c r="K46" s="659"/>
      <c r="L46" s="659"/>
      <c r="M46" s="719"/>
    </row>
    <row r="47" spans="1:13">
      <c r="A47" s="668"/>
      <c r="B47" s="663"/>
      <c r="C47" s="663"/>
      <c r="D47" s="665"/>
      <c r="E47" s="667"/>
      <c r="F47" s="661"/>
      <c r="G47" s="585"/>
      <c r="H47" s="660"/>
      <c r="I47" s="660"/>
      <c r="J47" s="660"/>
      <c r="K47" s="659"/>
      <c r="L47" s="659"/>
      <c r="M47" s="719"/>
    </row>
    <row r="48" spans="1:13">
      <c r="A48" s="668"/>
      <c r="B48" s="663"/>
      <c r="C48" s="663"/>
      <c r="D48" s="665"/>
      <c r="E48" s="667"/>
      <c r="F48" s="661"/>
      <c r="G48" s="585"/>
      <c r="H48" s="660"/>
      <c r="I48" s="660"/>
      <c r="J48" s="660"/>
      <c r="K48" s="659"/>
      <c r="L48" s="659"/>
      <c r="M48" s="719"/>
    </row>
    <row r="49" spans="1:13">
      <c r="A49" s="668"/>
      <c r="B49" s="663"/>
      <c r="C49" s="663"/>
      <c r="D49" s="665"/>
      <c r="E49" s="667"/>
      <c r="F49" s="661"/>
      <c r="G49" s="585"/>
      <c r="H49" s="660"/>
      <c r="I49" s="660"/>
      <c r="J49" s="660"/>
      <c r="K49" s="659"/>
      <c r="L49" s="659"/>
      <c r="M49" s="719"/>
    </row>
    <row r="50" spans="1:13" s="23" customFormat="1" ht="12.75">
      <c r="A50" s="668">
        <f>'7- Mapa Final'!A60</f>
        <v>6</v>
      </c>
      <c r="B50" s="663" t="str">
        <f>'7- Mapa Final'!B60</f>
        <v>Afectación o interrupción en la  prestación de servicios tecnológicos</v>
      </c>
      <c r="C50" s="663" t="str">
        <f>'7- Mapa Final'!C60</f>
        <v xml:space="preserve">Ausencia o intermitencia  de los servicios  tecnológicos en alguna de las instalaciones de las entidades de la Rama Judicial usuarias de los servicios  </v>
      </c>
      <c r="D50" s="664" t="str">
        <f>'7- Mapa Final'!J60</f>
        <v>Muy Baja - 1</v>
      </c>
      <c r="E50" s="666" t="str">
        <f>'7- Mapa Final'!K60</f>
        <v>Leve - 1</v>
      </c>
      <c r="F50" s="661" t="str">
        <f>'7- Mapa Final'!M60</f>
        <v>Bajo - 1</v>
      </c>
      <c r="G50" s="585"/>
      <c r="H50" s="660"/>
      <c r="I50" s="660"/>
      <c r="J50" s="660"/>
      <c r="K50" s="659">
        <v>45931</v>
      </c>
      <c r="L50" s="659">
        <v>46022</v>
      </c>
      <c r="M50" s="719"/>
    </row>
    <row r="51" spans="1:13" s="23" customFormat="1" ht="12.75" customHeight="1">
      <c r="A51" s="668"/>
      <c r="B51" s="663"/>
      <c r="C51" s="663"/>
      <c r="D51" s="665"/>
      <c r="E51" s="667"/>
      <c r="F51" s="661"/>
      <c r="G51" s="585"/>
      <c r="H51" s="660"/>
      <c r="I51" s="660"/>
      <c r="J51" s="660"/>
      <c r="K51" s="659"/>
      <c r="L51" s="659"/>
      <c r="M51" s="719"/>
    </row>
    <row r="52" spans="1:13" s="23" customFormat="1" ht="12.75" customHeight="1">
      <c r="A52" s="668"/>
      <c r="B52" s="663"/>
      <c r="C52" s="663"/>
      <c r="D52" s="665"/>
      <c r="E52" s="667"/>
      <c r="F52" s="661"/>
      <c r="G52" s="585"/>
      <c r="H52" s="660"/>
      <c r="I52" s="660"/>
      <c r="J52" s="660"/>
      <c r="K52" s="659"/>
      <c r="L52" s="659"/>
      <c r="M52" s="719"/>
    </row>
    <row r="53" spans="1:13" s="23" customFormat="1" ht="12.75" customHeight="1">
      <c r="A53" s="668"/>
      <c r="B53" s="663"/>
      <c r="C53" s="663"/>
      <c r="D53" s="665"/>
      <c r="E53" s="667"/>
      <c r="F53" s="661"/>
      <c r="G53" s="585"/>
      <c r="H53" s="660"/>
      <c r="I53" s="660"/>
      <c r="J53" s="660"/>
      <c r="K53" s="659"/>
      <c r="L53" s="659"/>
      <c r="M53" s="719"/>
    </row>
    <row r="54" spans="1:13" s="23" customFormat="1" ht="13.5" customHeight="1">
      <c r="A54" s="668"/>
      <c r="B54" s="663"/>
      <c r="C54" s="663"/>
      <c r="D54" s="665"/>
      <c r="E54" s="667"/>
      <c r="F54" s="661"/>
      <c r="G54" s="585"/>
      <c r="H54" s="660"/>
      <c r="I54" s="660"/>
      <c r="J54" s="660"/>
      <c r="K54" s="659"/>
      <c r="L54" s="659"/>
      <c r="M54" s="719"/>
    </row>
    <row r="55" spans="1:13">
      <c r="A55" s="668"/>
      <c r="B55" s="663"/>
      <c r="C55" s="663"/>
      <c r="D55" s="665"/>
      <c r="E55" s="667"/>
      <c r="F55" s="661"/>
      <c r="G55" s="585"/>
      <c r="H55" s="660"/>
      <c r="I55" s="660"/>
      <c r="J55" s="660"/>
      <c r="K55" s="659"/>
      <c r="L55" s="659"/>
      <c r="M55" s="719"/>
    </row>
    <row r="56" spans="1:13">
      <c r="A56" s="668"/>
      <c r="B56" s="663"/>
      <c r="C56" s="663"/>
      <c r="D56" s="665"/>
      <c r="E56" s="667"/>
      <c r="F56" s="661"/>
      <c r="G56" s="585"/>
      <c r="H56" s="660"/>
      <c r="I56" s="660"/>
      <c r="J56" s="660"/>
      <c r="K56" s="659"/>
      <c r="L56" s="659"/>
      <c r="M56" s="719"/>
    </row>
    <row r="57" spans="1:13">
      <c r="A57" s="668"/>
      <c r="B57" s="663"/>
      <c r="C57" s="663"/>
      <c r="D57" s="665"/>
      <c r="E57" s="667"/>
      <c r="F57" s="661"/>
      <c r="G57" s="585"/>
      <c r="H57" s="660"/>
      <c r="I57" s="660"/>
      <c r="J57" s="660"/>
      <c r="K57" s="659"/>
      <c r="L57" s="659"/>
      <c r="M57" s="719"/>
    </row>
    <row r="58" spans="1:13">
      <c r="A58" s="668"/>
      <c r="B58" s="663"/>
      <c r="C58" s="663"/>
      <c r="D58" s="665"/>
      <c r="E58" s="667"/>
      <c r="F58" s="661"/>
      <c r="G58" s="585"/>
      <c r="H58" s="660"/>
      <c r="I58" s="660"/>
      <c r="J58" s="660"/>
      <c r="K58" s="659"/>
      <c r="L58" s="659"/>
      <c r="M58" s="719"/>
    </row>
    <row r="59" spans="1:13">
      <c r="A59" s="668"/>
      <c r="B59" s="663"/>
      <c r="C59" s="663"/>
      <c r="D59" s="665"/>
      <c r="E59" s="667"/>
      <c r="F59" s="661"/>
      <c r="G59" s="585"/>
      <c r="H59" s="660"/>
      <c r="I59" s="660"/>
      <c r="J59" s="660"/>
      <c r="K59" s="659"/>
      <c r="L59" s="659"/>
      <c r="M59" s="719"/>
    </row>
    <row r="60" spans="1:13" s="23" customFormat="1" ht="12.75">
      <c r="A60" s="662">
        <f>'7- Mapa Final'!A80</f>
        <v>8</v>
      </c>
      <c r="B60" s="663" t="str">
        <f>'7- Mapa Final'!B80</f>
        <v>Recibir dádivas o beneficios a nombre propio o de terceros para  manipular las bases de datos o interrumpir las comunicaciones.</v>
      </c>
      <c r="C60" s="663" t="str">
        <f>'7- Mapa Final'!C80</f>
        <v>Recibir dádivas o beneficios a nombre propio o de terceros para  alterar la información o la estructuras de las bases de datos o suspender temporal o permanentemente las comunicaciones.</v>
      </c>
      <c r="D60" s="664" t="str">
        <f>'7- Mapa Final'!J80</f>
        <v>Muy Baja - 1</v>
      </c>
      <c r="E60" s="666" t="str">
        <f>'7- Mapa Final'!K80</f>
        <v>Mayor - 4</v>
      </c>
      <c r="F60" s="661" t="str">
        <f>'7- Mapa Final'!M80</f>
        <v>Alto  - 4</v>
      </c>
      <c r="G60" s="585"/>
      <c r="H60" s="660"/>
      <c r="I60" s="660"/>
      <c r="J60" s="660"/>
      <c r="K60" s="659">
        <v>45931</v>
      </c>
      <c r="L60" s="659">
        <v>46022</v>
      </c>
      <c r="M60" s="719"/>
    </row>
    <row r="61" spans="1:13" s="23" customFormat="1" ht="12.75" customHeight="1">
      <c r="A61" s="662"/>
      <c r="B61" s="663"/>
      <c r="C61" s="663"/>
      <c r="D61" s="665"/>
      <c r="E61" s="667"/>
      <c r="F61" s="661"/>
      <c r="G61" s="585"/>
      <c r="H61" s="660"/>
      <c r="I61" s="660"/>
      <c r="J61" s="660"/>
      <c r="K61" s="659"/>
      <c r="L61" s="659"/>
      <c r="M61" s="719"/>
    </row>
    <row r="62" spans="1:13" s="23" customFormat="1" ht="12.75" customHeight="1">
      <c r="A62" s="662"/>
      <c r="B62" s="663"/>
      <c r="C62" s="663"/>
      <c r="D62" s="665"/>
      <c r="E62" s="667"/>
      <c r="F62" s="661"/>
      <c r="G62" s="585"/>
      <c r="H62" s="660"/>
      <c r="I62" s="660"/>
      <c r="J62" s="660"/>
      <c r="K62" s="659"/>
      <c r="L62" s="659"/>
      <c r="M62" s="719"/>
    </row>
    <row r="63" spans="1:13" s="23" customFormat="1" ht="12.75" customHeight="1">
      <c r="A63" s="662"/>
      <c r="B63" s="663"/>
      <c r="C63" s="663"/>
      <c r="D63" s="665"/>
      <c r="E63" s="667"/>
      <c r="F63" s="661"/>
      <c r="G63" s="585"/>
      <c r="H63" s="660"/>
      <c r="I63" s="660"/>
      <c r="J63" s="660"/>
      <c r="K63" s="659"/>
      <c r="L63" s="659"/>
      <c r="M63" s="719"/>
    </row>
    <row r="64" spans="1:13" s="23" customFormat="1" ht="13.5" customHeight="1">
      <c r="A64" s="662"/>
      <c r="B64" s="663"/>
      <c r="C64" s="663"/>
      <c r="D64" s="665"/>
      <c r="E64" s="667"/>
      <c r="F64" s="661"/>
      <c r="G64" s="585"/>
      <c r="H64" s="660"/>
      <c r="I64" s="660"/>
      <c r="J64" s="660"/>
      <c r="K64" s="659"/>
      <c r="L64" s="659"/>
      <c r="M64" s="719"/>
    </row>
    <row r="65" spans="1:13">
      <c r="A65" s="662"/>
      <c r="B65" s="663"/>
      <c r="C65" s="663"/>
      <c r="D65" s="665"/>
      <c r="E65" s="667"/>
      <c r="F65" s="661"/>
      <c r="G65" s="585"/>
      <c r="H65" s="660"/>
      <c r="I65" s="660"/>
      <c r="J65" s="660"/>
      <c r="K65" s="659"/>
      <c r="L65" s="659"/>
      <c r="M65" s="719"/>
    </row>
    <row r="66" spans="1:13">
      <c r="A66" s="662"/>
      <c r="B66" s="663"/>
      <c r="C66" s="663"/>
      <c r="D66" s="665"/>
      <c r="E66" s="667"/>
      <c r="F66" s="661"/>
      <c r="G66" s="585"/>
      <c r="H66" s="660"/>
      <c r="I66" s="660"/>
      <c r="J66" s="660"/>
      <c r="K66" s="659"/>
      <c r="L66" s="659"/>
      <c r="M66" s="719"/>
    </row>
    <row r="67" spans="1:13">
      <c r="A67" s="662"/>
      <c r="B67" s="663"/>
      <c r="C67" s="663"/>
      <c r="D67" s="665"/>
      <c r="E67" s="667"/>
      <c r="F67" s="661"/>
      <c r="G67" s="585"/>
      <c r="H67" s="660"/>
      <c r="I67" s="660"/>
      <c r="J67" s="660"/>
      <c r="K67" s="659"/>
      <c r="L67" s="659"/>
      <c r="M67" s="719"/>
    </row>
    <row r="68" spans="1:13">
      <c r="A68" s="662"/>
      <c r="B68" s="663"/>
      <c r="C68" s="663"/>
      <c r="D68" s="665"/>
      <c r="E68" s="667"/>
      <c r="F68" s="661"/>
      <c r="G68" s="585"/>
      <c r="H68" s="660"/>
      <c r="I68" s="660"/>
      <c r="J68" s="660"/>
      <c r="K68" s="659"/>
      <c r="L68" s="659"/>
      <c r="M68" s="719"/>
    </row>
    <row r="69" spans="1:13">
      <c r="A69" s="662"/>
      <c r="B69" s="663"/>
      <c r="C69" s="663"/>
      <c r="D69" s="665"/>
      <c r="E69" s="667"/>
      <c r="F69" s="661"/>
      <c r="G69" s="585"/>
      <c r="H69" s="660"/>
      <c r="I69" s="660"/>
      <c r="J69" s="660"/>
      <c r="K69" s="659"/>
      <c r="L69" s="659"/>
      <c r="M69" s="719"/>
    </row>
    <row r="70" spans="1:13" s="23" customFormat="1" ht="12.75">
      <c r="A70" s="662">
        <f>'7- Mapa Final'!A90</f>
        <v>9</v>
      </c>
      <c r="B70" s="663" t="str">
        <f>'7- Mapa Final'!B90</f>
        <v>Ofrecer, prometer, entregar, aceptar o solicitar una ventaja indebida para la asignación de permisos para el acceso y uso de servicios tecnológicos no autorizados, con exposición de datos sensibles,  en  beneficio propio o de un tercero.</v>
      </c>
      <c r="C70" s="663" t="str">
        <f>'7- Mapa Final'!C90</f>
        <v xml:space="preserve">Cuando por el acceso indebido  y malintencionado a los sistemas de información se hace el uso no apropiado de la información contenida en los sistemas en favorecimiento propio o de un tercero.
</v>
      </c>
      <c r="D70" s="664" t="str">
        <f>'7- Mapa Final'!J90</f>
        <v>Muy Baja - 1</v>
      </c>
      <c r="E70" s="666" t="str">
        <f>'7- Mapa Final'!K90</f>
        <v>Menor - 2</v>
      </c>
      <c r="F70" s="661" t="str">
        <f>'7- Mapa Final'!M90</f>
        <v>Bajo - 2</v>
      </c>
      <c r="G70" s="585"/>
      <c r="H70" s="660"/>
      <c r="I70" s="660"/>
      <c r="J70" s="660"/>
      <c r="K70" s="659">
        <v>45931</v>
      </c>
      <c r="L70" s="659">
        <v>46022</v>
      </c>
      <c r="M70" s="719"/>
    </row>
    <row r="71" spans="1:13" s="23" customFormat="1" ht="12.75" customHeight="1">
      <c r="A71" s="662"/>
      <c r="B71" s="663"/>
      <c r="C71" s="663"/>
      <c r="D71" s="665"/>
      <c r="E71" s="667"/>
      <c r="F71" s="661"/>
      <c r="G71" s="585"/>
      <c r="H71" s="660"/>
      <c r="I71" s="660"/>
      <c r="J71" s="660"/>
      <c r="K71" s="659"/>
      <c r="L71" s="659"/>
      <c r="M71" s="719"/>
    </row>
    <row r="72" spans="1:13" s="23" customFormat="1" ht="12.75" customHeight="1">
      <c r="A72" s="662"/>
      <c r="B72" s="663"/>
      <c r="C72" s="663"/>
      <c r="D72" s="665"/>
      <c r="E72" s="667"/>
      <c r="F72" s="661"/>
      <c r="G72" s="585"/>
      <c r="H72" s="660"/>
      <c r="I72" s="660"/>
      <c r="J72" s="660"/>
      <c r="K72" s="659"/>
      <c r="L72" s="659"/>
      <c r="M72" s="719"/>
    </row>
    <row r="73" spans="1:13" s="23" customFormat="1" ht="12.75" customHeight="1">
      <c r="A73" s="662"/>
      <c r="B73" s="663"/>
      <c r="C73" s="663"/>
      <c r="D73" s="665"/>
      <c r="E73" s="667"/>
      <c r="F73" s="661"/>
      <c r="G73" s="585"/>
      <c r="H73" s="660"/>
      <c r="I73" s="660"/>
      <c r="J73" s="660"/>
      <c r="K73" s="659"/>
      <c r="L73" s="659"/>
      <c r="M73" s="719"/>
    </row>
    <row r="74" spans="1:13" s="23" customFormat="1" ht="13.5" customHeight="1">
      <c r="A74" s="662"/>
      <c r="B74" s="663"/>
      <c r="C74" s="663"/>
      <c r="D74" s="665"/>
      <c r="E74" s="667"/>
      <c r="F74" s="661"/>
      <c r="G74" s="585"/>
      <c r="H74" s="660"/>
      <c r="I74" s="660"/>
      <c r="J74" s="660"/>
      <c r="K74" s="659"/>
      <c r="L74" s="659"/>
      <c r="M74" s="719"/>
    </row>
    <row r="75" spans="1:13">
      <c r="A75" s="662"/>
      <c r="B75" s="663"/>
      <c r="C75" s="663"/>
      <c r="D75" s="665"/>
      <c r="E75" s="667"/>
      <c r="F75" s="661"/>
      <c r="G75" s="585"/>
      <c r="H75" s="660"/>
      <c r="I75" s="660"/>
      <c r="J75" s="660"/>
      <c r="K75" s="659"/>
      <c r="L75" s="659"/>
      <c r="M75" s="719"/>
    </row>
    <row r="76" spans="1:13">
      <c r="A76" s="662"/>
      <c r="B76" s="663"/>
      <c r="C76" s="663"/>
      <c r="D76" s="665"/>
      <c r="E76" s="667"/>
      <c r="F76" s="661"/>
      <c r="G76" s="585"/>
      <c r="H76" s="660"/>
      <c r="I76" s="660"/>
      <c r="J76" s="660"/>
      <c r="K76" s="659"/>
      <c r="L76" s="659"/>
      <c r="M76" s="719"/>
    </row>
    <row r="77" spans="1:13">
      <c r="A77" s="662"/>
      <c r="B77" s="663"/>
      <c r="C77" s="663"/>
      <c r="D77" s="665"/>
      <c r="E77" s="667"/>
      <c r="F77" s="661"/>
      <c r="G77" s="585"/>
      <c r="H77" s="660"/>
      <c r="I77" s="660"/>
      <c r="J77" s="660"/>
      <c r="K77" s="659"/>
      <c r="L77" s="659"/>
      <c r="M77" s="719"/>
    </row>
    <row r="78" spans="1:13">
      <c r="A78" s="662"/>
      <c r="B78" s="663"/>
      <c r="C78" s="663"/>
      <c r="D78" s="665"/>
      <c r="E78" s="667"/>
      <c r="F78" s="661"/>
      <c r="G78" s="585"/>
      <c r="H78" s="660"/>
      <c r="I78" s="660"/>
      <c r="J78" s="660"/>
      <c r="K78" s="659"/>
      <c r="L78" s="659"/>
      <c r="M78" s="719"/>
    </row>
    <row r="79" spans="1:13" ht="15.75" thickBot="1">
      <c r="A79" s="699"/>
      <c r="B79" s="700"/>
      <c r="C79" s="700"/>
      <c r="D79" s="701"/>
      <c r="E79" s="702"/>
      <c r="F79" s="703"/>
      <c r="G79" s="586"/>
      <c r="H79" s="704"/>
      <c r="I79" s="704"/>
      <c r="J79" s="704"/>
      <c r="K79" s="755"/>
      <c r="L79" s="755"/>
      <c r="M79" s="756"/>
    </row>
    <row r="80" spans="1:13">
      <c r="A80" s="662">
        <f>'7- Mapa Final'!A100</f>
        <v>10</v>
      </c>
      <c r="B80" s="663" t="str">
        <f>'7- Mapa Final'!B100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80" s="663" t="str">
        <f>'7- Mapa Final'!C100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80" s="664" t="str">
        <f>'7- Mapa Final'!J100</f>
        <v>Muy Baja - 1</v>
      </c>
      <c r="E80" s="666" t="str">
        <f>'7- Mapa Final'!K100</f>
        <v>Menor - 2</v>
      </c>
      <c r="F80" s="661" t="str">
        <f>'7- Mapa Final'!M100</f>
        <v>Bajo - 2</v>
      </c>
      <c r="G80" s="585"/>
      <c r="H80" s="660"/>
      <c r="I80" s="660"/>
      <c r="J80" s="660"/>
      <c r="K80" s="659">
        <v>45931</v>
      </c>
      <c r="L80" s="659">
        <v>46022</v>
      </c>
      <c r="M80" s="719"/>
    </row>
    <row r="81" spans="1:13">
      <c r="A81" s="662"/>
      <c r="B81" s="663"/>
      <c r="C81" s="663"/>
      <c r="D81" s="665"/>
      <c r="E81" s="667"/>
      <c r="F81" s="661"/>
      <c r="G81" s="585"/>
      <c r="H81" s="660"/>
      <c r="I81" s="660"/>
      <c r="J81" s="660"/>
      <c r="K81" s="659"/>
      <c r="L81" s="659"/>
      <c r="M81" s="719"/>
    </row>
    <row r="82" spans="1:13">
      <c r="A82" s="662"/>
      <c r="B82" s="663"/>
      <c r="C82" s="663"/>
      <c r="D82" s="665"/>
      <c r="E82" s="667"/>
      <c r="F82" s="661"/>
      <c r="G82" s="585"/>
      <c r="H82" s="660"/>
      <c r="I82" s="660"/>
      <c r="J82" s="660"/>
      <c r="K82" s="659"/>
      <c r="L82" s="659"/>
      <c r="M82" s="719"/>
    </row>
    <row r="83" spans="1:13">
      <c r="A83" s="662"/>
      <c r="B83" s="663"/>
      <c r="C83" s="663"/>
      <c r="D83" s="665"/>
      <c r="E83" s="667"/>
      <c r="F83" s="661"/>
      <c r="G83" s="585"/>
      <c r="H83" s="660"/>
      <c r="I83" s="660"/>
      <c r="J83" s="660"/>
      <c r="K83" s="659"/>
      <c r="L83" s="659"/>
      <c r="M83" s="719"/>
    </row>
    <row r="84" spans="1:13">
      <c r="A84" s="662"/>
      <c r="B84" s="663"/>
      <c r="C84" s="663"/>
      <c r="D84" s="665"/>
      <c r="E84" s="667"/>
      <c r="F84" s="661"/>
      <c r="G84" s="585"/>
      <c r="H84" s="660"/>
      <c r="I84" s="660"/>
      <c r="J84" s="660"/>
      <c r="K84" s="659"/>
      <c r="L84" s="659"/>
      <c r="M84" s="719"/>
    </row>
    <row r="85" spans="1:13">
      <c r="A85" s="662"/>
      <c r="B85" s="663"/>
      <c r="C85" s="663"/>
      <c r="D85" s="665"/>
      <c r="E85" s="667"/>
      <c r="F85" s="661"/>
      <c r="G85" s="585"/>
      <c r="H85" s="660"/>
      <c r="I85" s="660"/>
      <c r="J85" s="660"/>
      <c r="K85" s="659"/>
      <c r="L85" s="659"/>
      <c r="M85" s="719"/>
    </row>
    <row r="86" spans="1:13">
      <c r="A86" s="662"/>
      <c r="B86" s="663"/>
      <c r="C86" s="663"/>
      <c r="D86" s="665"/>
      <c r="E86" s="667"/>
      <c r="F86" s="661"/>
      <c r="G86" s="585"/>
      <c r="H86" s="660"/>
      <c r="I86" s="660"/>
      <c r="J86" s="660"/>
      <c r="K86" s="659"/>
      <c r="L86" s="659"/>
      <c r="M86" s="719"/>
    </row>
    <row r="87" spans="1:13">
      <c r="A87" s="662"/>
      <c r="B87" s="663"/>
      <c r="C87" s="663"/>
      <c r="D87" s="665"/>
      <c r="E87" s="667"/>
      <c r="F87" s="661"/>
      <c r="G87" s="585"/>
      <c r="H87" s="660"/>
      <c r="I87" s="660"/>
      <c r="J87" s="660"/>
      <c r="K87" s="659"/>
      <c r="L87" s="659"/>
      <c r="M87" s="719"/>
    </row>
    <row r="88" spans="1:13">
      <c r="A88" s="662"/>
      <c r="B88" s="663"/>
      <c r="C88" s="663"/>
      <c r="D88" s="665"/>
      <c r="E88" s="667"/>
      <c r="F88" s="661"/>
      <c r="G88" s="585"/>
      <c r="H88" s="660"/>
      <c r="I88" s="660"/>
      <c r="J88" s="660"/>
      <c r="K88" s="659"/>
      <c r="L88" s="659"/>
      <c r="M88" s="719"/>
    </row>
    <row r="89" spans="1:13" ht="15.75" thickBot="1">
      <c r="A89" s="699"/>
      <c r="B89" s="700"/>
      <c r="C89" s="700"/>
      <c r="D89" s="701"/>
      <c r="E89" s="702"/>
      <c r="F89" s="703"/>
      <c r="G89" s="586"/>
      <c r="H89" s="704"/>
      <c r="I89" s="704"/>
      <c r="J89" s="704"/>
      <c r="K89" s="755"/>
      <c r="L89" s="755"/>
      <c r="M89" s="756"/>
    </row>
    <row r="90" spans="1:13">
      <c r="A90" s="662">
        <f>'7- Mapa Final'!A110</f>
        <v>11</v>
      </c>
      <c r="B90" s="663" t="str">
        <f>'7- Mapa Final'!B110</f>
        <v>Ofrecer, prometer, entregar, aceptar o solicitar una ventaja para afectar indebidamente la evaluación técnica de ofertas en los procesos de contratación.</v>
      </c>
      <c r="C90" s="663" t="str">
        <f>'7- Mapa Final'!C110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90" s="664" t="str">
        <f>'7- Mapa Final'!J110</f>
        <v>Muy Baja - 1</v>
      </c>
      <c r="E90" s="666" t="str">
        <f>'7- Mapa Final'!K110</f>
        <v>Menor - 2</v>
      </c>
      <c r="F90" s="661" t="str">
        <f>'7- Mapa Final'!M110</f>
        <v>Bajo - 2</v>
      </c>
      <c r="G90" s="585"/>
      <c r="H90" s="660"/>
      <c r="I90" s="660"/>
      <c r="J90" s="660"/>
      <c r="K90" s="659">
        <v>45931</v>
      </c>
      <c r="L90" s="659">
        <v>46022</v>
      </c>
      <c r="M90" s="719"/>
    </row>
    <row r="91" spans="1:13">
      <c r="A91" s="662"/>
      <c r="B91" s="663"/>
      <c r="C91" s="663"/>
      <c r="D91" s="665"/>
      <c r="E91" s="667"/>
      <c r="F91" s="661"/>
      <c r="G91" s="585"/>
      <c r="H91" s="660"/>
      <c r="I91" s="660"/>
      <c r="J91" s="660"/>
      <c r="K91" s="659"/>
      <c r="L91" s="659"/>
      <c r="M91" s="719"/>
    </row>
    <row r="92" spans="1:13">
      <c r="A92" s="662"/>
      <c r="B92" s="663"/>
      <c r="C92" s="663"/>
      <c r="D92" s="665"/>
      <c r="E92" s="667"/>
      <c r="F92" s="661"/>
      <c r="G92" s="585"/>
      <c r="H92" s="660"/>
      <c r="I92" s="660"/>
      <c r="J92" s="660"/>
      <c r="K92" s="659"/>
      <c r="L92" s="659"/>
      <c r="M92" s="719"/>
    </row>
    <row r="93" spans="1:13">
      <c r="A93" s="662"/>
      <c r="B93" s="663"/>
      <c r="C93" s="663"/>
      <c r="D93" s="665"/>
      <c r="E93" s="667"/>
      <c r="F93" s="661"/>
      <c r="G93" s="585"/>
      <c r="H93" s="660"/>
      <c r="I93" s="660"/>
      <c r="J93" s="660"/>
      <c r="K93" s="659"/>
      <c r="L93" s="659"/>
      <c r="M93" s="719"/>
    </row>
    <row r="94" spans="1:13">
      <c r="A94" s="662"/>
      <c r="B94" s="663"/>
      <c r="C94" s="663"/>
      <c r="D94" s="665"/>
      <c r="E94" s="667"/>
      <c r="F94" s="661"/>
      <c r="G94" s="585"/>
      <c r="H94" s="660"/>
      <c r="I94" s="660"/>
      <c r="J94" s="660"/>
      <c r="K94" s="659"/>
      <c r="L94" s="659"/>
      <c r="M94" s="719"/>
    </row>
    <row r="95" spans="1:13">
      <c r="A95" s="662"/>
      <c r="B95" s="663"/>
      <c r="C95" s="663"/>
      <c r="D95" s="665"/>
      <c r="E95" s="667"/>
      <c r="F95" s="661"/>
      <c r="G95" s="585"/>
      <c r="H95" s="660"/>
      <c r="I95" s="660"/>
      <c r="J95" s="660"/>
      <c r="K95" s="659"/>
      <c r="L95" s="659"/>
      <c r="M95" s="719"/>
    </row>
    <row r="96" spans="1:13">
      <c r="A96" s="662"/>
      <c r="B96" s="663"/>
      <c r="C96" s="663"/>
      <c r="D96" s="665"/>
      <c r="E96" s="667"/>
      <c r="F96" s="661"/>
      <c r="G96" s="585"/>
      <c r="H96" s="660"/>
      <c r="I96" s="660"/>
      <c r="J96" s="660"/>
      <c r="K96" s="659"/>
      <c r="L96" s="659"/>
      <c r="M96" s="719"/>
    </row>
    <row r="97" spans="1:13">
      <c r="A97" s="662"/>
      <c r="B97" s="663"/>
      <c r="C97" s="663"/>
      <c r="D97" s="665"/>
      <c r="E97" s="667"/>
      <c r="F97" s="661"/>
      <c r="G97" s="585"/>
      <c r="H97" s="660"/>
      <c r="I97" s="660"/>
      <c r="J97" s="660"/>
      <c r="K97" s="659"/>
      <c r="L97" s="659"/>
      <c r="M97" s="719"/>
    </row>
    <row r="98" spans="1:13">
      <c r="A98" s="662"/>
      <c r="B98" s="663"/>
      <c r="C98" s="663"/>
      <c r="D98" s="665"/>
      <c r="E98" s="667"/>
      <c r="F98" s="661"/>
      <c r="G98" s="585"/>
      <c r="H98" s="660"/>
      <c r="I98" s="660"/>
      <c r="J98" s="660"/>
      <c r="K98" s="659"/>
      <c r="L98" s="659"/>
      <c r="M98" s="719"/>
    </row>
    <row r="99" spans="1:13" ht="15.75" thickBot="1">
      <c r="A99" s="699"/>
      <c r="B99" s="700"/>
      <c r="C99" s="700"/>
      <c r="D99" s="701"/>
      <c r="E99" s="702"/>
      <c r="F99" s="703"/>
      <c r="G99" s="586"/>
      <c r="H99" s="704"/>
      <c r="I99" s="704"/>
      <c r="J99" s="704"/>
      <c r="K99" s="755"/>
      <c r="L99" s="755"/>
      <c r="M99" s="756"/>
    </row>
    <row r="100" spans="1:13">
      <c r="A100" s="662">
        <f>'7- Mapa Final'!A120</f>
        <v>12</v>
      </c>
      <c r="B100" s="663" t="str">
        <f>'7- Mapa Final'!B120</f>
        <v>Ofrecer, prometer, entregar, aceptar o solicitar una ventaja indebida  para afectar la supervisión o interventoría de los contratos.</v>
      </c>
      <c r="C100" s="663" t="str">
        <f>'7- Mapa Final'!C120</f>
        <v>Cuando se favorece  indebidamente la intervención de personas inescrupulosas (ejem:  consultores externos, fabricantes, proveedores, oferentes, proponentes, entre otros.), para afectar indebidamente la supervisión o interventoría de los contratos.</v>
      </c>
      <c r="D100" s="664" t="str">
        <f>'7- Mapa Final'!J120</f>
        <v>Muy Baja - 1</v>
      </c>
      <c r="E100" s="666" t="str">
        <f>'7- Mapa Final'!K120</f>
        <v>Menor - 2</v>
      </c>
      <c r="F100" s="661" t="str">
        <f>'7- Mapa Final'!M120</f>
        <v>Bajo - 2</v>
      </c>
      <c r="G100" s="585"/>
      <c r="H100" s="660"/>
      <c r="I100" s="660"/>
      <c r="J100" s="660"/>
      <c r="K100" s="659">
        <v>45931</v>
      </c>
      <c r="L100" s="659">
        <v>46022</v>
      </c>
      <c r="M100" s="719"/>
    </row>
    <row r="101" spans="1:13">
      <c r="A101" s="662"/>
      <c r="B101" s="663"/>
      <c r="C101" s="663"/>
      <c r="D101" s="665"/>
      <c r="E101" s="667"/>
      <c r="F101" s="661"/>
      <c r="G101" s="585"/>
      <c r="H101" s="660"/>
      <c r="I101" s="660"/>
      <c r="J101" s="660"/>
      <c r="K101" s="659"/>
      <c r="L101" s="659"/>
      <c r="M101" s="719"/>
    </row>
    <row r="102" spans="1:13">
      <c r="A102" s="662"/>
      <c r="B102" s="663"/>
      <c r="C102" s="663"/>
      <c r="D102" s="665"/>
      <c r="E102" s="667"/>
      <c r="F102" s="661"/>
      <c r="G102" s="585"/>
      <c r="H102" s="660"/>
      <c r="I102" s="660"/>
      <c r="J102" s="660"/>
      <c r="K102" s="659"/>
      <c r="L102" s="659"/>
      <c r="M102" s="719"/>
    </row>
    <row r="103" spans="1:13">
      <c r="A103" s="662"/>
      <c r="B103" s="663"/>
      <c r="C103" s="663"/>
      <c r="D103" s="665"/>
      <c r="E103" s="667"/>
      <c r="F103" s="661"/>
      <c r="G103" s="585"/>
      <c r="H103" s="660"/>
      <c r="I103" s="660"/>
      <c r="J103" s="660"/>
      <c r="K103" s="659"/>
      <c r="L103" s="659"/>
      <c r="M103" s="719"/>
    </row>
    <row r="104" spans="1:13">
      <c r="A104" s="662"/>
      <c r="B104" s="663"/>
      <c r="C104" s="663"/>
      <c r="D104" s="665"/>
      <c r="E104" s="667"/>
      <c r="F104" s="661"/>
      <c r="G104" s="585"/>
      <c r="H104" s="660"/>
      <c r="I104" s="660"/>
      <c r="J104" s="660"/>
      <c r="K104" s="659"/>
      <c r="L104" s="659"/>
      <c r="M104" s="719"/>
    </row>
    <row r="105" spans="1:13">
      <c r="A105" s="662"/>
      <c r="B105" s="663"/>
      <c r="C105" s="663"/>
      <c r="D105" s="665"/>
      <c r="E105" s="667"/>
      <c r="F105" s="661"/>
      <c r="G105" s="585"/>
      <c r="H105" s="660"/>
      <c r="I105" s="660"/>
      <c r="J105" s="660"/>
      <c r="K105" s="659"/>
      <c r="L105" s="659"/>
      <c r="M105" s="719"/>
    </row>
    <row r="106" spans="1:13">
      <c r="A106" s="662"/>
      <c r="B106" s="663"/>
      <c r="C106" s="663"/>
      <c r="D106" s="665"/>
      <c r="E106" s="667"/>
      <c r="F106" s="661"/>
      <c r="G106" s="585"/>
      <c r="H106" s="660"/>
      <c r="I106" s="660"/>
      <c r="J106" s="660"/>
      <c r="K106" s="659"/>
      <c r="L106" s="659"/>
      <c r="M106" s="719"/>
    </row>
    <row r="107" spans="1:13">
      <c r="A107" s="662"/>
      <c r="B107" s="663"/>
      <c r="C107" s="663"/>
      <c r="D107" s="665"/>
      <c r="E107" s="667"/>
      <c r="F107" s="661"/>
      <c r="G107" s="585"/>
      <c r="H107" s="660"/>
      <c r="I107" s="660"/>
      <c r="J107" s="660"/>
      <c r="K107" s="659"/>
      <c r="L107" s="659"/>
      <c r="M107" s="719"/>
    </row>
    <row r="108" spans="1:13">
      <c r="A108" s="662"/>
      <c r="B108" s="663"/>
      <c r="C108" s="663"/>
      <c r="D108" s="665"/>
      <c r="E108" s="667"/>
      <c r="F108" s="661"/>
      <c r="G108" s="585"/>
      <c r="H108" s="660"/>
      <c r="I108" s="660"/>
      <c r="J108" s="660"/>
      <c r="K108" s="659"/>
      <c r="L108" s="659"/>
      <c r="M108" s="719"/>
    </row>
    <row r="109" spans="1:13" ht="15.75" thickBot="1">
      <c r="A109" s="699"/>
      <c r="B109" s="700"/>
      <c r="C109" s="700"/>
      <c r="D109" s="701"/>
      <c r="E109" s="702"/>
      <c r="F109" s="703"/>
      <c r="G109" s="586"/>
      <c r="H109" s="704"/>
      <c r="I109" s="704"/>
      <c r="J109" s="704"/>
      <c r="K109" s="755"/>
      <c r="L109" s="755"/>
      <c r="M109" s="756"/>
    </row>
  </sheetData>
  <mergeCells count="147">
    <mergeCell ref="J90:J99"/>
    <mergeCell ref="K90:K99"/>
    <mergeCell ref="L90:L9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H90:H99"/>
    <mergeCell ref="I90:I9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M20:M29"/>
    <mergeCell ref="G20:G29"/>
    <mergeCell ref="H20:H29"/>
    <mergeCell ref="I20:I29"/>
    <mergeCell ref="J20:J29"/>
    <mergeCell ref="K20:K29"/>
    <mergeCell ref="L20:L29"/>
    <mergeCell ref="A20:A29"/>
    <mergeCell ref="B20:B29"/>
    <mergeCell ref="C20:C29"/>
    <mergeCell ref="D20:D29"/>
    <mergeCell ref="E20:E29"/>
    <mergeCell ref="F20:F29"/>
    <mergeCell ref="H30:H39"/>
    <mergeCell ref="I30:I39"/>
    <mergeCell ref="A9:G9"/>
    <mergeCell ref="A10:A19"/>
    <mergeCell ref="B10:B19"/>
    <mergeCell ref="C10:C19"/>
    <mergeCell ref="D10:D19"/>
    <mergeCell ref="E10:E19"/>
    <mergeCell ref="F10:F19"/>
    <mergeCell ref="G10:G1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H80:H89"/>
    <mergeCell ref="I80:I89"/>
    <mergeCell ref="J80:J89"/>
    <mergeCell ref="K80:K89"/>
    <mergeCell ref="L80:L89"/>
    <mergeCell ref="J70:J79"/>
    <mergeCell ref="K70:K79"/>
    <mergeCell ref="L70:L79"/>
    <mergeCell ref="M70:M79"/>
  </mergeCells>
  <conditionalFormatting sqref="A7:B7">
    <cfRule type="containsText" dxfId="61" priority="67" operator="containsText" text="1- Bajo">
      <formula>NOT(ISERROR(SEARCH("1- Bajo",A7)))</formula>
    </cfRule>
    <cfRule type="containsText" dxfId="60" priority="66" operator="containsText" text="4- Bajo">
      <formula>NOT(ISERROR(SEARCH("4- Bajo",A7)))</formula>
    </cfRule>
    <cfRule type="containsText" dxfId="59" priority="65" operator="containsText" text="3- Bajo">
      <formula>NOT(ISERROR(SEARCH("3- Bajo",A7)))</formula>
    </cfRule>
    <cfRule type="containsText" dxfId="58" priority="64" operator="containsText" text="4- Moderado">
      <formula>NOT(ISERROR(SEARCH("4- Moderado",A7)))</formula>
    </cfRule>
    <cfRule type="containsText" dxfId="57" priority="62" operator="containsText" text="3- Moderado">
      <formula>NOT(ISERROR(SEARCH("3- Moderado",A7)))</formula>
    </cfRule>
    <cfRule type="containsText" dxfId="56" priority="63" operator="containsText" text="6- Moderado">
      <formula>NOT(ISERROR(SEARCH("6- Moderado",A7)))</formula>
    </cfRule>
  </conditionalFormatting>
  <conditionalFormatting sqref="A10:E10 A20:E20">
    <cfRule type="containsText" dxfId="55" priority="58" operator="containsText" text="4- Moderado">
      <formula>NOT(ISERROR(SEARCH("4- Moderado",A10)))</formula>
    </cfRule>
    <cfRule type="containsText" dxfId="54" priority="57" operator="containsText" text="6- Moderado">
      <formula>NOT(ISERROR(SEARCH("6- Moderado",A10)))</formula>
    </cfRule>
    <cfRule type="containsText" dxfId="53" priority="56" operator="containsText" text="3- Moderado">
      <formula>NOT(ISERROR(SEARCH("3- Moderado",A10)))</formula>
    </cfRule>
    <cfRule type="containsText" dxfId="52" priority="60" operator="containsText" text="4- Bajo">
      <formula>NOT(ISERROR(SEARCH("4- Bajo",A10)))</formula>
    </cfRule>
    <cfRule type="containsText" dxfId="51" priority="59" operator="containsText" text="3- Bajo">
      <formula>NOT(ISERROR(SEARCH("3- Bajo",A10)))</formula>
    </cfRule>
    <cfRule type="containsText" dxfId="50" priority="61" operator="containsText" text="1- Bajo">
      <formula>NOT(ISERROR(SEARCH("1- Bajo",A10)))</formula>
    </cfRule>
  </conditionalFormatting>
  <conditionalFormatting sqref="A30:E30">
    <cfRule type="containsText" dxfId="49" priority="48" operator="containsText" text="1- Bajo">
      <formula>NOT(ISERROR(SEARCH("1- Bajo",A30)))</formula>
    </cfRule>
    <cfRule type="containsText" dxfId="48" priority="46" operator="containsText" text="3- Bajo">
      <formula>NOT(ISERROR(SEARCH("3- Bajo",A30)))</formula>
    </cfRule>
    <cfRule type="containsText" dxfId="47" priority="45" operator="containsText" text="4- Moderado">
      <formula>NOT(ISERROR(SEARCH("4- Moderado",A30)))</formula>
    </cfRule>
    <cfRule type="containsText" dxfId="46" priority="43" operator="containsText" text="3- Moderado">
      <formula>NOT(ISERROR(SEARCH("3- Moderado",A30)))</formula>
    </cfRule>
    <cfRule type="containsText" dxfId="45" priority="44" operator="containsText" text="6- Moderado">
      <formula>NOT(ISERROR(SEARCH("6- Moderado",A30)))</formula>
    </cfRule>
    <cfRule type="containsText" dxfId="44" priority="47" operator="containsText" text="4- Bajo">
      <formula>NOT(ISERROR(SEARCH("4- Bajo",A30)))</formula>
    </cfRule>
  </conditionalFormatting>
  <conditionalFormatting sqref="A40:E40">
    <cfRule type="containsText" dxfId="43" priority="36" operator="containsText" text="3- Moderado">
      <formula>NOT(ISERROR(SEARCH("3- Moderado",A40)))</formula>
    </cfRule>
    <cfRule type="containsText" dxfId="42" priority="37" operator="containsText" text="6- Moderado">
      <formula>NOT(ISERROR(SEARCH("6- Moderado",A40)))</formula>
    </cfRule>
    <cfRule type="containsText" dxfId="41" priority="38" operator="containsText" text="4- Moderado">
      <formula>NOT(ISERROR(SEARCH("4- Moderado",A40)))</formula>
    </cfRule>
    <cfRule type="containsText" dxfId="40" priority="39" operator="containsText" text="3- Bajo">
      <formula>NOT(ISERROR(SEARCH("3- Bajo",A40)))</formula>
    </cfRule>
    <cfRule type="containsText" dxfId="39" priority="41" operator="containsText" text="1- Bajo">
      <formula>NOT(ISERROR(SEARCH("1- Bajo",A40)))</formula>
    </cfRule>
    <cfRule type="containsText" dxfId="38" priority="40" operator="containsText" text="4- Bajo">
      <formula>NOT(ISERROR(SEARCH("4- Bajo",A40)))</formula>
    </cfRule>
  </conditionalFormatting>
  <conditionalFormatting sqref="A50:E50">
    <cfRule type="containsText" dxfId="37" priority="29" operator="containsText" text="3- Moderado">
      <formula>NOT(ISERROR(SEARCH("3- Moderado",A50)))</formula>
    </cfRule>
    <cfRule type="containsText" dxfId="36" priority="30" operator="containsText" text="6- Moderado">
      <formula>NOT(ISERROR(SEARCH("6- Moderado",A50)))</formula>
    </cfRule>
    <cfRule type="containsText" dxfId="35" priority="31" operator="containsText" text="4- Moderado">
      <formula>NOT(ISERROR(SEARCH("4- Moderado",A50)))</formula>
    </cfRule>
    <cfRule type="containsText" dxfId="34" priority="33" operator="containsText" text="4- Bajo">
      <formula>NOT(ISERROR(SEARCH("4- Bajo",A50)))</formula>
    </cfRule>
    <cfRule type="containsText" dxfId="33" priority="34" operator="containsText" text="1- Bajo">
      <formula>NOT(ISERROR(SEARCH("1- Bajo",A50)))</formula>
    </cfRule>
    <cfRule type="containsText" dxfId="32" priority="32" operator="containsText" text="3- Bajo">
      <formula>NOT(ISERROR(SEARCH("3- Bajo",A50)))</formula>
    </cfRule>
  </conditionalFormatting>
  <conditionalFormatting sqref="A60:E60">
    <cfRule type="containsText" dxfId="31" priority="27" operator="containsText" text="1- Bajo">
      <formula>NOT(ISERROR(SEARCH("1- Bajo",A60)))</formula>
    </cfRule>
    <cfRule type="containsText" dxfId="30" priority="23" operator="containsText" text="6- Moderado">
      <formula>NOT(ISERROR(SEARCH("6- Moderado",A60)))</formula>
    </cfRule>
    <cfRule type="containsText" dxfId="29" priority="24" operator="containsText" text="4- Moderado">
      <formula>NOT(ISERROR(SEARCH("4- Moderado",A60)))</formula>
    </cfRule>
    <cfRule type="containsText" dxfId="28" priority="25" operator="containsText" text="3- Bajo">
      <formula>NOT(ISERROR(SEARCH("3- Bajo",A60)))</formula>
    </cfRule>
    <cfRule type="containsText" dxfId="27" priority="26" operator="containsText" text="4- Bajo">
      <formula>NOT(ISERROR(SEARCH("4- Bajo",A60)))</formula>
    </cfRule>
    <cfRule type="containsText" dxfId="26" priority="22" operator="containsText" text="3- Moderado">
      <formula>NOT(ISERROR(SEARCH("3- Moderado",A60)))</formula>
    </cfRule>
  </conditionalFormatting>
  <conditionalFormatting sqref="A70:E70 A80:E80 A90:E90 A100:E100">
    <cfRule type="containsText" dxfId="25" priority="11" operator="containsText" text="3- Moderado">
      <formula>NOT(ISERROR(SEARCH("3- Moderado",A70)))</formula>
    </cfRule>
    <cfRule type="containsText" dxfId="24" priority="12" operator="containsText" text="6- Moderado">
      <formula>NOT(ISERROR(SEARCH("6- Moderado",A70)))</formula>
    </cfRule>
    <cfRule type="containsText" dxfId="23" priority="13" operator="containsText" text="4- Moderado">
      <formula>NOT(ISERROR(SEARCH("4- Moderado",A70)))</formula>
    </cfRule>
    <cfRule type="containsText" dxfId="22" priority="16" operator="containsText" text="1- Bajo">
      <formula>NOT(ISERROR(SEARCH("1- Bajo",A70)))</formula>
    </cfRule>
    <cfRule type="containsText" dxfId="21" priority="15" operator="containsText" text="4- Bajo">
      <formula>NOT(ISERROR(SEARCH("4- Bajo",A70)))</formula>
    </cfRule>
    <cfRule type="containsText" dxfId="20" priority="14" operator="containsText" text="3- Bajo">
      <formula>NOT(ISERROR(SEARCH("3- Bajo",A70)))</formula>
    </cfRule>
  </conditionalFormatting>
  <conditionalFormatting sqref="C8:F8">
    <cfRule type="containsText" dxfId="19" priority="51" operator="containsText" text="6- Moderado">
      <formula>NOT(ISERROR(SEARCH("6- Moderado",C8)))</formula>
    </cfRule>
    <cfRule type="containsText" dxfId="18" priority="53" operator="containsText" text="3- Bajo">
      <formula>NOT(ISERROR(SEARCH("3- Bajo",C8)))</formula>
    </cfRule>
    <cfRule type="containsText" dxfId="17" priority="54" operator="containsText" text="4- Bajo">
      <formula>NOT(ISERROR(SEARCH("4- Bajo",C8)))</formula>
    </cfRule>
    <cfRule type="containsText" dxfId="16" priority="55" operator="containsText" text="1- Bajo">
      <formula>NOT(ISERROR(SEARCH("1- Bajo",C8)))</formula>
    </cfRule>
    <cfRule type="containsText" dxfId="15" priority="52" operator="containsText" text="4- Moderado">
      <formula>NOT(ISERROR(SEARCH("4- Moderado",C8)))</formula>
    </cfRule>
    <cfRule type="containsText" dxfId="14" priority="50" operator="containsText" text="3- Moderado">
      <formula>NOT(ISERROR(SEARCH("3- Moderado",C8)))</formula>
    </cfRule>
  </conditionalFormatting>
  <conditionalFormatting sqref="D10:D109">
    <cfRule type="containsText" dxfId="13" priority="10" operator="containsText" text="Media">
      <formula>NOT(ISERROR(SEARCH("Media",D10)))</formula>
    </cfRule>
    <cfRule type="containsText" dxfId="12" priority="8" operator="containsText" text="Muy Baja">
      <formula>NOT(ISERROR(SEARCH("Muy Baja",D10)))</formula>
    </cfRule>
    <cfRule type="containsText" dxfId="11" priority="7" operator="containsText" text="Baja">
      <formula>NOT(ISERROR(SEARCH("Baja",D10)))</formula>
    </cfRule>
    <cfRule type="containsText" dxfId="10" priority="6" operator="containsText" text="Alta">
      <formula>NOT(ISERROR(SEARCH("Alta",D10)))</formula>
    </cfRule>
    <cfRule type="containsText" dxfId="9" priority="5" operator="containsText" text="Muy Alta">
      <formula>NOT(ISERROR(SEARCH("Muy Alta",D10)))</formula>
    </cfRule>
  </conditionalFormatting>
  <conditionalFormatting sqref="E10:E109">
    <cfRule type="containsText" dxfId="8" priority="4" operator="containsText" text="Leve">
      <formula>NOT(ISERROR(SEARCH("Leve",E10)))</formula>
    </cfRule>
    <cfRule type="containsText" dxfId="7" priority="3" operator="containsText" text="Menor">
      <formula>NOT(ISERROR(SEARCH("Menor",E10)))</formula>
    </cfRule>
    <cfRule type="containsText" dxfId="6" priority="2" operator="containsText" text="Mayor">
      <formula>NOT(ISERROR(SEARCH("Mayor",E10)))</formula>
    </cfRule>
    <cfRule type="containsText" dxfId="5" priority="1" operator="containsText" text="Catastrófico">
      <formula>NOT(ISERROR(SEARCH("Catastrófico",E10)))</formula>
    </cfRule>
  </conditionalFormatting>
  <conditionalFormatting sqref="E10:F109">
    <cfRule type="containsText" dxfId="4" priority="9" operator="containsText" text="Moderado">
      <formula>NOT(ISERROR(SEARCH("Moderado",E10)))</formula>
    </cfRule>
  </conditionalFormatting>
  <conditionalFormatting sqref="F10:F29">
    <cfRule type="colorScale" priority="68">
      <colorScale>
        <cfvo type="min"/>
        <cfvo type="max"/>
        <color rgb="FFFF7128"/>
        <color rgb="FFFFEF9C"/>
      </colorScale>
    </cfRule>
  </conditionalFormatting>
  <conditionalFormatting sqref="F10:F109">
    <cfRule type="containsText" dxfId="3" priority="20" operator="containsText" text="Extremo">
      <formula>NOT(ISERROR(SEARCH("Extremo",F10)))</formula>
    </cfRule>
    <cfRule type="containsText" dxfId="2" priority="19" operator="containsText" text="Alto">
      <formula>NOT(ISERROR(SEARCH("Alto",F10)))</formula>
    </cfRule>
    <cfRule type="containsText" dxfId="1" priority="18" operator="containsText" text="Moderado">
      <formula>NOT(ISERROR(SEARCH("Moderado",F10)))</formula>
    </cfRule>
    <cfRule type="containsText" dxfId="0" priority="17" operator="containsText" text="Bajo">
      <formula>NOT(ISERROR(SEARCH("Bajo",F10)))</formula>
    </cfRule>
  </conditionalFormatting>
  <conditionalFormatting sqref="F30:F39">
    <cfRule type="colorScale" priority="49">
      <colorScale>
        <cfvo type="min"/>
        <cfvo type="max"/>
        <color rgb="FFFF7128"/>
        <color rgb="FFFFEF9C"/>
      </colorScale>
    </cfRule>
  </conditionalFormatting>
  <conditionalFormatting sqref="F40:F49">
    <cfRule type="colorScale" priority="42">
      <colorScale>
        <cfvo type="min"/>
        <cfvo type="max"/>
        <color rgb="FFFF7128"/>
        <color rgb="FFFFEF9C"/>
      </colorScale>
    </cfRule>
  </conditionalFormatting>
  <conditionalFormatting sqref="F5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10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E6A3CE0-57AC-4A02-AF22-F23D3E6F9103}"/>
    <dataValidation allowBlank="1" showInputMessage="1" showErrorMessage="1" prompt="Describir las actividades que se van a desarrollar para el proyecto" sqref="H7" xr:uid="{60C6571C-10A6-47F7-A447-9BC60F395C18}"/>
    <dataValidation allowBlank="1" showInputMessage="1" showErrorMessage="1" prompt="Seleccionar si el responsable es el responsable de las acciones es el nivel central" sqref="I7:I8" xr:uid="{9994C42A-AFA8-4FE5-B6D4-C21805304FC9}"/>
    <dataValidation allowBlank="1" showInputMessage="1" showErrorMessage="1" prompt="seleccionar si el responsable de ejecutar las acciones es el nivel central" sqref="J8" xr:uid="{B55C8575-3ABC-4DC5-BB1E-D29E6F5DACB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A45721-5644-4882-BBB3-BDE0A56CCCEE}">
          <x14:formula1>
            <xm:f>'9- Matriz de Calor '!$S$8:$S$11</xm:f>
          </x14:formula1>
          <xm:sqref>G10:G109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0C6D-BB3B-4656-BABB-4085E01FFEE1}">
  <dimension ref="A1"/>
  <sheetViews>
    <sheetView workbookViewId="0"/>
  </sheetViews>
  <sheetFormatPr baseColWidth="10" defaultColWidth="9.1406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27C8-C650-47A5-991C-383C6E2ACE98}">
  <dimension ref="A1"/>
  <sheetViews>
    <sheetView workbookViewId="0"/>
  </sheetViews>
  <sheetFormatPr baseColWidth="10" defaultColWidth="9.14062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A5CE-50D1-4556-BFB4-B3C8482CCFA6}">
  <dimension ref="A1"/>
  <sheetViews>
    <sheetView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fe32c2-2bd9-4455-8534-48dfd29340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E09F0650BCDA74797C2C824DF614550" ma:contentTypeVersion="13" ma:contentTypeDescription="Crear nuevo documento." ma:contentTypeScope="" ma:versionID="88daf7e693e61c4393e707a83eed8f53">
  <xsd:schema xmlns:xsd="http://www.w3.org/2001/XMLSchema" xmlns:xs="http://www.w3.org/2001/XMLSchema" xmlns:p="http://schemas.microsoft.com/office/2006/metadata/properties" xmlns:ns2="18fe32c2-2bd9-4455-8534-48dfd29340f6" xmlns:ns3="c33d5f61-2147-4bec-96a6-17136f3b050c" targetNamespace="http://schemas.microsoft.com/office/2006/metadata/properties" ma:root="true" ma:fieldsID="61a208305e677e8560ffc35a67945598" ns2:_="" ns3:_="">
    <xsd:import namespace="18fe32c2-2bd9-4455-8534-48dfd29340f6"/>
    <xsd:import namespace="c33d5f61-2147-4bec-96a6-17136f3b05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e32c2-2bd9-4455-8534-48dfd29340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d5f61-2147-4bec-96a6-17136f3b050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936B95-5EBD-4720-A5B2-027BE960A9EC}">
  <ds:schemaRefs>
    <ds:schemaRef ds:uri="18fe32c2-2bd9-4455-8534-48dfd29340f6"/>
    <ds:schemaRef ds:uri="http://purl.org/dc/elements/1.1/"/>
    <ds:schemaRef ds:uri="http://schemas.microsoft.com/office/infopath/2007/PartnerControls"/>
    <ds:schemaRef ds:uri="http://schemas.microsoft.com/office/2006/documentManagement/types"/>
    <ds:schemaRef ds:uri="c33d5f61-2147-4bec-96a6-17136f3b050c"/>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1F074E0-E193-4E64-A4B7-01D0BB81B6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e32c2-2bd9-4455-8534-48dfd29340f6"/>
    <ds:schemaRef ds:uri="c33d5f61-2147-4bec-96a6-17136f3b0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F83ECE-CACC-4738-83FA-D8277258DE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Hoja2</vt:lpstr>
      <vt:lpstr>Hoja3</vt:lpstr>
      <vt:lpstr>Hoja4</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Johanna Chipatecua Herrera</cp:lastModifiedBy>
  <cp:revision/>
  <dcterms:created xsi:type="dcterms:W3CDTF">2021-04-16T16:11:31Z</dcterms:created>
  <dcterms:modified xsi:type="dcterms:W3CDTF">2025-05-23T20:23:57Z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0x010100AE09F0650BCDA74797C2C824DF614550</vt:lpwstr>
  </property>
  <property fmtid="{D5CDD505-2E9C-101B-9397-08002B2CF9AE}" pid="3" name="MediaServiceImageTags">
    <vt:lpwstr/>
  </property>
</Properties>
</file>