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0"/>
  <workbookPr hidePivotFieldList="1" defaultThemeVersion="166925"/>
  <mc:AlternateContent xmlns:mc="http://schemas.openxmlformats.org/markup-compatibility/2006">
    <mc:Choice Requires="x15">
      <x15ac:absPath xmlns:x15ac="http://schemas.microsoft.com/office/spreadsheetml/2010/11/ac" url="D:\SEGURIDAD Y SALUD TRABAJO\SG-SST 2024\PLAN DE ACCIÓN 2024\INFORME CORTE OCTUBRE\"/>
    </mc:Choice>
  </mc:AlternateContent>
  <xr:revisionPtr revIDLastSave="0" documentId="13_ncr:1_{4BC55C7F-E7B3-4560-B7B1-0112AC309E70}" xr6:coauthVersionLast="36" xr6:coauthVersionMax="47" xr10:uidLastSave="{00000000-0000-0000-0000-000000000000}"/>
  <bookViews>
    <workbookView xWindow="0" yWindow="0" windowWidth="11475" windowHeight="4755" tabRatio="898" activeTab="13" xr2:uid="{00000000-000D-0000-FFFF-FFFF00000000}"/>
  </bookViews>
  <sheets>
    <sheet name="1- Presentacion " sheetId="10" r:id="rId1"/>
    <sheet name="Conceptos 37001" sheetId="37" r:id="rId2"/>
    <sheet name="2- Análisis de Contexto " sheetId="14" r:id="rId3"/>
    <sheet name="3- Estrategias" sheetId="15" r:id="rId4"/>
    <sheet name="4- Instructivo Riesgos " sheetId="33" r:id="rId5"/>
    <sheet name="5- Identificación de Riesgos" sheetId="27" r:id="rId6"/>
    <sheet name="6- Valoración Controles" sheetId="28" r:id="rId7"/>
    <sheet name="7- Mapa Final" sheetId="29" r:id="rId8"/>
    <sheet name="8- Políticas de Administración " sheetId="5" r:id="rId9"/>
    <sheet name="9- Matriz de Calor " sheetId="21" r:id="rId10"/>
    <sheet name="Seguimiento 1 Trimestre" sheetId="18" r:id="rId11"/>
    <sheet name="Seguimiento 2 Trimestre" sheetId="34" r:id="rId12"/>
    <sheet name="Seguimiento 3 Trimestre" sheetId="35" r:id="rId13"/>
    <sheet name="Seguimiento 4 Trimestre" sheetId="36" r:id="rId14"/>
  </sheets>
  <externalReferences>
    <externalReference r:id="rId15"/>
    <externalReference r:id="rId16"/>
  </externalReferences>
  <definedNames>
    <definedName name="_xlnm.Print_Area" localSheetId="5">'5- Identificación de Riesgos'!$A$1:$N$29</definedName>
    <definedName name="_xlnm.Print_Area" localSheetId="6">'6- Valoración Controles'!$A$1:$V$29</definedName>
    <definedName name="_xlnm.Print_Area" localSheetId="7">'7- Mapa Final'!$A$1:$N$29</definedName>
    <definedName name="Data">'[1]Tabla de Valoración'!$I$2:$L$5</definedName>
    <definedName name="Diseño">'[1]Tabla de Valoración'!$I$2:$I$5</definedName>
    <definedName name="Ejecución">'[1]Tabla de Valoración'!$I$2:$L$2</definedName>
    <definedName name="Posibilidad" localSheetId="2">[2]Hoja2!$H$3:$H$7</definedName>
    <definedName name="Posibilidad" localSheetId="3">[2]Hoja2!$H$3:$H$7</definedName>
    <definedName name="Posibilidad">[2]Hoja2!$H$3:$H$7</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0" i="28" l="1"/>
  <c r="K10" i="28"/>
  <c r="C20" i="28"/>
  <c r="B20" i="28"/>
  <c r="B10" i="28"/>
  <c r="A50" i="28" l="1"/>
  <c r="A60" i="28"/>
  <c r="G40" i="27"/>
  <c r="O40" i="27" l="1"/>
  <c r="I22" i="5" l="1"/>
  <c r="I21" i="5"/>
  <c r="E69" i="29" l="1"/>
  <c r="E68" i="29"/>
  <c r="E67" i="29"/>
  <c r="E66" i="29"/>
  <c r="E65" i="29"/>
  <c r="E64" i="29"/>
  <c r="E63" i="29"/>
  <c r="E62" i="29"/>
  <c r="E61" i="29"/>
  <c r="L60" i="29"/>
  <c r="E60" i="29"/>
  <c r="C60" i="29"/>
  <c r="C59" i="35" s="1"/>
  <c r="B60" i="29"/>
  <c r="B59" i="35" s="1"/>
  <c r="A60" i="29"/>
  <c r="A59" i="34" s="1"/>
  <c r="B59" i="34" l="1"/>
  <c r="C59" i="34"/>
  <c r="A59" i="36"/>
  <c r="B59" i="36"/>
  <c r="A59" i="18"/>
  <c r="C59" i="36"/>
  <c r="A59" i="35"/>
  <c r="B59" i="18"/>
  <c r="C59" i="18"/>
  <c r="G50" i="27" l="1"/>
  <c r="C12" i="28" l="1"/>
  <c r="C13" i="28"/>
  <c r="C14" i="28"/>
  <c r="C15" i="28"/>
  <c r="C16" i="28"/>
  <c r="C17" i="28"/>
  <c r="C18" i="28"/>
  <c r="C19" i="28"/>
  <c r="C10" i="28"/>
  <c r="E14" i="29" l="1"/>
  <c r="E15" i="29"/>
  <c r="E16" i="29"/>
  <c r="E17" i="29"/>
  <c r="E18" i="29"/>
  <c r="E19" i="29"/>
  <c r="E20" i="29"/>
  <c r="E21" i="29"/>
  <c r="E22" i="29"/>
  <c r="E23" i="29"/>
  <c r="E24" i="29"/>
  <c r="E25" i="29"/>
  <c r="E26" i="29"/>
  <c r="E27" i="29"/>
  <c r="E28" i="29"/>
  <c r="E29" i="29"/>
  <c r="E30" i="29"/>
  <c r="E31" i="29"/>
  <c r="E32" i="29"/>
  <c r="E33" i="29"/>
  <c r="E34" i="29"/>
  <c r="E35" i="29"/>
  <c r="E36" i="29"/>
  <c r="E37" i="29"/>
  <c r="E38" i="29"/>
  <c r="E39" i="29"/>
  <c r="E40" i="29"/>
  <c r="E41" i="29"/>
  <c r="E42" i="29"/>
  <c r="E43" i="29"/>
  <c r="E44" i="29"/>
  <c r="E45" i="29"/>
  <c r="E46" i="29"/>
  <c r="E47" i="29"/>
  <c r="E48" i="29"/>
  <c r="E49" i="29"/>
  <c r="E50" i="29"/>
  <c r="E51" i="29"/>
  <c r="E52" i="29"/>
  <c r="E53" i="29"/>
  <c r="E54" i="29"/>
  <c r="E55" i="29"/>
  <c r="E56" i="29"/>
  <c r="E57" i="29"/>
  <c r="E58" i="29"/>
  <c r="E59" i="29"/>
  <c r="L11" i="27"/>
  <c r="K11" i="27" s="1"/>
  <c r="L12" i="27"/>
  <c r="K12" i="27" s="1"/>
  <c r="L13" i="27"/>
  <c r="K13" i="27" s="1"/>
  <c r="L14" i="27"/>
  <c r="K14" i="27" s="1"/>
  <c r="L15" i="27"/>
  <c r="K15" i="27" s="1"/>
  <c r="L16" i="27"/>
  <c r="K16" i="27" s="1"/>
  <c r="L17" i="27"/>
  <c r="K17" i="27" s="1"/>
  <c r="L18" i="27"/>
  <c r="K18" i="27" s="1"/>
  <c r="L19" i="27"/>
  <c r="K19" i="27" s="1"/>
  <c r="L20" i="27"/>
  <c r="L21" i="27"/>
  <c r="K21" i="27" s="1"/>
  <c r="L22" i="27"/>
  <c r="K22" i="27" s="1"/>
  <c r="L23" i="27"/>
  <c r="K23" i="27" s="1"/>
  <c r="L24" i="27"/>
  <c r="K24" i="27" s="1"/>
  <c r="L25" i="27"/>
  <c r="K25" i="27" s="1"/>
  <c r="L26" i="27"/>
  <c r="K26" i="27" s="1"/>
  <c r="L27" i="27"/>
  <c r="K27" i="27" s="1"/>
  <c r="L28" i="27"/>
  <c r="K28" i="27" s="1"/>
  <c r="L29" i="27"/>
  <c r="K29" i="27" s="1"/>
  <c r="L30" i="27"/>
  <c r="K30" i="27" s="1"/>
  <c r="L31" i="27"/>
  <c r="K31" i="27" s="1"/>
  <c r="L32" i="27"/>
  <c r="K32" i="27" s="1"/>
  <c r="L33" i="27"/>
  <c r="K33" i="27" s="1"/>
  <c r="L34" i="27"/>
  <c r="K34" i="27" s="1"/>
  <c r="L35" i="27"/>
  <c r="K35" i="27" s="1"/>
  <c r="L36" i="27"/>
  <c r="K36" i="27" s="1"/>
  <c r="L37" i="27"/>
  <c r="K37" i="27" s="1"/>
  <c r="L38" i="27"/>
  <c r="K38" i="27" s="1"/>
  <c r="L39" i="27"/>
  <c r="K39" i="27" s="1"/>
  <c r="L50" i="27"/>
  <c r="K50" i="27" s="1"/>
  <c r="L51" i="27"/>
  <c r="K51" i="27" s="1"/>
  <c r="L52" i="27"/>
  <c r="K52" i="27" s="1"/>
  <c r="L53" i="27"/>
  <c r="K53" i="27" s="1"/>
  <c r="L54" i="27"/>
  <c r="K54" i="27" s="1"/>
  <c r="L55" i="27"/>
  <c r="K55" i="27" s="1"/>
  <c r="L56" i="27"/>
  <c r="K56" i="27" s="1"/>
  <c r="L57" i="27"/>
  <c r="K57" i="27" s="1"/>
  <c r="L58" i="27"/>
  <c r="K58" i="27" s="1"/>
  <c r="L59" i="27"/>
  <c r="K59" i="27" s="1"/>
  <c r="L60" i="27"/>
  <c r="K60" i="27" s="1"/>
  <c r="L61" i="27"/>
  <c r="K61" i="27" s="1"/>
  <c r="L62" i="27"/>
  <c r="K62" i="27" s="1"/>
  <c r="L63" i="27"/>
  <c r="K63" i="27" s="1"/>
  <c r="L64" i="27"/>
  <c r="K64" i="27" s="1"/>
  <c r="L65" i="27"/>
  <c r="K65" i="27" s="1"/>
  <c r="L66" i="27"/>
  <c r="K66" i="27" s="1"/>
  <c r="L67" i="27"/>
  <c r="K67" i="27" s="1"/>
  <c r="L68" i="27"/>
  <c r="K68" i="27" s="1"/>
  <c r="L69" i="27"/>
  <c r="K69" i="27" s="1"/>
  <c r="K20" i="27" l="1"/>
  <c r="M20" i="27"/>
  <c r="C21" i="28"/>
  <c r="C22" i="28"/>
  <c r="C23" i="28"/>
  <c r="C24" i="28"/>
  <c r="C25" i="28"/>
  <c r="C26" i="28"/>
  <c r="C27" i="28"/>
  <c r="C28" i="28"/>
  <c r="C29" i="28"/>
  <c r="C30" i="28"/>
  <c r="C31" i="28"/>
  <c r="C32" i="28"/>
  <c r="C33" i="28"/>
  <c r="C34" i="28"/>
  <c r="C35" i="28"/>
  <c r="C36" i="28"/>
  <c r="C37" i="28"/>
  <c r="C38" i="28"/>
  <c r="C39" i="28"/>
  <c r="C40" i="28"/>
  <c r="C41" i="28"/>
  <c r="C42" i="28"/>
  <c r="C43" i="28"/>
  <c r="C44" i="28"/>
  <c r="C45" i="28"/>
  <c r="C46" i="28"/>
  <c r="C47" i="28"/>
  <c r="C48" i="28"/>
  <c r="C49" i="28"/>
  <c r="C50" i="28"/>
  <c r="C51" i="28"/>
  <c r="C52" i="28"/>
  <c r="C53" i="28"/>
  <c r="C54" i="28"/>
  <c r="C55" i="28"/>
  <c r="C56" i="28"/>
  <c r="C57" i="28"/>
  <c r="C58" i="28"/>
  <c r="C59" i="28"/>
  <c r="C60" i="28"/>
  <c r="C61" i="28"/>
  <c r="C62" i="28"/>
  <c r="C63" i="28"/>
  <c r="C64" i="28"/>
  <c r="C65" i="28"/>
  <c r="C66" i="28"/>
  <c r="C67" i="28"/>
  <c r="C68" i="28"/>
  <c r="C69" i="28"/>
  <c r="L61" i="28" l="1"/>
  <c r="L62" i="28"/>
  <c r="L63" i="28"/>
  <c r="L64" i="28"/>
  <c r="L65" i="28"/>
  <c r="L66" i="28"/>
  <c r="L67" i="28"/>
  <c r="L68" i="28"/>
  <c r="L69" i="28"/>
  <c r="L60" i="28"/>
  <c r="R69" i="28"/>
  <c r="R68" i="28"/>
  <c r="R67" i="28"/>
  <c r="R66" i="28"/>
  <c r="R65" i="28"/>
  <c r="R64" i="28"/>
  <c r="R63" i="28"/>
  <c r="R62" i="28"/>
  <c r="R61" i="28"/>
  <c r="R60" i="28"/>
  <c r="J69" i="28"/>
  <c r="J68" i="28"/>
  <c r="J67" i="28"/>
  <c r="J66" i="28"/>
  <c r="J65" i="28"/>
  <c r="J64" i="28"/>
  <c r="J63" i="28"/>
  <c r="J62" i="28"/>
  <c r="J61" i="28"/>
  <c r="J60" i="28"/>
  <c r="B60" i="28"/>
  <c r="B50" i="28"/>
  <c r="L50" i="29"/>
  <c r="C50" i="29"/>
  <c r="B50" i="29"/>
  <c r="A50" i="29"/>
  <c r="C49" i="36" l="1"/>
  <c r="C49" i="34"/>
  <c r="C49" i="35"/>
  <c r="B49" i="34"/>
  <c r="B49" i="36"/>
  <c r="B49" i="35"/>
  <c r="A49" i="35"/>
  <c r="A49" i="34"/>
  <c r="A49" i="36"/>
  <c r="A49" i="18"/>
  <c r="B49" i="18"/>
  <c r="C49" i="18"/>
  <c r="S60" i="28"/>
  <c r="K60" i="28"/>
  <c r="M60" i="27" l="1"/>
  <c r="G60" i="29" s="1"/>
  <c r="U60" i="28" l="1"/>
  <c r="K60" i="29" s="1"/>
  <c r="L51" i="28"/>
  <c r="L52" i="28"/>
  <c r="L53" i="28"/>
  <c r="L54" i="28"/>
  <c r="L55" i="28"/>
  <c r="L56" i="28"/>
  <c r="L57" i="28"/>
  <c r="L58" i="28"/>
  <c r="L59" i="28"/>
  <c r="L41" i="28"/>
  <c r="L42" i="28"/>
  <c r="L43" i="28"/>
  <c r="L44" i="28"/>
  <c r="L45" i="28"/>
  <c r="L46" i="28"/>
  <c r="L47" i="28"/>
  <c r="L48" i="28"/>
  <c r="L49" i="28"/>
  <c r="L31" i="28"/>
  <c r="L32" i="28"/>
  <c r="L33" i="28"/>
  <c r="L34" i="28"/>
  <c r="L35" i="28"/>
  <c r="L36" i="28"/>
  <c r="L37" i="28"/>
  <c r="L38" i="28"/>
  <c r="L39" i="28"/>
  <c r="L21" i="28"/>
  <c r="L22" i="28"/>
  <c r="L23" i="28"/>
  <c r="L24" i="28"/>
  <c r="L25" i="28"/>
  <c r="L26" i="28"/>
  <c r="L27" i="28"/>
  <c r="L28" i="28"/>
  <c r="L29" i="28"/>
  <c r="L14" i="28"/>
  <c r="L15" i="28"/>
  <c r="L16" i="28"/>
  <c r="L17" i="28"/>
  <c r="L18" i="28"/>
  <c r="L19" i="28"/>
  <c r="L13" i="28"/>
  <c r="L11" i="28"/>
  <c r="E59" i="36" l="1"/>
  <c r="E59" i="18"/>
  <c r="E59" i="34"/>
  <c r="E59" i="35"/>
  <c r="H50" i="27"/>
  <c r="F50" i="29" s="1"/>
  <c r="G20" i="27"/>
  <c r="G30" i="27"/>
  <c r="G10" i="27"/>
  <c r="H10" i="27" s="1"/>
  <c r="M50" i="27" l="1"/>
  <c r="O50" i="27" l="1"/>
  <c r="G50" i="29"/>
  <c r="N50" i="27"/>
  <c r="H50" i="29" s="1"/>
  <c r="B30" i="28" l="1"/>
  <c r="A30" i="28"/>
  <c r="A20" i="28"/>
  <c r="J20" i="28"/>
  <c r="L20" i="28"/>
  <c r="R20" i="28"/>
  <c r="J21" i="28"/>
  <c r="R21" i="28"/>
  <c r="J22" i="28"/>
  <c r="R22" i="28"/>
  <c r="J23" i="28"/>
  <c r="R23" i="28"/>
  <c r="J24" i="28"/>
  <c r="R24" i="28"/>
  <c r="J25" i="28"/>
  <c r="R25" i="28"/>
  <c r="J26" i="28"/>
  <c r="R26" i="28"/>
  <c r="J27" i="28"/>
  <c r="R27" i="28"/>
  <c r="J28" i="28"/>
  <c r="R28" i="28"/>
  <c r="J29" i="28"/>
  <c r="R29" i="28"/>
  <c r="J30" i="28"/>
  <c r="L30" i="28"/>
  <c r="R30" i="28"/>
  <c r="J31" i="28"/>
  <c r="R31" i="28"/>
  <c r="J32" i="28"/>
  <c r="R32" i="28"/>
  <c r="J33" i="28"/>
  <c r="R33" i="28"/>
  <c r="J34" i="28"/>
  <c r="R34" i="28"/>
  <c r="J35" i="28"/>
  <c r="R35" i="28"/>
  <c r="J36" i="28"/>
  <c r="R36" i="28"/>
  <c r="J37" i="28"/>
  <c r="R37" i="28"/>
  <c r="J38" i="28"/>
  <c r="R38" i="28"/>
  <c r="J39" i="28"/>
  <c r="R39" i="28"/>
  <c r="A40" i="28"/>
  <c r="B40" i="28"/>
  <c r="J40" i="28"/>
  <c r="L40" i="28"/>
  <c r="R40" i="28"/>
  <c r="J41" i="28"/>
  <c r="R41" i="28"/>
  <c r="J42" i="28"/>
  <c r="R42" i="28"/>
  <c r="J43" i="28"/>
  <c r="R43" i="28"/>
  <c r="J44" i="28"/>
  <c r="R44" i="28"/>
  <c r="J45" i="28"/>
  <c r="R45" i="28"/>
  <c r="J46" i="28"/>
  <c r="R46" i="28"/>
  <c r="J47" i="28"/>
  <c r="R47" i="28"/>
  <c r="J48" i="28"/>
  <c r="R48" i="28"/>
  <c r="J49" i="28"/>
  <c r="R49" i="28"/>
  <c r="A30" i="29"/>
  <c r="B30" i="29"/>
  <c r="C30" i="29"/>
  <c r="L30" i="29"/>
  <c r="A40" i="29"/>
  <c r="B40" i="29"/>
  <c r="C40" i="29"/>
  <c r="L40" i="29"/>
  <c r="R59" i="28"/>
  <c r="J59" i="28"/>
  <c r="R58" i="28"/>
  <c r="J58" i="28"/>
  <c r="R57" i="28"/>
  <c r="J57" i="28"/>
  <c r="R56" i="28"/>
  <c r="J56" i="28"/>
  <c r="R55" i="28"/>
  <c r="J55" i="28"/>
  <c r="R54" i="28"/>
  <c r="J54" i="28"/>
  <c r="R53" i="28"/>
  <c r="J53" i="28"/>
  <c r="R52" i="28"/>
  <c r="J52" i="28"/>
  <c r="R51" i="28"/>
  <c r="J51" i="28"/>
  <c r="R50" i="28"/>
  <c r="L50" i="28"/>
  <c r="J50" i="28"/>
  <c r="C29" i="35" l="1"/>
  <c r="C29" i="34"/>
  <c r="C29" i="36"/>
  <c r="A29" i="34"/>
  <c r="A29" i="36"/>
  <c r="A29" i="35"/>
  <c r="C39" i="34"/>
  <c r="C39" i="35"/>
  <c r="C39" i="36"/>
  <c r="B29" i="35"/>
  <c r="B29" i="36"/>
  <c r="B29" i="34"/>
  <c r="B39" i="36"/>
  <c r="B39" i="34"/>
  <c r="B39" i="35"/>
  <c r="A39" i="35"/>
  <c r="A39" i="36"/>
  <c r="A39" i="34"/>
  <c r="A39" i="18"/>
  <c r="A29" i="18"/>
  <c r="B29" i="18"/>
  <c r="B39" i="18"/>
  <c r="C29" i="18"/>
  <c r="C39" i="18"/>
  <c r="S40" i="28"/>
  <c r="K40" i="28"/>
  <c r="S30" i="28"/>
  <c r="K30" i="28"/>
  <c r="S20" i="28"/>
  <c r="K50" i="28"/>
  <c r="S50" i="28"/>
  <c r="T50" i="28" l="1"/>
  <c r="J50" i="29" s="1"/>
  <c r="D49" i="35" l="1"/>
  <c r="D49" i="34"/>
  <c r="D49" i="36"/>
  <c r="D49" i="18"/>
  <c r="U50" i="28"/>
  <c r="K50" i="29" s="1"/>
  <c r="E49" i="34" l="1"/>
  <c r="E49" i="35"/>
  <c r="E49" i="36"/>
  <c r="E49" i="18"/>
  <c r="V50" i="28"/>
  <c r="M50" i="29" s="1"/>
  <c r="G60" i="27"/>
  <c r="H60" i="27" s="1"/>
  <c r="H30" i="27"/>
  <c r="F49" i="34" l="1"/>
  <c r="F49" i="35"/>
  <c r="F49" i="36"/>
  <c r="T60" i="28"/>
  <c r="J60" i="29" s="1"/>
  <c r="F60" i="29"/>
  <c r="F49" i="18"/>
  <c r="N60" i="27"/>
  <c r="H60" i="29" s="1"/>
  <c r="T30" i="28"/>
  <c r="F30" i="29"/>
  <c r="M30" i="27"/>
  <c r="N30" i="27" s="1"/>
  <c r="H30" i="29" s="1"/>
  <c r="D59" i="36" l="1"/>
  <c r="D59" i="18"/>
  <c r="D59" i="34"/>
  <c r="D59" i="35"/>
  <c r="V60" i="28"/>
  <c r="M60" i="29" s="1"/>
  <c r="T40" i="28"/>
  <c r="F40" i="29"/>
  <c r="O30" i="27"/>
  <c r="G30" i="29"/>
  <c r="U30" i="28"/>
  <c r="K30" i="29" s="1"/>
  <c r="J30" i="29"/>
  <c r="O60" i="27"/>
  <c r="F59" i="34" l="1"/>
  <c r="F59" i="36"/>
  <c r="F59" i="35"/>
  <c r="F59" i="18"/>
  <c r="D29" i="36"/>
  <c r="D29" i="34"/>
  <c r="D29" i="35"/>
  <c r="E29" i="36"/>
  <c r="E29" i="34"/>
  <c r="E29" i="35"/>
  <c r="D29" i="18"/>
  <c r="E29" i="18"/>
  <c r="G40" i="29"/>
  <c r="U40" i="28"/>
  <c r="K40" i="29" s="1"/>
  <c r="V30" i="28"/>
  <c r="M30" i="29" s="1"/>
  <c r="J40" i="29"/>
  <c r="H40" i="29"/>
  <c r="F29" i="35" l="1"/>
  <c r="F29" i="34"/>
  <c r="F29" i="36"/>
  <c r="E39" i="35"/>
  <c r="E39" i="34"/>
  <c r="E39" i="36"/>
  <c r="D39" i="35"/>
  <c r="D39" i="34"/>
  <c r="D39" i="36"/>
  <c r="D39" i="18"/>
  <c r="F29" i="18"/>
  <c r="E39" i="18"/>
  <c r="V40" i="28"/>
  <c r="M40" i="29" s="1"/>
  <c r="A10" i="28"/>
  <c r="F39" i="36" l="1"/>
  <c r="F39" i="34"/>
  <c r="F39" i="35"/>
  <c r="F39" i="18"/>
  <c r="C20" i="29"/>
  <c r="C10" i="29"/>
  <c r="C19" i="36" l="1"/>
  <c r="C19" i="34"/>
  <c r="C19" i="35"/>
  <c r="C9" i="36"/>
  <c r="C9" i="35"/>
  <c r="C9" i="34"/>
  <c r="L12" i="28"/>
  <c r="L10" i="28"/>
  <c r="C11" i="28"/>
  <c r="L10" i="27" l="1"/>
  <c r="M10" i="27" l="1"/>
  <c r="K10" i="27"/>
  <c r="C19" i="18"/>
  <c r="C9" i="18"/>
  <c r="G20" i="29" l="1"/>
  <c r="U20" i="28"/>
  <c r="G10" i="29"/>
  <c r="L20" i="29"/>
  <c r="E11" i="29"/>
  <c r="E12" i="29"/>
  <c r="E13" i="29"/>
  <c r="A20" i="29"/>
  <c r="B20" i="29"/>
  <c r="R11" i="28"/>
  <c r="R12" i="28"/>
  <c r="R13" i="28"/>
  <c r="R14" i="28"/>
  <c r="R15" i="28"/>
  <c r="R16" i="28"/>
  <c r="R17" i="28"/>
  <c r="R18" i="28"/>
  <c r="R19" i="28"/>
  <c r="R10" i="28"/>
  <c r="J11" i="28"/>
  <c r="J12" i="28"/>
  <c r="J13" i="28"/>
  <c r="J14" i="28"/>
  <c r="J15" i="28"/>
  <c r="J16" i="28"/>
  <c r="J17" i="28"/>
  <c r="J18" i="28"/>
  <c r="J19" i="28"/>
  <c r="J10" i="28"/>
  <c r="A19" i="35" l="1"/>
  <c r="A19" i="34"/>
  <c r="A19" i="36"/>
  <c r="B19" i="34"/>
  <c r="B19" i="36"/>
  <c r="B19" i="35"/>
  <c r="B19" i="18"/>
  <c r="A19" i="18"/>
  <c r="S10" i="28"/>
  <c r="U10" i="28" s="1"/>
  <c r="H20" i="27" l="1"/>
  <c r="N20" i="27" l="1"/>
  <c r="H20" i="29" s="1"/>
  <c r="T20" i="28"/>
  <c r="V20" i="28" s="1"/>
  <c r="M20" i="29" s="1"/>
  <c r="O10" i="27"/>
  <c r="N10" i="27"/>
  <c r="H10" i="29" s="1"/>
  <c r="T10" i="28"/>
  <c r="V10" i="28" s="1"/>
  <c r="M10" i="29" s="1"/>
  <c r="O20" i="27"/>
  <c r="F20" i="29"/>
  <c r="E10" i="29"/>
  <c r="B10" i="29"/>
  <c r="A10" i="29"/>
  <c r="F19" i="34" l="1"/>
  <c r="F19" i="35"/>
  <c r="F19" i="36"/>
  <c r="A9" i="35"/>
  <c r="A9" i="36"/>
  <c r="A9" i="34"/>
  <c r="B9" i="35"/>
  <c r="B9" i="36"/>
  <c r="B9" i="34"/>
  <c r="F9" i="36"/>
  <c r="F9" i="35"/>
  <c r="F9" i="34"/>
  <c r="B9" i="18"/>
  <c r="F9" i="18"/>
  <c r="A9" i="18"/>
  <c r="F19" i="18"/>
  <c r="J20" i="29"/>
  <c r="D19" i="34" l="1"/>
  <c r="D19" i="35"/>
  <c r="D19" i="36"/>
  <c r="D19" i="18"/>
  <c r="L10" i="29"/>
  <c r="K10" i="29" l="1"/>
  <c r="E9" i="34" l="1"/>
  <c r="E9" i="36"/>
  <c r="E9" i="35"/>
  <c r="E9" i="18"/>
  <c r="K20" i="29"/>
  <c r="E19" i="35" l="1"/>
  <c r="E19" i="34"/>
  <c r="E19" i="36"/>
  <c r="E19" i="18"/>
  <c r="F10" i="29"/>
  <c r="J10" i="29" l="1"/>
  <c r="D9" i="34" l="1"/>
  <c r="D9" i="36"/>
  <c r="D9" i="35"/>
  <c r="D9" i="18"/>
</calcChain>
</file>

<file path=xl/sharedStrings.xml><?xml version="1.0" encoding="utf-8"?>
<sst xmlns="http://schemas.openxmlformats.org/spreadsheetml/2006/main" count="928" uniqueCount="522">
  <si>
    <t xml:space="preserve"> MAPA DE RIESGOS SIGCMA</t>
  </si>
  <si>
    <t>DEPENDENCIA (Unidad misional del CSJ o Unidad de la DEAJ o Seccional o CSJ en caso de despachos judiciales certificados)</t>
  </si>
  <si>
    <t xml:space="preserve">DIRECCION EJECUTIVA DE ADMINISTRACION JUDICIAL
UNIDAD DE RECURSOS HUMANOS </t>
  </si>
  <si>
    <t>PROCESO (indique el tipo de proceso si es Estratégico. Misional, Apoyo, Evaluación y Mejora y especifique el nombre del proceso)</t>
  </si>
  <si>
    <t>Apoyo</t>
  </si>
  <si>
    <t>GESTIÓN DE LA SEGURIDAD Y SALUD EN EL TRABAJO</t>
  </si>
  <si>
    <t>CONSEJO SUPERIOR DE LA JUDICATURA</t>
  </si>
  <si>
    <t>DIRECCION EJECUTIVA DE ADMINISTRACION JUDICIAL</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</si>
  <si>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</si>
  <si>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</si>
  <si>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</si>
  <si>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</si>
  <si>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</si>
  <si>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</si>
  <si>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</si>
  <si>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</si>
  <si>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</si>
  <si>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</si>
  <si>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</si>
  <si>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</si>
  <si>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</si>
  <si>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</si>
  <si>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9"/>
        <color theme="4"/>
        <rFont val="Arial"/>
        <family val="2"/>
      </rPr>
      <t>Oferta</t>
    </r>
    <r>
      <rPr>
        <sz val="9"/>
        <color theme="1"/>
        <rFont val="Arial"/>
        <family val="2"/>
      </rPr>
      <t xml:space="preserve">, </t>
    </r>
    <r>
      <rPr>
        <sz val="9"/>
        <color theme="5"/>
        <rFont val="Arial"/>
        <family val="2"/>
      </rPr>
      <t>promesa</t>
    </r>
    <r>
      <rPr>
        <sz val="9"/>
        <color theme="1"/>
        <rFont val="Arial"/>
        <family val="2"/>
      </rPr>
      <t xml:space="preserve">, </t>
    </r>
    <r>
      <rPr>
        <sz val="9"/>
        <color theme="9"/>
        <rFont val="Arial"/>
        <family val="2"/>
      </rPr>
      <t>entrega</t>
    </r>
    <r>
      <rPr>
        <sz val="9"/>
        <color theme="1"/>
        <rFont val="Arial"/>
        <family val="2"/>
      </rPr>
      <t xml:space="preserve">, </t>
    </r>
    <r>
      <rPr>
        <sz val="9"/>
        <rFont val="Arial"/>
        <family val="2"/>
      </rPr>
      <t>aceptación</t>
    </r>
    <r>
      <rPr>
        <sz val="9"/>
        <color theme="1"/>
        <rFont val="Arial"/>
        <family val="2"/>
      </rPr>
      <t xml:space="preserve"> o </t>
    </r>
    <r>
      <rPr>
        <sz val="9"/>
        <color rgb="FF7030A0"/>
        <rFont val="Arial"/>
        <family val="2"/>
      </rPr>
      <t>solicitud</t>
    </r>
    <r>
      <rPr>
        <sz val="9"/>
        <color theme="1"/>
        <rFont val="Arial"/>
        <family val="2"/>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</si>
  <si>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</si>
  <si>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</si>
  <si>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</si>
  <si>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</si>
  <si>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</si>
  <si>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 xml:space="preserve">PROCESO </t>
  </si>
  <si>
    <t xml:space="preserve">DEPENDENCIA ADMINISTRATIVA O JUDICIAL CERTIFICADA </t>
  </si>
  <si>
    <t xml:space="preserve">UNIDAD DE RECURSOS HUMANOS </t>
  </si>
  <si>
    <t>OBJETIVO DEL PROCESO</t>
  </si>
  <si>
    <t>MAPA DE PROCESOS CONSEJO SUPERIOR DE LA JUDICATURA</t>
  </si>
  <si>
    <t>PROCESOS DEPENDENCIA JUDICIALES CERTIFICADAS</t>
  </si>
  <si>
    <t>Velar por el cumplimiento normativo que garantice la seguridad y la salud en el trabajo de los servidores judiciales, contratistas por prestación de servicios, trabajadores en misión, judicantes y practicantes, articulados con el Sistema de Gestión de la Calidad y el Medio Ambiente y antisoborno de la Rama Judicial</t>
  </si>
  <si>
    <t xml:space="preserve">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</si>
  <si>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</si>
  <si>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</si>
  <si>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</si>
  <si>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</si>
  <si>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</si>
  <si>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</si>
  <si>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</si>
  <si>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</si>
  <si>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Cambio de Normatividad y Regulaciones Expedidas por el Gobierno Nacional o el Congreso de la Republica que afecten la administración de Justicia.</t>
  </si>
  <si>
    <t>Económicos y Financieros (disponibilidad de capital, liquidez, mercados financieros, desempleo, competencia)</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</si>
  <si>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</si>
  <si>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</si>
  <si>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</si>
  <si>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</si>
  <si>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Interrupción del servicio público de Administrar Justicia a causa del pandemias y sus variantes.</t>
  </si>
  <si>
    <t>Interrupción del servicio público de Administrar Justicia por razones de orden público</t>
  </si>
  <si>
    <t xml:space="preserve">Limitaciones en  la movilidad asociados a factores del orden público </t>
  </si>
  <si>
    <t>Aumento de la demanda de Justicia a causa de la problemática social</t>
  </si>
  <si>
    <t>Amenazas a servidores judiciales en razón al ejercicio de sus funciones.</t>
  </si>
  <si>
    <t xml:space="preserve">Afectaciones a la infraestructura física de las sedes Judiciales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</si>
  <si>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</si>
  <si>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</si>
  <si>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</si>
  <si>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</si>
  <si>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</si>
  <si>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</si>
  <si>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</si>
  <si>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</si>
  <si>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</si>
  <si>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</si>
  <si>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</si>
  <si>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</si>
  <si>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</si>
  <si>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</si>
  <si>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</si>
  <si>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</si>
  <si>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</si>
  <si>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</si>
  <si>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</si>
  <si>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</si>
  <si>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</si>
  <si>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Recursos financieros (presupuesto de funcionamiento, recursos de inversión</t>
  </si>
  <si>
    <t>Recursos insuficientes para atender el Plan de necesidades formulado</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</si>
  <si>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</si>
  <si>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</si>
  <si>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</si>
  <si>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</si>
  <si>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</si>
  <si>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</si>
  <si>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</si>
  <si>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</si>
  <si>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 xml:space="preserve">Carencia  de manual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</si>
  <si>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</si>
  <si>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</si>
  <si>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Debilidad en el desarrollo de competencias propias para el desarrollo de las actividades asignadas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</si>
  <si>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</si>
  <si>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informática, normas antisoborno, normas de bioseguridad etc.  </t>
  </si>
  <si>
    <t>Actualización de la plataforma estratégica para responder a los cambios normativos y legales</t>
  </si>
  <si>
    <t>Falta de tiempo para acceder a la formación  de alto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</si>
  <si>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</si>
  <si>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</si>
  <si>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</si>
  <si>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</si>
  <si>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</si>
  <si>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</si>
  <si>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de los avances tecnológicos</t>
  </si>
  <si>
    <t xml:space="preserve">Capacitación para el uso de herramientas tecnológicas  </t>
  </si>
  <si>
    <t>Carencia de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</si>
  <si>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</si>
  <si>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</si>
  <si>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Carencia de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</si>
  <si>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</si>
  <si>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</si>
  <si>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</si>
  <si>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</si>
  <si>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</si>
  <si>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</si>
  <si>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</si>
  <si>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</si>
  <si>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</si>
  <si>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</si>
  <si>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</si>
  <si>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</si>
  <si>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</si>
  <si>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</si>
  <si>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</si>
  <si>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</si>
  <si>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</si>
  <si>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</si>
  <si>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</si>
  <si>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</si>
  <si>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</si>
  <si>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</si>
  <si>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</si>
  <si>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</si>
  <si>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</si>
  <si>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</si>
  <si>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</si>
  <si>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</si>
  <si>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</si>
  <si>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</si>
  <si>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</si>
  <si>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</si>
  <si>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Falta en la separación adecuada de residuos en la fuente </t>
  </si>
  <si>
    <t>Desconocimiento por parte de los brigadistas, servidores judiciales y contratistas de las acciones necesarias para actuar ante una emergencia ambiental</t>
  </si>
  <si>
    <t>Implementación de buenas practicas tendientes a la protección del medio ambiente</t>
  </si>
  <si>
    <t>ESTRATEGIAS</t>
  </si>
  <si>
    <t>ESTRATEGIAS  DOFA</t>
  </si>
  <si>
    <t>ESTRATEGIA/ACCIÓN/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</si>
  <si>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</si>
  <si>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</si>
  <si>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</si>
  <si>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</si>
  <si>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</si>
  <si>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</si>
  <si>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</si>
  <si>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</si>
  <si>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</si>
  <si>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Realizar seguimiento al plan de acción y realizar el reporte oportuno</t>
  </si>
  <si>
    <t>Implementar mecanismos para la retroalimentación de las  partes interesadas</t>
  </si>
  <si>
    <t>1, 12, 34</t>
  </si>
  <si>
    <t>Mantener, actualizar y documentar  el Sistema Integrado de Gestión SIGCMA, en el contexto especifico</t>
  </si>
  <si>
    <t>13,14,15</t>
  </si>
  <si>
    <t>1,10,13,16,17,19</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</si>
  <si>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</si>
  <si>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</si>
  <si>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</si>
  <si>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</si>
  <si>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</si>
  <si>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</si>
  <si>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</si>
  <si>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</si>
  <si>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</si>
  <si>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Matriz Mapa de Riesgos</t>
  </si>
  <si>
    <t>Orientaciones Generales</t>
  </si>
  <si>
    <r>
      <t xml:space="preserve">Antes de iniciar con el diligenciamiento de la información en la matriz, se requiere haber efectuado el análisis DOFA (Hoja 1. Análisis de Contexto)  y revisado todos los elementos del proceso: </t>
    </r>
    <r>
      <rPr>
        <b/>
        <sz val="9"/>
        <rFont val="Arial"/>
        <family val="2"/>
      </rPr>
      <t xml:space="preserve"> objetivo, alcance, actividades, y en especial los productos y servicios que entrega.</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</si>
  <si>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</si>
  <si>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</si>
  <si>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</si>
  <si>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</si>
  <si>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</si>
  <si>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</si>
  <si>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</si>
  <si>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(Ver caracterización del proceso)</t>
  </si>
  <si>
    <t>Alcance</t>
  </si>
  <si>
    <t>Diligenciar el alcance del proceso.(Ver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</si>
  <si>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</si>
  <si>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</si>
  <si>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</si>
  <si>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</si>
  <si>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</si>
  <si>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</si>
  <si>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</si>
  <si>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</si>
  <si>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</si>
  <si>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proyectar de acuerdo con el conocimiento que se tiene del proceso.</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</si>
  <si>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</si>
  <si>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</si>
  <si>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</si>
  <si>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Políticas </t>
  </si>
  <si>
    <t>PROBABILIDAD</t>
  </si>
  <si>
    <t xml:space="preserve">La hoja valora la probabilidad de acuerdo con los criterio definidos en la Hoja 8. Políticas de Administración 
La hoja valora la probabilidad de acuerdo con los criterio definidos en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</si>
  <si>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</si>
  <si>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</si>
  <si>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</si>
  <si>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</si>
  <si>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</si>
  <si>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</si>
  <si>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</si>
  <si>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</si>
  <si>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</si>
  <si>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Probabilidad inherente por probabilidad residual </t>
  </si>
  <si>
    <r>
      <rPr>
        <b/>
        <sz val="9"/>
        <rFont val="Arial"/>
        <family val="2"/>
      </rPr>
      <t>NOTA</t>
    </r>
    <r>
      <rPr>
        <sz val="9"/>
        <rFont val="Arial"/>
        <family val="2"/>
      </rPr>
      <t>: Si desea adicionar mas riesgos, copie las filas del riesgo anterior. No modifique las formulas</t>
    </r>
  </si>
  <si>
    <r>
      <t xml:space="preserve"> - </t>
    </r>
    <r>
      <rPr>
        <b/>
        <sz val="9"/>
        <rFont val="Arial"/>
        <family val="2"/>
      </rPr>
      <t xml:space="preserve"> Hoja 5 Valoración Controles:</t>
    </r>
    <r>
      <rPr>
        <sz val="9"/>
        <rFont val="Arial"/>
        <family val="2"/>
      </rPr>
      <t xml:space="preserve"> Información pertinente referente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</si>
  <si>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</si>
  <si>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</si>
  <si>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</si>
  <si>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</si>
  <si>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</si>
  <si>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</si>
  <si>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están  asociadas a los factores: personal, recursos, sistema de información procedimientos, etc., relacionados en el DOFA, si encuentra causas adicionales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</si>
  <si>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</si>
  <si>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</si>
  <si>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</si>
  <si>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</si>
  <si>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</si>
  <si>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</si>
  <si>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</si>
  <si>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</si>
  <si>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</si>
  <si>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</si>
  <si>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</si>
  <si>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</si>
  <si>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</si>
  <si>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</si>
  <si>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</si>
  <si>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</si>
  <si>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</si>
  <si>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</si>
  <si>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</si>
  <si>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</si>
  <si>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 </t>
    </r>
    <r>
      <rPr>
        <b/>
        <sz val="9"/>
        <rFont val="Arial"/>
        <family val="2"/>
      </rPr>
      <t xml:space="preserve"> Hoja7  Mapa Final</t>
    </r>
    <r>
      <rPr>
        <sz val="9"/>
        <rFont val="Arial"/>
        <family val="2"/>
      </rPr>
      <t>. Resumen del análisis de riesgo inherente , riesgo residual y tratamiento a ejecutar</t>
    </r>
  </si>
  <si>
    <r>
      <t xml:space="preserve"> - </t>
    </r>
    <r>
      <rPr>
        <b/>
        <sz val="9"/>
        <rFont val="Arial"/>
        <family val="2"/>
      </rPr>
      <t xml:space="preserve"> Hoja 7 Tabla de Clasificación Riesgo: </t>
    </r>
    <r>
      <rPr>
        <sz val="9"/>
        <rFont val="Arial"/>
        <family val="2"/>
      </rPr>
      <t>Tabla referente para todos los cálculos (no se diligencia)</t>
    </r>
  </si>
  <si>
    <r>
      <t xml:space="preserve"> - </t>
    </r>
    <r>
      <rPr>
        <b/>
        <sz val="9"/>
        <rFont val="Arial"/>
        <family val="2"/>
      </rPr>
      <t xml:space="preserve"> Hoja 8 Políticas de administración. </t>
    </r>
    <r>
      <rPr>
        <sz val="9"/>
        <rFont val="Arial"/>
        <family val="2"/>
      </rPr>
      <t>Se establecen los criterios de probabilidad e impacto (según apetito y tolerancia de riesgo)</t>
    </r>
  </si>
  <si>
    <r>
      <t xml:space="preserve"> - </t>
    </r>
    <r>
      <rPr>
        <b/>
        <sz val="9"/>
        <rFont val="Arial"/>
        <family val="2"/>
      </rPr>
      <t xml:space="preserve"> Hoja 9 Matriz de Calor :  </t>
    </r>
    <r>
      <rPr>
        <sz val="9"/>
        <rFont val="Arial"/>
        <family val="2"/>
      </rPr>
      <t>Criterios  según política para el tratamiento de riesgos acorde con su evaluación</t>
    </r>
  </si>
  <si>
    <r>
      <t xml:space="preserve"> -  </t>
    </r>
    <r>
      <rPr>
        <b/>
        <sz val="9"/>
        <rFont val="Arial"/>
        <family val="2"/>
      </rPr>
      <t>Hoja 10 a la 13 Seguimientos Trimestrales</t>
    </r>
    <r>
      <rPr>
        <sz val="9"/>
        <rFont val="Arial"/>
        <family val="2"/>
      </rPr>
      <t>: En estas hojas de cálculo se realiza el seguimiento trimestral a las acciones formuladas para gestionar  los riesgos residuales</t>
    </r>
  </si>
  <si>
    <t>Proceso:</t>
  </si>
  <si>
    <t>Objetivo:</t>
  </si>
  <si>
    <t>Velar por el cumplimiento normativo que garantice la seguridad y la salud en el trabajo de los servidores judiciales, contratistas por prestación de servicios, trabajadores en misión, judicantes y practicantes, articulados con el Sistema de Gestión de la Calidad y el Medio Ambiente y antisoborno de la Rama Judicial.</t>
  </si>
  <si>
    <t>Alcance:</t>
  </si>
  <si>
    <t>Nivel Nacional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</si>
  <si>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</si>
  <si>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</si>
  <si>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</si>
  <si>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</si>
  <si>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</si>
  <si>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</si>
  <si>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</si>
  <si>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</si>
  <si>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</si>
  <si>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</si>
  <si>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</si>
  <si>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</si>
  <si>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</si>
  <si>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</si>
  <si>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</si>
  <si>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</si>
  <si>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</si>
  <si>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</si>
  <si>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</si>
  <si>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Afectación Económica</t>
  </si>
  <si>
    <t>Afectación al presupuesto  en un valor  &lt;1% y ≥5%.</t>
  </si>
  <si>
    <t>Afectación de reputacion,imagén,  credibilidad, satisfacción de usuarios y PI</t>
  </si>
  <si>
    <t xml:space="preserve">De la entidad y sector justicia a nivel nacional </t>
  </si>
  <si>
    <t>Incumplimiento de las metas establecidas</t>
  </si>
  <si>
    <t>Incumplimiento del 60% de los indicadores del proceso</t>
  </si>
  <si>
    <t>Incumplimiento del 40% de los indicadores del proceso</t>
  </si>
  <si>
    <t xml:space="preserve">Aumento de Accidentes de trabajo y enfermedades laborales o salud pública </t>
  </si>
  <si>
    <t xml:space="preserve">1. Contagio de enfermedades en los espacios de trabajo </t>
  </si>
  <si>
    <t>Recibir dádivas o beneficios a nombre propio o de terceros para  desviar recursos, no presentar o presentar reportes con información no veraz</t>
  </si>
  <si>
    <t xml:space="preserve">Se favorece indebidamente a un servidor judicial a través de la validación del  reporte de accidentes de trabajo ante la Administradora de Riesgos Laborales </t>
  </si>
  <si>
    <t>1. Insuficientes programas de capacitación para la toma de conciencia debido al desconocimiento de l ley antisoborno (ISO 37001:2016), Plan Anticorrupción y  de los  valores y principios propios de la entidad</t>
  </si>
  <si>
    <t>Muy Baja - 1</t>
  </si>
  <si>
    <t xml:space="preserve">De la entidad y sector justicia a nivel internacional </t>
  </si>
  <si>
    <t>Mayor - 4</t>
  </si>
  <si>
    <t>Moderado - 3</t>
  </si>
  <si>
    <t xml:space="preserve">PARA LOS RIESGOS DE CORRUPCIÓN POR POLÍTICA EL IMPACTO SIEMPRE SERÁ MAYOR O CATASTRÓFICO Y SU REDACCÓN  DEBE CONSERVAR EL MODELO PROPUESTO </t>
  </si>
  <si>
    <t>2. Desconocimiento y no aplicación del Código de Ética y Buen Gobierno</t>
  </si>
  <si>
    <t>Leve - 1</t>
  </si>
  <si>
    <t>3. Carencia de compromiso  y transparencia de los servidores judiciales</t>
  </si>
  <si>
    <t/>
  </si>
  <si>
    <t>4. Deficiencia de  controles en el trámite  de los documentos</t>
  </si>
  <si>
    <t>Menor - 2</t>
  </si>
  <si>
    <t xml:space="preserve">5. No aplicación adecuada de los procedimientos de control </t>
  </si>
  <si>
    <t>Ofrecer, prometer y entregar, aceptar o solicitar una ventaja indebida  para influir o direccionar  la formulación de   requisitos habiliantes y/o técnicos  para satisfacer un interés personal, de manera directa, indirecta o interpuesta por otras personas</t>
  </si>
  <si>
    <t>Cuando  se direccionan los requisitos habilitanes y/o técnicos para favorecer  indebidamente  a ciertos proponentes</t>
  </si>
  <si>
    <t>1. Falta de ética de los servidores públicos (Debilidades en principios y valores)</t>
  </si>
  <si>
    <t>2. Falta de ética de terceros interesados  (Debilidades principios y valores)</t>
  </si>
  <si>
    <t>3. Debilidades en los controles de los procedimientos de estructuración de los procesos de contratación</t>
  </si>
  <si>
    <t>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t>
  </si>
  <si>
    <t xml:space="preserve">Cuando se favorece indebidamente a un servidor judicial a través de la validación del  reporte de accidentes de trabajo ante la Administradora de Riesgos Laborales </t>
  </si>
  <si>
    <t>1. Falta de ética de los servidores judiciales (Debilidades en principios y valores)</t>
  </si>
  <si>
    <t>3. Debilidades en los controles de los procedimientos de reporte de incidentes y accidentes de trabajo y de Investigación de incidentes y accidentes de trabajo</t>
  </si>
  <si>
    <t>EVALUACIÓN DE RIESGO - VALORACIÓN DE LOS CONTROLES</t>
  </si>
  <si>
    <t>EVALUACIÓN DEL RIESGO - NIVEL DEL RIESGO RESIDUAL</t>
  </si>
  <si>
    <t xml:space="preserve">RIESGO </t>
  </si>
  <si>
    <t>No. Control</t>
  </si>
  <si>
    <t>Criterios para valorar la eficacia de  los controles preventivos</t>
  </si>
  <si>
    <t>Criterios para  valorar la eficacia de los controles correctivos</t>
  </si>
  <si>
    <t>RIESGO RESIDUAL</t>
  </si>
  <si>
    <t>¿Está establecida la frecuencia del control?</t>
  </si>
  <si>
    <t>Eficacia del cada control</t>
  </si>
  <si>
    <t>Efectos</t>
  </si>
  <si>
    <t xml:space="preserve">¿El control está documentado? </t>
  </si>
  <si>
    <t>¿Queda evidencia de la socialización o capacitación a los responsables?</t>
  </si>
  <si>
    <t>¿Está definido el responsable de la ejecución del control?</t>
  </si>
  <si>
    <t>¿Queda   evidencia de la ejecución del control ?</t>
  </si>
  <si>
    <t xml:space="preserve">Eficacia del control </t>
  </si>
  <si>
    <t>Zona Riesgo Residual</t>
  </si>
  <si>
    <t>SI</t>
  </si>
  <si>
    <t>Aseguradora: Administradora de Riesgos Laborales (ARL)
Pólizas de calidad y cumplimiento</t>
  </si>
  <si>
    <t>Acciones de respuesta ante noticias que afectan la imagen de la entidad</t>
  </si>
  <si>
    <t>NO</t>
  </si>
  <si>
    <t xml:space="preserve">Análisis de indicadores y acciones de mejoramiento </t>
  </si>
  <si>
    <t>Aseguradora: Administradora de Riesgos Laborales (ARL)
Aseguradora de riesgos 
Pólizas de calidad y cumplimiento</t>
  </si>
  <si>
    <t xml:space="preserve">Administrar el SIstema de  Gestión de Seguridad y Salud en el Trabajo, para que se garantice la seguridad y la salud en el trabajo de los servidores judiciales, contratistas, judicantes y practicantes, dando cumplmiento al marco normativo y articulados con el Sistema de Gestión de la Calidad, Medio Ambiente y Antisoborno de la Rama Judicial. </t>
  </si>
  <si>
    <t>IDENTIFICACIÓN DEL RIEGO</t>
  </si>
  <si>
    <t>VALORACIÓN  DEL RIESGO - NIVEL DEL RIESGO RESIDUAL</t>
  </si>
  <si>
    <t>Probabilidad inherente</t>
  </si>
  <si>
    <t>Impacto inherente</t>
  </si>
  <si>
    <t>Zona de Riesgo Inherente</t>
  </si>
  <si>
    <t>Probabilidad Residual Final</t>
  </si>
  <si>
    <t>Impacto Residual Final</t>
  </si>
  <si>
    <t>#</t>
  </si>
  <si>
    <t>Zona de Riesgo Final</t>
  </si>
  <si>
    <t>Opción de Tratamiento</t>
  </si>
  <si>
    <t>Actividades</t>
  </si>
  <si>
    <t>Responsable</t>
  </si>
  <si>
    <t>Fecha Implementación</t>
  </si>
  <si>
    <t>Aceptar el riesgo</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</si>
  <si>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</si>
  <si>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</si>
  <si>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</si>
  <si>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</si>
  <si>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</si>
  <si>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</si>
  <si>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</si>
  <si>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</si>
  <si>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</si>
  <si>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</si>
  <si>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</si>
  <si>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</si>
  <si>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</si>
  <si>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</si>
  <si>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</si>
  <si>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</si>
  <si>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</si>
  <si>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</si>
  <si>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</si>
  <si>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</si>
  <si>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</si>
  <si>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</si>
  <si>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</si>
  <si>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 xml:space="preserve">De un área del nivel central, seccional o despacho judicial </t>
  </si>
  <si>
    <t>Menor</t>
  </si>
  <si>
    <t xml:space="preserve">De la entidad, seccional, despachos a nivel local o municipal </t>
  </si>
  <si>
    <t>Moderado</t>
  </si>
  <si>
    <t xml:space="preserve">De la entidad, seccional, despachos a nivel departamental </t>
  </si>
  <si>
    <t>Mayor</t>
  </si>
  <si>
    <t>Interrupción o afectación en la prestación del servicio judicial</t>
  </si>
  <si>
    <t>Catastrófico</t>
  </si>
  <si>
    <t>Afectación al presupuesto en un valor ≥0,5%.</t>
  </si>
  <si>
    <t>Afectación al presupuesto en un valor &lt;0,5% y ≥1%.</t>
  </si>
  <si>
    <t xml:space="preserve">Si el hecho llegara a presentarse, tendría consecuencias o efectos mínimos sobre la entidad.
</t>
  </si>
  <si>
    <t>Afectación al  presupuesto en un valor  &lt;5% y  ≥20%.</t>
  </si>
  <si>
    <t xml:space="preserve">Si el hecho llegara a presentarse, tendría bajo impacto o efecto sobre la entidad.
</t>
  </si>
  <si>
    <t>Afectación al presupuesto en un valor ≥50%.</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</si>
  <si>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</si>
  <si>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</si>
  <si>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</si>
  <si>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Incumplimiento del 20% de los indicadores del proceso</t>
  </si>
  <si>
    <t>Incumplimiento del 80% de los indicadores del proceso</t>
  </si>
  <si>
    <t>Incumplimiento del 100% de los indicadores del proceso</t>
  </si>
  <si>
    <t xml:space="preserve">Entre  0 a 48 horas habiles al año </t>
  </si>
  <si>
    <t xml:space="preserve">Entre 49 a 96 horas  habiles al año  </t>
  </si>
  <si>
    <t xml:space="preserve">Entre  97 a 144 horas   habiles al año  </t>
  </si>
  <si>
    <t>Entre  145 a 192 horas  hábiles al año</t>
  </si>
  <si>
    <t xml:space="preserve">Entre e 193 a 240 horas  habiles al año   </t>
  </si>
  <si>
    <t xml:space="preserve">     El riesgo afecta la imagen de la entidad con algunos usuarios de relevancia frente al logro de los objetivos</t>
  </si>
  <si>
    <t>Interrupción o afectación en la prestación del servicio administrativo</t>
  </si>
  <si>
    <t>Entre 0 a 96 horas habiles al año  o afectación minima</t>
  </si>
  <si>
    <t>Entre e 97 a 192 horas  habiles al año o afectación baja</t>
  </si>
  <si>
    <t>Entre 193 a 288 horas   habiles al año  o afectación media</t>
  </si>
  <si>
    <t>Entre  289 a 384 horas o afectación alta</t>
  </si>
  <si>
    <t>Entre  385 a 540 horas  habiles al año  o afectación extrema</t>
  </si>
  <si>
    <t xml:space="preserve"> Matriz de Calor 9- </t>
  </si>
  <si>
    <t>Impacto</t>
  </si>
  <si>
    <t>Tratamiento</t>
  </si>
  <si>
    <t>Muy Alta
5</t>
  </si>
  <si>
    <t>Extremo</t>
  </si>
  <si>
    <t>Evitar,Reducir (Compartir),Reducir(Mitigar)</t>
  </si>
  <si>
    <t>Evitar</t>
  </si>
  <si>
    <t>Alta
4</t>
  </si>
  <si>
    <t>Alto</t>
  </si>
  <si>
    <t>Reducir (Compartir),Reducir(Mitigar), Evitar</t>
  </si>
  <si>
    <t>Reducir (Mitigar)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</si>
  <si>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</si>
  <si>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</si>
  <si>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</si>
  <si>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</si>
  <si>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</si>
  <si>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</si>
  <si>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</si>
  <si>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</si>
  <si>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</si>
  <si>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</si>
  <si>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</si>
  <si>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</si>
  <si>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</si>
  <si>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</si>
  <si>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</si>
  <si>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</si>
  <si>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</si>
  <si>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</si>
  <si>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</si>
  <si>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</si>
  <si>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</si>
  <si>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</si>
  <si>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</si>
  <si>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</si>
  <si>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</si>
  <si>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</si>
  <si>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</si>
  <si>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</si>
  <si>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</si>
  <si>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</si>
  <si>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</si>
  <si>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</si>
  <si>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</si>
  <si>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</si>
  <si>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</si>
  <si>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</si>
  <si>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</si>
  <si>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</si>
  <si>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Administrar el SIstema de  Gestión de Seguridad y Salud en el Trabajo, para que se garantice la seguridad y la salud en el trabajo de los servidores judiciales, contratistas, judicantes y practicantes, dando cumplmiento al marco normativo y articulados con el Sistema de Gestión de la Calidad, Medio Ambiente y Antisoborno de la Rama Judicial</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</si>
  <si>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</si>
  <si>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</si>
  <si>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</si>
  <si>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</si>
  <si>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</si>
  <si>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</si>
  <si>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</si>
  <si>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</si>
  <si>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</si>
  <si>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</si>
  <si>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</si>
  <si>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</si>
  <si>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</si>
  <si>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Incumplimiento en la Planeación y Ejecución del Sistema de Gestión de Seguridad y Salud en el Trabajo</t>
  </si>
  <si>
    <t>Posibilidad de incumplimiento de las metas establecidas en el Plan de Trabajo, llevando a la entidad a incurrir en sanciones establecidas por los organismos de vigilancia y control.</t>
  </si>
  <si>
    <t>1. Desalineación de Ias metas plasmadas en los subprogramas con respecto al Plan Anual de Trabajo y a la normativa vigente sobre la materia.</t>
  </si>
  <si>
    <t>2. Deficiencia en la Planeación, Identificación y Control de la Matriz de Riesgos y Peligros conforme a los lineamientos trazados por el Nivel Central. Externa.</t>
  </si>
  <si>
    <t>3. Desactualización de la normativa que rige el proceso, los procedimientos, las versiones de los documentos y formatos. Externa.</t>
  </si>
  <si>
    <t>4. Demora en la identificación y control de las condiciones de trabajo inseguras de los servidores judiciales y lentitud en la implementación de las actividades descritas en el SGSST para lo que va corrido del año 2024.</t>
  </si>
  <si>
    <t>5. Disminución de los recursos dispuestos por el Nivel Central para atender las necesidades y requerimientos del Sistema de Gestión de Seguridad y Salud en el Trabajo del Nivel Seccional.</t>
  </si>
  <si>
    <t>6. Retraso en la entrega de las matrices de riesgos laborales y administración deficiente, inoportuna o inexacta de las mismas.</t>
  </si>
  <si>
    <t>7. Ausencia de registro oportuno de las actividades desarrolladas en los subprogramas del Sistema de Gestión de Seguridad y Salud en el Trabajo.</t>
  </si>
  <si>
    <t>8. Desorden administrativo de los documentos generados por las actividades desarrolladas del Sistema de Gestión de Seguridad y Salud en el Trabajo conforme a las tablas de retención documental establecidas para el efecto.</t>
  </si>
  <si>
    <t>9. La planeación de las actividades  depende exclusivamente de la Coordinación del Sistema de Gestión de Seguridad y Salud en el Trabajo pero la participación en ellas está condicionada a la disponibilidad de tiempo en las agendas de los servidores judiciales como consecuencia de la carga laboral.</t>
  </si>
  <si>
    <t>La Coordinacion de Seguridad de Salud en el Trabajo, al inicio del año, una vez recibido el plan de trabajo, realiza la planeación estratégica de las actividades a desarrollar por el SGSST conjuntamente con la ARL y proveedores externos, de cuya reunión se deja registro de asistencia.</t>
  </si>
  <si>
    <t>La Coordinación de Seguridad de Salud en el Trabajo, convoca reunión mínimo una vez al mes para realizar seguimiento al equipo de trabajo en la ejecución de las actividadesde cuya reunión se deja registro de asistencia.</t>
  </si>
  <si>
    <t>La Coordinadora revisa la matriz de requisitos legales remitida periódicamente por la Coordinación Nacional para actualización de normativa , adopción y aplicación.</t>
  </si>
  <si>
    <t>La Coordinadora y su equipo de trabajo realiza la actualización permanentemente los registros en las Bases de Datos  del Sistema asegurando la entrega de los registros como insumo cada mes.</t>
  </si>
  <si>
    <t>La Coordinación atendiendo los linemientos del Director prioriza actividades a ejecutar con una distribución preferente de los recursos según la necesidad, cada vez que se de el caso. Plan Anual de Adquisiciones.</t>
  </si>
  <si>
    <t xml:space="preserve">Son elaboradas por proveedor externo y revisadas por la entidad para su adopción cada vez que se elaboran o ajustan, mínimo una vez al año. </t>
  </si>
  <si>
    <t>La Coordinación y su equipo de trabajo proporciona la entrega oportuna de informes y  el suministro de los mismos según sea el caso, a los proveedores internos y externos.</t>
  </si>
  <si>
    <t>Por parte de todo el equipo de trabajo se utilizan las herramientas tecnológicas como el correo electrónico, micro teams, mensajes de texto, whats app, etc., con el fin de alcanzar la mayor parte de la población judicial.</t>
  </si>
  <si>
    <t>La Coordinación y su equipo de trabajo Incentivan a los servidores judiciales en la participación de actividades del sistema, realizándolas actividades puesto a puesto cuando no es posible que acudan a otro espacio para su realización. Registros de asistencia.</t>
  </si>
  <si>
    <t>Acciones de respuesta ante situaciones que afectan la prestación del servicio como estrategias de choque</t>
  </si>
  <si>
    <t>En la vigencia 2024 la planeación de las actividades dispuesta por el nivel central se socializó a los coordinadores en el mes de marzo, por tanto en enero y febrero no se realizaron actividades del plan porque no lo conocíamos y los indicadores se encuentran en una ejecución mínima. No obstante, en el mes de marzo se tomó como estrategia la ejecución de las actividades planeadas como masivas, por ser estas las que impactan positivamnete los indicadores del SG-SST, con el fin de brindarle el equilibrio al trimestre, tanto al cumplimiento como a la cobertura.</t>
  </si>
  <si>
    <t>X</t>
  </si>
  <si>
    <t>En el segundo trimestre  se realizaron actividades del Plan de Trabajo de SST, tanto las de apoyo con asesoría de la ARL y las propias de la Seccional. De 888 actividades programadas hemos ejecutado  440. de ahí que en el segundo trimestre del año 2024 se avanzó en un 50 % de cumplimiento de las actividades establecidas en el plan de trabajo de un 100% de actividades proyectadas para la anualidad lo cual equivale a un 40% de la medición del trimestre.</t>
  </si>
  <si>
    <t>Accidentes de trabajo leves, graves y mortales y afectaciones a la infraestructura,
Afectación a la salud de la población judicial y ambiental de la entidad  debido al contagio  por virus y/o pandemias</t>
  </si>
  <si>
    <t xml:space="preserve">1.  Ocurrencia de accidentes  y enfermedades laborales por causa u ocasión del trabajo.
</t>
  </si>
  <si>
    <t>La coordinación y su equipo de trabajo incentiva y suministra a los servidores judiciales el uso de elementos de protección personal, para aquellos que lo necesiten.</t>
  </si>
  <si>
    <t>Decreto 806 de 2020 Por el cual se adoptan medidas para implementar las tecnologías de la información y las comunicaciones en las actuaciones judiciales, agilizar los procesos judiciales y flexibilizar la atención a los usuarios del servicio de justicia, en el marco del Estado de Emergencia Económica, Social y Ecológica.
A nivel Seccional las disposiciones nacionales atribuyen competencia a autoridaddes territoriales para cumplimiento verbigracia certificación salas de lactancia.</t>
  </si>
  <si>
    <t>Presupuesto insuficiente asignado para  la vigencia 2024 de la Rama Judicial</t>
  </si>
  <si>
    <t>Incremento del PIB que potencialice el crecimiento económico del país y viabilice la asignación suficiente de recursos para la Rama Judicial.
Demostrar la insuficiencia de recursos para solicitar a la vez la asignación superior tomando como referente el año inmediatamente anterior. Ejemplo: Acividades de Bienestar, mediante análisis población objeto vs población intervenida.</t>
  </si>
  <si>
    <t>Nuestro mercado es reducido. Tratamos de extender el espectro de consulta del mercado a otros proveedores del pais, estudiando procesos anteriores que nos permitan identificar se encuentran en condiciones de contratar con nosostros.</t>
  </si>
  <si>
    <t>Adopción de protocolos de seguridad para brindar protección al servidor amenazado.</t>
  </si>
  <si>
    <t>No realización oportuna del plan de acción, matriz de riesgos y demás documentos del SIGCMA, con su seguimiento correspondiente en los periodos establecidos,  conforme a los lineamientos emitidos desde el despacho del Magistrado Líder del SIGCMA y la Coordinación Nacional del SIGCMA</t>
  </si>
  <si>
    <t>Contar con el Plan Sectorial de Desarrollo de la Rama Judicial. Coordinación Nacional de Seguridad y Salud en el Trabajo Plan de Bienestar. Matriz de Riesgos y Peligros.</t>
  </si>
  <si>
    <t>Definición de roles y responsabilidades de los  líderes de proceso para el funcionamiento del SIGCMA y del SG-SST.</t>
  </si>
  <si>
    <t>Contar con la Norma Técnica de Calidad Actualizada NTC 6256 y GTC 286 2021. NTC ISO 45001: 2018.</t>
  </si>
  <si>
    <t>Encuentro nacional e internacional del SIGCMA. Encuentros nacionales de Coordinadores del SG-SST. A partir del 2024 2 encuentros al año.</t>
  </si>
  <si>
    <t>Presupuesto asignado para el desarrollo de proyecto de inversión del SIGCMA y para actividades del SG-SST.</t>
  </si>
  <si>
    <t>Construimos SVE osteomuscular y psicosocial, para realizar intervenciones- seguimientos, asesorías, pausas aactivas- servidores diagnosticados o que padecen síntomas y se encuentran en proceso de calificación.</t>
  </si>
  <si>
    <t>Desarrollo y fortalecimiento de competencias de los servidores judiciales en modelos de gestión.Realización actividades de Bienestar para prevenir estrés intra y extralaboral.</t>
  </si>
  <si>
    <t>Fortalecimiento de la pagina web institucional y mecanismos de comunicación: Correos institucionales. Micrositio. Whats app</t>
  </si>
  <si>
    <t>Mantener la certificación operaciones Bioseguras: Sellos SAFE AND HEALTHY</t>
  </si>
  <si>
    <t>Formación de Auditores en la Norma NTC ISO 14001:2015 y en la Norma Técnica de la Rama Judicial NTC 6256 :2021</t>
  </si>
  <si>
    <t xml:space="preserve">Plan de acción. Matriz de Riesgos y Peligros. </t>
  </si>
  <si>
    <t>Desde SG-SSST realizamos inducciones y reinducciones periódicas.</t>
  </si>
  <si>
    <t xml:space="preserve">El desarrollo de competencia a través de procesos de sensibilización, capacitación y formación en modelo de gestión para el desarrollo de competencias de los servidores judiciales. </t>
  </si>
  <si>
    <t>El compromiso de la Alta Dirección y de los líderes de proceso para ampliar, mantener y mejorar el SIGCMA SG-SST- Compromiso plasmado en nuestra Política SG-SST.</t>
  </si>
  <si>
    <t>6, 12, 24</t>
  </si>
  <si>
    <t>6, 14,16,17, 37</t>
  </si>
  <si>
    <t>28,29,30,34,35</t>
  </si>
  <si>
    <t>4,6,7,8,5,10,
20,22,23,37</t>
  </si>
  <si>
    <t xml:space="preserve">Plan de acción- Carpeta Compartida SG-SST </t>
  </si>
  <si>
    <t>Manual de Espacios Físicos Saludables. Inspecciones Puestos de Trabajo. Identificación necesidad ajuste puestos de trabajo, sillas, reposa pies.</t>
  </si>
  <si>
    <t>Matriz de riesgos- Matriz de Requisitos Legales</t>
  </si>
  <si>
    <t xml:space="preserve">Plan de acción.   </t>
  </si>
  <si>
    <t>Contamos con la experiencia e implementación de procesos y procedimientos adoptados con ocasión del Covid19. En un momento dado solo sería retomarlos para evitar la interrupción del servicio.</t>
  </si>
  <si>
    <t xml:space="preserve">Visibilizacion de las actividades a desarrollar con la población judicial objeto de beneficio o intervención, socialización de temas, capacitaciones de interés y cumplimiento de normas y procedimiento ante autoridades internas y externas. 
</t>
  </si>
  <si>
    <t xml:space="preserve">En lo corrido del primer trimestre se han presentado 2 accidentes y 1  de naturaleza deportiva y otro en moto mientras se desplazaba para realizar notificación. Se encuentran debidamente reportados ante la ARL Positiva  y las EPS. Hemos socializados dos (2) lecciones aprendidas.  Evidencias: Listados de asistencia, correos elecctrónicos, inforgrafías, base de datos de accidentes. </t>
  </si>
  <si>
    <t>Asignación SSF es conveniente porque no entorpece la ejecución ya que no es necesario solicitar PAC para ejecutar y tramitar cuenta.</t>
  </si>
  <si>
    <t xml:space="preserve">La coordinación y su equipo de trabajo incentiva a los servidores judiciales a la práctica de la cultura del autocuidado, mediante actividades programadas con los asesores de la ARL masivamente, puesto a puesto e individualmente; y mediante la socialización de las lecciones aprendidas para prevenir la repetición de accidentes.  Realización de inspecciones integrales para verificar las condiciones subestandar e intervenirlas y evitar accidentes o prevenirlas. </t>
  </si>
  <si>
    <t xml:space="preserve">En lo corrido de la presente vigencia, se han presentado 5 accidentes 4 leves y 1 grave de naturaleza deportiva. Se encuentran debidamente reportados ante la ARL Positiva  y las EPS. Hemos socializados dos (2) lecciones aprendidas. Se realizó asesoría técnica de inspección integral al Palacio de Rafael Uribe Uribe, la cual se hace con el fin de dar cumplimiento al plan de trabajo, de igual forma se verifican las instalaciones locativas, techos, paredes, muebles, señalización y
espaciosaludables. Campaña prevención AT en casa y trabajo. Evidencias: Listados de asistencia, correos elecctrónicos, infografías, base de datos de accidentes e informes de inspecciones. </t>
  </si>
  <si>
    <t>En el tercer trimestre  se realizaron actividades del Plan de Trabajo de SST, tanto las de apoyo con asesoría de la ARL y las propias de la Seccional. De 1.160 actividades programadas hemos ejecutado  1.154. de ahí que en el tercer trimestre del año 2024 se avanzó en un 82 % de cumplimiento de las actividades establecidas en el plan de trabajo de un 100% de actividades proyectadas para la anualidad lo cual representa un avance de un 42% respecto de la medición del trimestre anterior.</t>
  </si>
  <si>
    <t>En lo corrido de la presente vigencia, se han presentado 18 accidentes 17 leves y 1 grave de naturaleza deportiva. Se encuentran debidamente reportados ante la ARL Positiva  y las EPS. Hemos socializados las lecciones aprendidas.. El marcado aumento de accidentes en el tercer trimestre, se debe a eventos presentados durante los entrenamientos con miras a la realziación de los Juegos Zonales. Evidencias: Listados de asistencia, correos elecctrónicos, infografías, base de datos de accidentes.</t>
  </si>
  <si>
    <t>ANÁLISIS DEL RESULTADO FINAL 
3 TRIMESTRE</t>
  </si>
  <si>
    <t>ANÁLISIS DEL RESULTADO FINAL 
2 TRIMESTRE</t>
  </si>
  <si>
    <t>ANÁLISIS DEL RESULTADO FINAL 
4 TRIMESTRE</t>
  </si>
  <si>
    <t xml:space="preserve">En el cuarto trimestre  se realizaron actividades del Plan de Trabajo de SST, tanto las de apoyo con asesoría de la ARL y las propias de la Seccional. De 106 actividades programadas hemos ejecutado  106 con participación 2493 servidores judiciales, quedando el PLAN DE TRABAJO DE SST en la vigencia 2024, con indicadores de 94% de cumplimiento y 80% de cobertura.. </t>
  </si>
  <si>
    <t>Enel tercer trimestre, se han presentado 9 accidentes. Se encuentran debidamente reportados ante la ARL Positiva  y las EPS. Hemos socializados las lecciones aprendidas.. El marcado aumento de accidentes en el cuarto trimestre, se debe a eventos presentados durante los entrenamientos y durante la realización de los Juegos Zonales. Evidencias: Listados de asistencia, correos elecctrónicos, infografías, base de datos de accidentes.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</si>
</sst>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79">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sz val="10"/>
      <name val="Calibri"/>
      <family val="2"/>
      <scheme val="minor"/>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sz val="11"/>
      <color theme="1"/>
      <name val="Calibri"/>
      <family val="2"/>
      <scheme val="minor"/>
    </font>
    <font>
      <b/>
      <sz val="11"/>
      <color rgb="FFFF0000"/>
      <name val="Arial Narrow"/>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2"/>
      <color rgb="FFC00000"/>
      <name val="Calibri"/>
      <family val="2"/>
      <scheme val="minor"/>
    </font>
    <font>
      <sz val="11"/>
      <color rgb="FFC00000"/>
      <name val="Calibri"/>
      <family val="2"/>
      <scheme val="minor"/>
    </font>
    <font>
      <sz val="9"/>
      <name val="Arial"/>
      <family val="2"/>
    </font>
    <font>
      <b/>
      <sz val="12"/>
      <color theme="0"/>
      <name val="Calibri"/>
      <family val="2"/>
    </font>
    <font>
      <b/>
      <sz val="24"/>
      <color theme="1"/>
      <name val="Calibri"/>
      <family val="2"/>
      <scheme val="minor"/>
    </font>
    <font>
      <b/>
      <sz val="9"/>
      <name val="Arial"/>
      <family val="2"/>
    </font>
    <font>
      <b/>
      <sz val="9"/>
      <color theme="0"/>
      <name val="Arial"/>
      <family val="2"/>
    </font>
    <font>
      <sz val="9"/>
      <color theme="1"/>
      <name val="Arial"/>
      <family val="2"/>
    </font>
    <font>
      <sz val="22"/>
      <color theme="1"/>
      <name val="Calibri"/>
      <family val="2"/>
      <scheme val="minor"/>
    </font>
    <font>
      <sz val="11"/>
      <color rgb="FFFF0000"/>
      <name val="Calibri"/>
      <family val="2"/>
      <scheme val="minor"/>
    </font>
    <font>
      <b/>
      <sz val="9"/>
      <color theme="1"/>
      <name val="Arial"/>
      <family val="2"/>
    </font>
    <font>
      <sz val="9"/>
      <color theme="0"/>
      <name val="Arial"/>
      <family val="2"/>
    </font>
    <font>
      <b/>
      <i/>
      <sz val="9"/>
      <color theme="1"/>
      <name val="Arial"/>
      <family val="2"/>
    </font>
    <font>
      <sz val="9"/>
      <color theme="4"/>
      <name val="Arial"/>
      <family val="2"/>
    </font>
    <font>
      <sz val="9"/>
      <color theme="5"/>
      <name val="Arial"/>
      <family val="2"/>
    </font>
    <font>
      <sz val="9"/>
      <color theme="9"/>
      <name val="Arial"/>
      <family val="2"/>
    </font>
    <font>
      <sz val="9"/>
      <color rgb="FF7030A0"/>
      <name val="Arial"/>
      <family val="2"/>
    </font>
    <font>
      <b/>
      <u/>
      <sz val="9"/>
      <name val="Arial"/>
      <family val="2"/>
    </font>
    <font>
      <b/>
      <sz val="8"/>
      <color rgb="FF000000"/>
      <name val="Times New Roman"/>
      <family val="1"/>
    </font>
    <font>
      <b/>
      <sz val="8"/>
      <color rgb="FF767171"/>
      <name val="Times New Roman"/>
      <family val="1"/>
    </font>
    <font>
      <sz val="11"/>
      <color theme="1"/>
      <name val="Azo Sans Medium"/>
    </font>
    <font>
      <sz val="16"/>
      <color theme="1"/>
      <name val="Azo Sans Medium"/>
    </font>
    <font>
      <sz val="11"/>
      <color theme="0"/>
      <name val="Azo Sans Medium"/>
    </font>
    <font>
      <sz val="11"/>
      <name val="Azo Sans Medium"/>
    </font>
    <font>
      <sz val="11"/>
      <color rgb="FF004D6D"/>
      <name val="Azo Sans Medium"/>
    </font>
    <font>
      <sz val="11"/>
      <color theme="0" tint="-4.9989318521683403E-2"/>
      <name val="Azo Sans Medium"/>
    </font>
    <font>
      <sz val="11"/>
      <color rgb="FF595959"/>
      <name val="Azo Sans Light"/>
    </font>
    <font>
      <sz val="12"/>
      <name val="Azo Sans Medium"/>
    </font>
    <font>
      <b/>
      <sz val="14"/>
      <color rgb="FF004D6D"/>
      <name val="Azo Sans Medium"/>
    </font>
    <font>
      <sz val="12"/>
      <color theme="1"/>
      <name val="Azo Sans Medium"/>
    </font>
    <font>
      <sz val="12"/>
      <color theme="0"/>
      <name val="Azo Sans Medium"/>
    </font>
    <font>
      <sz val="12"/>
      <color rgb="FF004D6D"/>
      <name val="Azo Sans Medium"/>
    </font>
    <font>
      <sz val="12"/>
      <name val="Azo Sans Light"/>
    </font>
    <font>
      <sz val="12"/>
      <color theme="1"/>
      <name val="Azo Sans Light"/>
    </font>
    <font>
      <sz val="11"/>
      <color theme="1"/>
      <name val="Arial Narrow"/>
      <family val="2"/>
    </font>
    <font>
      <sz val="16"/>
      <color theme="1"/>
      <name val="Calibri"/>
      <family val="2"/>
      <scheme val="minor"/>
    </font>
    <font>
      <b/>
      <sz val="26"/>
      <color theme="1"/>
      <name val="Calibri"/>
      <family val="2"/>
      <scheme val="minor"/>
    </font>
    <font>
      <sz val="10"/>
      <color theme="1"/>
      <name val="Arial"/>
      <family val="2"/>
    </font>
  </fonts>
  <fills count="24">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rgb="FFFFFFFF"/>
        <bgColor indexed="64"/>
      </patternFill>
    </fill>
    <fill>
      <patternFill patternType="solid">
        <fgColor theme="4" tint="-0.499984740745262"/>
        <bgColor indexed="64"/>
      </patternFill>
    </fill>
    <fill>
      <patternFill patternType="solid">
        <fgColor rgb="FFFFFF00"/>
        <bgColor indexed="64"/>
      </patternFill>
    </fill>
  </fills>
  <borders count="109">
    <border>
      <left/>
      <right/>
      <top/>
      <bottom/>
      <diagonal/>
    </border>
    <border>
      <left style="dashed">
        <color theme="9" tint="-0.24994659260841701"/>
      </left>
      <right style="dashed">
        <color theme="9" tint="-0.24994659260841701"/>
      </right>
      <top style="dashed">
        <color theme="9" tint="-0.24994659260841701"/>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thick">
        <color theme="0"/>
      </top>
      <bottom style="medium">
        <color indexed="64"/>
      </bottom>
      <diagonal/>
    </border>
    <border>
      <left/>
      <right/>
      <top style="thick">
        <color theme="0"/>
      </top>
      <bottom style="medium">
        <color indexed="64"/>
      </bottom>
      <diagonal/>
    </border>
    <border>
      <left/>
      <right/>
      <top style="thick">
        <color theme="0"/>
      </top>
      <bottom style="thick">
        <color theme="0"/>
      </bottom>
      <diagonal/>
    </border>
    <border>
      <left style="thick">
        <color theme="0"/>
      </left>
      <right/>
      <top/>
      <bottom style="thick">
        <color theme="0"/>
      </bottom>
      <diagonal/>
    </border>
    <border>
      <left/>
      <right/>
      <top/>
      <bottom style="thick">
        <color theme="0"/>
      </bottom>
      <diagonal/>
    </border>
    <border>
      <left/>
      <right style="thick">
        <color theme="0"/>
      </right>
      <top/>
      <bottom style="thick">
        <color theme="0"/>
      </bottom>
      <diagonal/>
    </border>
    <border>
      <left/>
      <right style="thick">
        <color theme="0"/>
      </right>
      <top style="thick">
        <color theme="0"/>
      </top>
      <bottom/>
      <diagonal/>
    </border>
    <border>
      <left/>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top/>
      <bottom/>
      <diagonal/>
    </border>
    <border>
      <left/>
      <right style="thick">
        <color theme="0"/>
      </right>
      <top/>
      <bottom/>
      <diagonal/>
    </border>
    <border>
      <left style="thick">
        <color theme="0"/>
      </left>
      <right style="thick">
        <color theme="0"/>
      </right>
      <top/>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ck">
        <color theme="0"/>
      </left>
      <right style="thick">
        <color theme="0"/>
      </right>
      <top style="dashed">
        <color theme="9" tint="-0.24994659260841701"/>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hair">
        <color indexed="64"/>
      </top>
      <bottom/>
      <diagonal/>
    </border>
    <border>
      <left/>
      <right style="hair">
        <color indexed="64"/>
      </right>
      <top style="hair">
        <color indexed="64"/>
      </top>
      <bottom/>
      <diagonal/>
    </border>
    <border>
      <left style="thin">
        <color theme="0"/>
      </left>
      <right style="thin">
        <color theme="0"/>
      </right>
      <top style="thin">
        <color theme="0"/>
      </top>
      <bottom/>
      <diagonal/>
    </border>
    <border>
      <left/>
      <right style="thin">
        <color indexed="64"/>
      </right>
      <top/>
      <bottom style="thin">
        <color indexed="64"/>
      </bottom>
      <diagonal/>
    </border>
    <border>
      <left style="thick">
        <color theme="0"/>
      </left>
      <right style="thick">
        <color theme="0"/>
      </right>
      <top style="thin">
        <color theme="0"/>
      </top>
      <bottom/>
      <diagonal/>
    </border>
    <border>
      <left style="thin">
        <color theme="0"/>
      </left>
      <right/>
      <top/>
      <bottom style="thick">
        <color theme="0"/>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right style="medium">
        <color indexed="64"/>
      </right>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right style="medium">
        <color indexed="64"/>
      </right>
      <top style="hair">
        <color indexed="64"/>
      </top>
      <bottom style="hair">
        <color indexed="64"/>
      </bottom>
      <diagonal/>
    </border>
    <border>
      <left/>
      <right style="thin">
        <color theme="0"/>
      </right>
      <top/>
      <bottom/>
      <diagonal/>
    </border>
    <border>
      <left style="thin">
        <color theme="0"/>
      </left>
      <right style="medium">
        <color indexed="64"/>
      </right>
      <top style="thin">
        <color theme="0"/>
      </top>
      <bottom/>
      <diagonal/>
    </border>
    <border>
      <left/>
      <right style="medium">
        <color indexed="64"/>
      </right>
      <top style="thin">
        <color indexed="64"/>
      </top>
      <bottom style="thin">
        <color indexed="64"/>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ck">
        <color theme="0"/>
      </left>
      <right style="thick">
        <color theme="0"/>
      </right>
      <top/>
      <bottom style="medium">
        <color indexed="64"/>
      </bottom>
      <diagonal/>
    </border>
    <border>
      <left style="dashed">
        <color theme="9" tint="-0.24994659260841701"/>
      </left>
      <right style="dashed">
        <color theme="9" tint="-0.24994659260841701"/>
      </right>
      <top style="thick">
        <color theme="0"/>
      </top>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right/>
      <top style="thin">
        <color indexed="64"/>
      </top>
      <bottom style="double">
        <color indexed="64"/>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s>
  <cellStyleXfs count="5">
    <xf numFmtId="0" fontId="0" fillId="0" borderId="0"/>
    <xf numFmtId="0" fontId="7" fillId="0" borderId="0"/>
    <xf numFmtId="0" fontId="8" fillId="0" borderId="0"/>
    <xf numFmtId="43" fontId="31" fillId="0" borderId="0" applyFont="0" applyFill="0" applyBorder="0" applyAlignment="0" applyProtection="0"/>
    <xf numFmtId="9" fontId="31" fillId="0" borderId="0" applyFont="0" applyFill="0" applyBorder="0" applyAlignment="0" applyProtection="0"/>
  </cellStyleXfs>
  <cellXfs count="587">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0" fillId="0" borderId="0" xfId="0" applyAlignment="1">
      <alignment wrapText="1"/>
    </xf>
    <xf numFmtId="0" fontId="16" fillId="0" borderId="0" xfId="0" applyFont="1" applyAlignment="1">
      <alignment horizontal="center"/>
    </xf>
    <xf numFmtId="0" fontId="17" fillId="0" borderId="0" xfId="0" applyFont="1"/>
    <xf numFmtId="0" fontId="0" fillId="0" borderId="0" xfId="0" applyAlignment="1">
      <alignment horizontal="left"/>
    </xf>
    <xf numFmtId="0" fontId="17" fillId="3" borderId="0" xfId="0" applyFont="1" applyFill="1"/>
    <xf numFmtId="0" fontId="10" fillId="3" borderId="0" xfId="0" applyFont="1" applyFill="1"/>
    <xf numFmtId="0" fontId="22" fillId="3" borderId="0" xfId="0" applyFont="1" applyFill="1"/>
    <xf numFmtId="0" fontId="22"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0" fontId="12" fillId="0" borderId="0" xfId="0" applyFont="1" applyAlignment="1" applyProtection="1">
      <alignment vertical="center"/>
      <protection locked="0"/>
    </xf>
    <xf numFmtId="0" fontId="27" fillId="0" borderId="0" xfId="0" applyFont="1" applyAlignment="1" applyProtection="1">
      <alignment horizontal="center" vertical="center"/>
      <protection locked="0"/>
    </xf>
    <xf numFmtId="0" fontId="23" fillId="0" borderId="0" xfId="0" applyFont="1"/>
    <xf numFmtId="0" fontId="12" fillId="0" borderId="0" xfId="0" applyFont="1"/>
    <xf numFmtId="0" fontId="0" fillId="0" borderId="0" xfId="0" applyProtection="1">
      <protection locked="0"/>
    </xf>
    <xf numFmtId="0" fontId="29" fillId="16" borderId="34" xfId="0" applyFont="1" applyFill="1" applyBorder="1" applyAlignment="1" applyProtection="1">
      <alignment horizontal="center" vertical="center" textRotation="90"/>
      <protection locked="0"/>
    </xf>
    <xf numFmtId="0" fontId="30" fillId="4" borderId="34" xfId="0" applyFont="1" applyFill="1" applyBorder="1" applyAlignment="1">
      <alignment horizontal="center" vertical="center" wrapText="1"/>
    </xf>
    <xf numFmtId="0" fontId="23" fillId="17" borderId="0" xfId="0" applyFont="1" applyFill="1"/>
    <xf numFmtId="0" fontId="12" fillId="3" borderId="0" xfId="0" applyFont="1" applyFill="1" applyAlignment="1" applyProtection="1">
      <alignment vertical="center"/>
      <protection locked="0"/>
    </xf>
    <xf numFmtId="0" fontId="27" fillId="3" borderId="0" xfId="0" applyFont="1" applyFill="1" applyAlignment="1" applyProtection="1">
      <alignment horizontal="center" vertical="center"/>
      <protection locked="0"/>
    </xf>
    <xf numFmtId="0" fontId="23" fillId="3" borderId="0" xfId="0" applyFont="1" applyFill="1"/>
    <xf numFmtId="0" fontId="12" fillId="3" borderId="0" xfId="0" applyFont="1" applyFill="1"/>
    <xf numFmtId="0" fontId="29" fillId="4" borderId="34" xfId="0" applyFont="1" applyFill="1" applyBorder="1" applyAlignment="1" applyProtection="1">
      <alignment horizontal="center" vertical="center" wrapText="1"/>
      <protection locked="0"/>
    </xf>
    <xf numFmtId="0" fontId="21" fillId="4" borderId="0" xfId="0" applyFont="1" applyFill="1" applyAlignment="1">
      <alignment vertical="center"/>
    </xf>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2" fontId="0" fillId="0" borderId="0" xfId="0" applyNumberFormat="1"/>
    <xf numFmtId="0" fontId="21" fillId="4" borderId="6" xfId="0" applyFont="1" applyFill="1" applyBorder="1" applyAlignment="1">
      <alignment vertical="center"/>
    </xf>
    <xf numFmtId="0" fontId="0" fillId="3" borderId="0" xfId="0" applyFill="1" applyAlignment="1">
      <alignment horizontal="center" vertical="center"/>
    </xf>
    <xf numFmtId="0" fontId="17" fillId="3" borderId="0" xfId="0" applyFont="1"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0" fontId="3" fillId="4" borderId="35" xfId="0" applyFont="1" applyFill="1" applyBorder="1" applyAlignment="1">
      <alignment horizontal="center" vertical="center" textRotation="90" wrapText="1"/>
    </xf>
    <xf numFmtId="43" fontId="0" fillId="3" borderId="0" xfId="3" applyFont="1" applyFill="1"/>
    <xf numFmtId="3" fontId="0" fillId="0" borderId="0" xfId="0" applyNumberFormat="1" applyAlignment="1">
      <alignment horizontal="left"/>
    </xf>
    <xf numFmtId="0" fontId="3" fillId="4" borderId="55" xfId="0" applyFont="1" applyFill="1" applyBorder="1" applyAlignment="1">
      <alignment horizontal="center" vertical="center" textRotation="90" wrapText="1"/>
    </xf>
    <xf numFmtId="0" fontId="3" fillId="4" borderId="1" xfId="0" applyFont="1" applyFill="1" applyBorder="1" applyAlignment="1">
      <alignment horizontal="center" vertical="center" textRotation="90" wrapText="1"/>
    </xf>
    <xf numFmtId="0" fontId="24" fillId="0" borderId="2" xfId="0" applyFont="1" applyBorder="1" applyAlignment="1">
      <alignment horizontal="center" vertical="center" wrapText="1"/>
    </xf>
    <xf numFmtId="0" fontId="15" fillId="13" borderId="2" xfId="0" applyFont="1" applyFill="1" applyBorder="1" applyAlignment="1" applyProtection="1">
      <alignment horizontal="center" vertical="center" wrapText="1" readingOrder="1"/>
      <protection hidden="1"/>
    </xf>
    <xf numFmtId="0" fontId="15" fillId="18" borderId="2" xfId="0" applyFont="1" applyFill="1" applyBorder="1" applyAlignment="1" applyProtection="1">
      <alignment horizontal="center" vertical="center" wrapText="1" readingOrder="1"/>
      <protection hidden="1"/>
    </xf>
    <xf numFmtId="0" fontId="15" fillId="7" borderId="2" xfId="0" applyFont="1" applyFill="1" applyBorder="1" applyAlignment="1" applyProtection="1">
      <alignment horizontal="center" vertical="center" wrapText="1" readingOrder="1"/>
      <protection hidden="1"/>
    </xf>
    <xf numFmtId="0" fontId="3" fillId="4" borderId="57" xfId="0" applyFont="1" applyFill="1" applyBorder="1" applyAlignment="1">
      <alignment horizontal="center" vertical="center" textRotation="90" wrapText="1"/>
    </xf>
    <xf numFmtId="0" fontId="3" fillId="4" borderId="58" xfId="0" applyFont="1" applyFill="1" applyBorder="1" applyAlignment="1">
      <alignment horizontal="center" vertical="center" textRotation="90" wrapText="1"/>
    </xf>
    <xf numFmtId="0" fontId="33" fillId="0" borderId="0" xfId="0" applyFont="1" applyAlignment="1">
      <alignment horizontal="center" vertical="center"/>
    </xf>
    <xf numFmtId="0" fontId="34" fillId="0" borderId="0" xfId="0" applyFont="1" applyAlignment="1">
      <alignment horizontal="center" vertical="center" wrapText="1"/>
    </xf>
    <xf numFmtId="0" fontId="36" fillId="7" borderId="2" xfId="0" applyFont="1" applyFill="1" applyBorder="1" applyAlignment="1">
      <alignment horizontal="center" vertical="center" wrapText="1" readingOrder="1"/>
    </xf>
    <xf numFmtId="0" fontId="36" fillId="8" borderId="2" xfId="0" applyFont="1" applyFill="1" applyBorder="1" applyAlignment="1">
      <alignment horizontal="center" vertical="center" wrapText="1" readingOrder="1"/>
    </xf>
    <xf numFmtId="0" fontId="36" fillId="9" borderId="2" xfId="0" applyFont="1" applyFill="1" applyBorder="1" applyAlignment="1">
      <alignment horizontal="center" vertical="center" wrapText="1" readingOrder="1"/>
    </xf>
    <xf numFmtId="0" fontId="36" fillId="10" borderId="2" xfId="0" applyFont="1" applyFill="1" applyBorder="1" applyAlignment="1">
      <alignment horizontal="center" vertical="center" wrapText="1" readingOrder="1"/>
    </xf>
    <xf numFmtId="0" fontId="37" fillId="11" borderId="2" xfId="0" applyFont="1" applyFill="1" applyBorder="1" applyAlignment="1">
      <alignment horizontal="center" vertical="center" wrapText="1" readingOrder="1"/>
    </xf>
    <xf numFmtId="0" fontId="36" fillId="3" borderId="0" xfId="0" applyFont="1" applyFill="1" applyAlignment="1">
      <alignment horizontal="justify" vertical="center" wrapText="1" readingOrder="1"/>
    </xf>
    <xf numFmtId="0" fontId="38" fillId="3" borderId="0" xfId="0" applyFont="1" applyFill="1"/>
    <xf numFmtId="0" fontId="34" fillId="3" borderId="0" xfId="0" applyFont="1" applyFill="1" applyAlignment="1">
      <alignment horizontal="center" vertical="center" wrapText="1"/>
    </xf>
    <xf numFmtId="0" fontId="38" fillId="0" borderId="0" xfId="0" applyFont="1"/>
    <xf numFmtId="0" fontId="36" fillId="7" borderId="17" xfId="0" applyFont="1" applyFill="1" applyBorder="1" applyAlignment="1">
      <alignment horizontal="center" vertical="center" wrapText="1" readingOrder="1"/>
    </xf>
    <xf numFmtId="0" fontId="36" fillId="8" borderId="18" xfId="0" applyFont="1" applyFill="1" applyBorder="1" applyAlignment="1">
      <alignment horizontal="center" vertical="center" wrapText="1" readingOrder="1"/>
    </xf>
    <xf numFmtId="0" fontId="36" fillId="9" borderId="18" xfId="0" applyFont="1" applyFill="1" applyBorder="1" applyAlignment="1">
      <alignment horizontal="center" vertical="center" wrapText="1" readingOrder="1"/>
    </xf>
    <xf numFmtId="0" fontId="36" fillId="10" borderId="18" xfId="0" applyFont="1" applyFill="1" applyBorder="1" applyAlignment="1">
      <alignment horizontal="center" vertical="center" wrapText="1" readingOrder="1"/>
    </xf>
    <xf numFmtId="0" fontId="37" fillId="11" borderId="18" xfId="0" applyFont="1" applyFill="1" applyBorder="1" applyAlignment="1">
      <alignment horizontal="center" vertical="center" wrapText="1" readingOrder="1"/>
    </xf>
    <xf numFmtId="0" fontId="39" fillId="3" borderId="0" xfId="0" applyFont="1" applyFill="1"/>
    <xf numFmtId="1" fontId="38" fillId="3" borderId="0" xfId="0" applyNumberFormat="1" applyFont="1" applyFill="1" applyAlignment="1">
      <alignment horizontal="center"/>
    </xf>
    <xf numFmtId="0" fontId="40" fillId="3" borderId="0" xfId="0" applyFont="1" applyFill="1" applyAlignment="1">
      <alignment vertical="center"/>
    </xf>
    <xf numFmtId="0" fontId="38" fillId="3" borderId="0" xfId="0" applyFont="1" applyFill="1" applyAlignment="1">
      <alignment horizontal="center" vertical="center"/>
    </xf>
    <xf numFmtId="0" fontId="3" fillId="4" borderId="59" xfId="0" applyFont="1" applyFill="1" applyBorder="1" applyAlignment="1">
      <alignment horizontal="center" vertical="center" wrapText="1"/>
    </xf>
    <xf numFmtId="0" fontId="3" fillId="3" borderId="47" xfId="0" applyFont="1" applyFill="1" applyBorder="1" applyAlignment="1">
      <alignment horizontal="center" vertical="center"/>
    </xf>
    <xf numFmtId="0" fontId="0" fillId="3" borderId="24" xfId="0" applyFill="1" applyBorder="1" applyAlignment="1">
      <alignment horizontal="center" vertical="center" wrapText="1"/>
    </xf>
    <xf numFmtId="0" fontId="0" fillId="3" borderId="19" xfId="0" applyFill="1" applyBorder="1" applyAlignment="1">
      <alignment horizontal="center" vertical="center" wrapText="1"/>
    </xf>
    <xf numFmtId="0" fontId="0" fillId="0" borderId="2" xfId="0" applyBorder="1" applyAlignment="1">
      <alignment vertical="center" wrapText="1"/>
    </xf>
    <xf numFmtId="0" fontId="9" fillId="5" borderId="0" xfId="0" applyFont="1" applyFill="1" applyAlignment="1">
      <alignment horizontal="center" vertical="center"/>
    </xf>
    <xf numFmtId="0" fontId="11" fillId="0" borderId="0" xfId="0" applyFont="1" applyProtection="1">
      <protection locked="0"/>
    </xf>
    <xf numFmtId="0" fontId="34" fillId="3" borderId="2" xfId="0" applyFont="1" applyFill="1" applyBorder="1" applyAlignment="1">
      <alignment horizontal="center" vertical="center" wrapText="1"/>
    </xf>
    <xf numFmtId="1" fontId="36" fillId="0" borderId="2" xfId="3" applyNumberFormat="1" applyFont="1" applyBorder="1" applyAlignment="1">
      <alignment horizontal="center" vertical="center" wrapText="1" readingOrder="1"/>
    </xf>
    <xf numFmtId="0" fontId="0" fillId="3" borderId="66" xfId="0" applyFill="1" applyBorder="1"/>
    <xf numFmtId="0" fontId="0" fillId="3" borderId="68" xfId="0" applyFill="1" applyBorder="1"/>
    <xf numFmtId="0" fontId="0" fillId="3" borderId="69" xfId="0" applyFill="1" applyBorder="1"/>
    <xf numFmtId="0" fontId="0" fillId="3" borderId="7" xfId="0" applyFill="1" applyBorder="1"/>
    <xf numFmtId="0" fontId="0" fillId="3" borderId="8" xfId="0" applyFill="1" applyBorder="1"/>
    <xf numFmtId="0" fontId="15" fillId="14" borderId="64" xfId="0" applyFont="1" applyFill="1" applyBorder="1" applyAlignment="1" applyProtection="1">
      <alignment horizontal="center" vertical="center" wrapText="1" readingOrder="1"/>
      <protection hidden="1"/>
    </xf>
    <xf numFmtId="0" fontId="0" fillId="3" borderId="14" xfId="0" applyFill="1" applyBorder="1"/>
    <xf numFmtId="0" fontId="24" fillId="0" borderId="14" xfId="0" applyFont="1" applyBorder="1" applyAlignment="1">
      <alignment horizontal="center" vertical="center" wrapText="1"/>
    </xf>
    <xf numFmtId="0" fontId="24" fillId="0" borderId="67" xfId="0" applyFont="1" applyBorder="1" applyAlignment="1">
      <alignment horizontal="center" vertical="center" wrapText="1"/>
    </xf>
    <xf numFmtId="0" fontId="44" fillId="0" borderId="0" xfId="0" applyFont="1" applyAlignment="1" applyProtection="1">
      <alignment horizontal="center" vertical="center" wrapText="1" readingOrder="1"/>
      <protection hidden="1"/>
    </xf>
    <xf numFmtId="0" fontId="3" fillId="4" borderId="35" xfId="0" applyFont="1" applyFill="1" applyBorder="1" applyAlignment="1">
      <alignment horizontal="center" vertical="center" wrapText="1"/>
    </xf>
    <xf numFmtId="0" fontId="10" fillId="3" borderId="0" xfId="0" applyFont="1" applyFill="1" applyAlignment="1">
      <alignment vertical="top"/>
    </xf>
    <xf numFmtId="0" fontId="10" fillId="0" borderId="0" xfId="0" applyFont="1" applyAlignment="1">
      <alignment vertical="top"/>
    </xf>
    <xf numFmtId="0" fontId="32" fillId="4" borderId="35" xfId="0" applyFont="1" applyFill="1" applyBorder="1" applyAlignment="1">
      <alignment horizontal="center" vertical="center" textRotation="90"/>
    </xf>
    <xf numFmtId="0" fontId="3" fillId="4" borderId="54" xfId="0" applyFont="1" applyFill="1" applyBorder="1" applyAlignment="1">
      <alignment horizontal="center" vertical="center" wrapText="1"/>
    </xf>
    <xf numFmtId="0" fontId="3" fillId="4" borderId="51" xfId="0" applyFont="1" applyFill="1" applyBorder="1" applyAlignment="1">
      <alignment horizontal="center" vertical="center"/>
    </xf>
    <xf numFmtId="0" fontId="43" fillId="3" borderId="7" xfId="1" applyFont="1" applyFill="1" applyBorder="1" applyAlignment="1">
      <alignment horizontal="left" vertical="center" wrapText="1"/>
    </xf>
    <xf numFmtId="0" fontId="46" fillId="3" borderId="0" xfId="0" applyFont="1" applyFill="1" applyAlignment="1">
      <alignment horizontal="center" vertical="center" wrapText="1"/>
    </xf>
    <xf numFmtId="0" fontId="46" fillId="3" borderId="0" xfId="0" applyFont="1" applyFill="1" applyAlignment="1">
      <alignment horizontal="left" vertical="center" wrapText="1"/>
    </xf>
    <xf numFmtId="0" fontId="43" fillId="3" borderId="0" xfId="1" applyFont="1" applyFill="1" applyAlignment="1">
      <alignment horizontal="justify" vertical="center" wrapText="1"/>
    </xf>
    <xf numFmtId="0" fontId="1" fillId="3" borderId="2" xfId="0" applyFont="1" applyFill="1" applyBorder="1" applyAlignment="1" applyProtection="1">
      <alignment vertical="center" wrapText="1"/>
      <protection locked="0"/>
    </xf>
    <xf numFmtId="0" fontId="3" fillId="4" borderId="52" xfId="0" applyFont="1" applyFill="1" applyBorder="1" applyAlignment="1">
      <alignment vertical="center"/>
    </xf>
    <xf numFmtId="0" fontId="3" fillId="4" borderId="0" xfId="0" applyFont="1" applyFill="1" applyAlignment="1">
      <alignment vertical="center"/>
    </xf>
    <xf numFmtId="0" fontId="0" fillId="3" borderId="40" xfId="0" applyFill="1" applyBorder="1" applyAlignment="1">
      <alignment horizontal="center" vertical="center" wrapText="1"/>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0" fontId="0" fillId="0" borderId="19" xfId="0" applyBorder="1" applyAlignment="1">
      <alignment horizontal="center" vertical="center" wrapText="1"/>
    </xf>
    <xf numFmtId="2" fontId="0" fillId="0" borderId="19" xfId="3" applyNumberFormat="1" applyFont="1"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2" fontId="0" fillId="0" borderId="31" xfId="3" applyNumberFormat="1" applyFont="1" applyBorder="1" applyAlignment="1">
      <alignment horizontal="center" vertical="center" wrapText="1"/>
    </xf>
    <xf numFmtId="0" fontId="18" fillId="0" borderId="31" xfId="0" applyFont="1" applyBorder="1" applyAlignment="1" applyProtection="1">
      <alignment horizontal="justify" vertical="center" wrapText="1"/>
      <protection locked="0"/>
    </xf>
    <xf numFmtId="0" fontId="18" fillId="0" borderId="2" xfId="0" applyFont="1" applyBorder="1" applyAlignment="1" applyProtection="1">
      <alignment horizontal="justify" vertical="center" wrapText="1"/>
      <protection locked="0"/>
    </xf>
    <xf numFmtId="0" fontId="0" fillId="0" borderId="2" xfId="0" applyBorder="1" applyAlignment="1">
      <alignment horizontal="justify" vertical="center"/>
    </xf>
    <xf numFmtId="0" fontId="0" fillId="0" borderId="2" xfId="0" applyBorder="1" applyAlignment="1">
      <alignment horizontal="justify" vertical="center" wrapText="1"/>
    </xf>
    <xf numFmtId="0" fontId="0" fillId="0" borderId="20" xfId="0" applyBorder="1" applyAlignment="1">
      <alignment horizontal="justify" vertical="center" wrapText="1"/>
    </xf>
    <xf numFmtId="0" fontId="11" fillId="0" borderId="2" xfId="0" applyFont="1" applyBorder="1" applyAlignment="1">
      <alignment horizontal="justify" vertical="center" wrapText="1"/>
    </xf>
    <xf numFmtId="0" fontId="0" fillId="0" borderId="31" xfId="0" applyBorder="1" applyAlignment="1">
      <alignment horizontal="justify" vertical="center" wrapText="1"/>
    </xf>
    <xf numFmtId="0" fontId="17" fillId="0" borderId="2" xfId="0" applyFont="1" applyBorder="1" applyAlignment="1">
      <alignment horizontal="justify" vertical="center" wrapText="1"/>
    </xf>
    <xf numFmtId="0" fontId="7" fillId="0" borderId="2" xfId="0" applyFont="1" applyBorder="1" applyAlignment="1" applyProtection="1">
      <alignment horizontal="justify" vertical="center" wrapText="1"/>
      <protection locked="0"/>
    </xf>
    <xf numFmtId="0" fontId="17" fillId="0" borderId="20" xfId="0" applyFont="1" applyBorder="1" applyAlignment="1">
      <alignment horizontal="justify" vertical="center" wrapText="1"/>
    </xf>
    <xf numFmtId="0" fontId="11" fillId="3" borderId="31" xfId="0" applyFont="1" applyFill="1" applyBorder="1" applyAlignment="1">
      <alignment horizontal="center" vertical="center" wrapText="1"/>
    </xf>
    <xf numFmtId="3" fontId="0" fillId="0" borderId="31" xfId="0" applyNumberFormat="1" applyBorder="1" applyAlignment="1">
      <alignment horizontal="justify" vertical="center" wrapText="1"/>
    </xf>
    <xf numFmtId="3" fontId="0" fillId="0" borderId="2" xfId="0" applyNumberFormat="1" applyBorder="1" applyAlignment="1">
      <alignment horizontal="justify" vertical="center" wrapText="1"/>
    </xf>
    <xf numFmtId="3" fontId="0" fillId="0" borderId="20" xfId="0" applyNumberFormat="1" applyBorder="1" applyAlignment="1">
      <alignment horizontal="justify" vertical="center" wrapText="1"/>
    </xf>
    <xf numFmtId="0" fontId="18" fillId="0" borderId="20" xfId="0" applyFont="1" applyBorder="1" applyAlignment="1" applyProtection="1">
      <alignment horizontal="justify" vertical="center" wrapText="1"/>
      <protection locked="0"/>
    </xf>
    <xf numFmtId="0" fontId="11" fillId="0" borderId="20" xfId="0" applyFont="1" applyBorder="1" applyAlignment="1" applyProtection="1">
      <alignment horizontal="justify" vertical="center" wrapText="1"/>
      <protection locked="0"/>
    </xf>
    <xf numFmtId="3" fontId="0" fillId="0" borderId="19" xfId="0" applyNumberFormat="1" applyBorder="1" applyAlignment="1">
      <alignment horizontal="justify" vertical="center" wrapText="1"/>
    </xf>
    <xf numFmtId="0" fontId="0" fillId="0" borderId="19" xfId="0" applyBorder="1" applyAlignment="1">
      <alignment horizontal="justify" vertical="center"/>
    </xf>
    <xf numFmtId="0" fontId="0" fillId="0" borderId="20" xfId="0" applyBorder="1" applyAlignment="1">
      <alignment horizontal="justify" vertical="center"/>
    </xf>
    <xf numFmtId="2" fontId="0" fillId="0" borderId="2" xfId="3" applyNumberFormat="1" applyFont="1" applyBorder="1" applyAlignment="1">
      <alignment horizontal="justify" vertical="center" wrapText="1"/>
    </xf>
    <xf numFmtId="2" fontId="0" fillId="0" borderId="20" xfId="3" applyNumberFormat="1" applyFont="1" applyBorder="1" applyAlignment="1">
      <alignment horizontal="justify" vertical="center" wrapText="1"/>
    </xf>
    <xf numFmtId="4" fontId="0" fillId="0" borderId="31" xfId="0" applyNumberFormat="1" applyBorder="1" applyAlignment="1">
      <alignment horizontal="center" vertical="center" wrapText="1"/>
    </xf>
    <xf numFmtId="0" fontId="10" fillId="3" borderId="31" xfId="0" applyFont="1" applyFill="1" applyBorder="1" applyAlignment="1">
      <alignment horizontal="center" vertical="center"/>
    </xf>
    <xf numFmtId="0" fontId="10" fillId="3" borderId="63" xfId="0" applyFont="1" applyFill="1" applyBorder="1" applyAlignment="1">
      <alignment horizontal="center" vertical="center"/>
    </xf>
    <xf numFmtId="4" fontId="0" fillId="0" borderId="19" xfId="0" applyNumberFormat="1" applyBorder="1" applyAlignment="1">
      <alignment horizontal="center" vertical="center" wrapText="1"/>
    </xf>
    <xf numFmtId="0" fontId="10" fillId="3" borderId="2" xfId="0" applyFont="1" applyFill="1" applyBorder="1" applyAlignment="1">
      <alignment horizontal="center" vertical="center"/>
    </xf>
    <xf numFmtId="0" fontId="10" fillId="3" borderId="64" xfId="0" applyFont="1" applyFill="1" applyBorder="1" applyAlignment="1">
      <alignment horizontal="center" vertical="center"/>
    </xf>
    <xf numFmtId="1" fontId="0" fillId="0" borderId="2" xfId="4" applyNumberFormat="1" applyFont="1" applyBorder="1" applyAlignment="1">
      <alignment horizontal="center" vertical="center" wrapText="1"/>
    </xf>
    <xf numFmtId="1" fontId="0" fillId="0" borderId="31" xfId="4" applyNumberFormat="1" applyFont="1" applyBorder="1" applyAlignment="1">
      <alignment horizontal="center" vertical="center" wrapText="1"/>
    </xf>
    <xf numFmtId="1" fontId="0" fillId="0" borderId="20" xfId="4" applyNumberFormat="1" applyFont="1" applyBorder="1" applyAlignment="1">
      <alignment horizontal="center" vertical="center" wrapText="1"/>
    </xf>
    <xf numFmtId="0" fontId="1" fillId="3" borderId="2" xfId="0" applyFont="1" applyFill="1" applyBorder="1" applyAlignment="1" applyProtection="1">
      <alignment horizontal="left" vertical="center"/>
      <protection locked="0"/>
    </xf>
    <xf numFmtId="0" fontId="1" fillId="3" borderId="2" xfId="0" applyFont="1" applyFill="1" applyBorder="1" applyAlignment="1" applyProtection="1">
      <alignment horizontal="left" vertical="center" wrapText="1"/>
      <protection locked="0"/>
    </xf>
    <xf numFmtId="0" fontId="11" fillId="3" borderId="2"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46" fillId="3" borderId="61" xfId="0" applyFont="1" applyFill="1" applyBorder="1" applyAlignment="1">
      <alignment vertical="center" wrapText="1"/>
    </xf>
    <xf numFmtId="0" fontId="46" fillId="3" borderId="13" xfId="0" applyFont="1" applyFill="1" applyBorder="1" applyAlignment="1">
      <alignment vertical="center" wrapText="1"/>
    </xf>
    <xf numFmtId="0" fontId="48" fillId="0" borderId="0" xfId="0" applyFont="1"/>
    <xf numFmtId="0" fontId="51" fillId="0" borderId="0" xfId="0" applyFont="1" applyAlignment="1" applyProtection="1">
      <alignment horizontal="left" vertical="center"/>
      <protection locked="0"/>
    </xf>
    <xf numFmtId="0" fontId="47" fillId="0" borderId="0" xfId="0" applyFont="1" applyAlignment="1" applyProtection="1">
      <alignment horizontal="center" vertical="center"/>
      <protection locked="0"/>
    </xf>
    <xf numFmtId="0" fontId="52" fillId="0" borderId="0" xfId="0" applyFont="1" applyAlignment="1" applyProtection="1">
      <alignment horizontal="center" vertical="center"/>
      <protection locked="0"/>
    </xf>
    <xf numFmtId="0" fontId="53" fillId="0" borderId="0" xfId="0" applyFont="1" applyAlignment="1">
      <alignment horizontal="center"/>
    </xf>
    <xf numFmtId="0" fontId="47" fillId="4" borderId="0" xfId="0" applyFont="1" applyFill="1" applyAlignment="1" applyProtection="1">
      <alignment horizontal="left" vertical="center" wrapText="1"/>
      <protection locked="0"/>
    </xf>
    <xf numFmtId="0" fontId="51" fillId="15" borderId="0" xfId="0" applyFont="1" applyFill="1" applyAlignment="1" applyProtection="1">
      <alignment vertical="center" wrapText="1"/>
      <protection locked="0"/>
    </xf>
    <xf numFmtId="0" fontId="48" fillId="0" borderId="0" xfId="0" applyFont="1" applyAlignment="1">
      <alignment horizontal="left"/>
    </xf>
    <xf numFmtId="0" fontId="47" fillId="4" borderId="0" xfId="0" applyFont="1" applyFill="1" applyAlignment="1" applyProtection="1">
      <alignment vertical="center" wrapText="1"/>
      <protection locked="0"/>
    </xf>
    <xf numFmtId="0" fontId="48" fillId="3" borderId="0" xfId="0" applyFont="1" applyFill="1"/>
    <xf numFmtId="0" fontId="48" fillId="3" borderId="0" xfId="0" applyFont="1" applyFill="1" applyAlignment="1">
      <alignment horizontal="center" vertical="center"/>
    </xf>
    <xf numFmtId="0" fontId="58" fillId="3" borderId="7" xfId="1" quotePrefix="1" applyFont="1" applyFill="1" applyBorder="1" applyAlignment="1">
      <alignment horizontal="left" vertical="top" wrapText="1"/>
    </xf>
    <xf numFmtId="0" fontId="43" fillId="3" borderId="14" xfId="1" applyFont="1" applyFill="1" applyBorder="1"/>
    <xf numFmtId="0" fontId="43" fillId="3" borderId="15" xfId="1" applyFont="1" applyFill="1" applyBorder="1" applyAlignment="1">
      <alignment horizontal="center" vertical="center"/>
    </xf>
    <xf numFmtId="0" fontId="46" fillId="3" borderId="15" xfId="1" applyFont="1" applyFill="1" applyBorder="1" applyAlignment="1">
      <alignment horizontal="left" vertical="center" wrapText="1"/>
    </xf>
    <xf numFmtId="0" fontId="43" fillId="3" borderId="15" xfId="1" applyFont="1" applyFill="1" applyBorder="1" applyAlignment="1">
      <alignment horizontal="left" vertical="center" wrapText="1"/>
    </xf>
    <xf numFmtId="0" fontId="43" fillId="3" borderId="39" xfId="1" applyFont="1" applyFill="1" applyBorder="1"/>
    <xf numFmtId="0" fontId="47" fillId="4" borderId="31" xfId="1" applyFont="1" applyFill="1" applyBorder="1" applyAlignment="1">
      <alignment horizontal="center" vertical="center"/>
    </xf>
    <xf numFmtId="0" fontId="43" fillId="3" borderId="41" xfId="1" applyFont="1" applyFill="1" applyBorder="1"/>
    <xf numFmtId="0" fontId="43" fillId="3" borderId="2" xfId="1" applyFont="1" applyFill="1" applyBorder="1" applyAlignment="1">
      <alignment horizontal="center" vertical="center"/>
    </xf>
    <xf numFmtId="0" fontId="48" fillId="3" borderId="7" xfId="0" applyFont="1" applyFill="1" applyBorder="1"/>
    <xf numFmtId="0" fontId="48" fillId="3" borderId="88" xfId="0" applyFont="1" applyFill="1" applyBorder="1" applyAlignment="1">
      <alignment horizontal="center" vertical="center"/>
    </xf>
    <xf numFmtId="0" fontId="43" fillId="3" borderId="7" xfId="1" applyFont="1" applyFill="1" applyBorder="1"/>
    <xf numFmtId="0" fontId="43" fillId="3" borderId="0" xfId="1" applyFont="1" applyFill="1" applyAlignment="1">
      <alignment horizontal="center" vertical="center"/>
    </xf>
    <xf numFmtId="0" fontId="48" fillId="3" borderId="68" xfId="0" applyFont="1" applyFill="1" applyBorder="1"/>
    <xf numFmtId="0" fontId="48" fillId="3" borderId="68" xfId="0" applyFont="1" applyFill="1" applyBorder="1" applyAlignment="1">
      <alignment horizontal="center" vertical="center"/>
    </xf>
    <xf numFmtId="0" fontId="58" fillId="3" borderId="0" xfId="1" quotePrefix="1" applyFont="1" applyFill="1" applyAlignment="1">
      <alignment horizontal="center" vertical="center" wrapText="1"/>
    </xf>
    <xf numFmtId="0" fontId="46" fillId="3" borderId="0" xfId="1" quotePrefix="1" applyFont="1" applyFill="1" applyAlignment="1">
      <alignment horizontal="center" vertical="center" wrapText="1"/>
    </xf>
    <xf numFmtId="0" fontId="46" fillId="3" borderId="0" xfId="1" quotePrefix="1" applyFont="1" applyFill="1" applyAlignment="1">
      <alignment horizontal="left" vertical="top" wrapText="1"/>
    </xf>
    <xf numFmtId="0" fontId="46" fillId="3" borderId="8" xfId="1" quotePrefix="1" applyFont="1" applyFill="1" applyBorder="1" applyAlignment="1">
      <alignment horizontal="left" vertical="top" wrapText="1"/>
    </xf>
    <xf numFmtId="0" fontId="43" fillId="3" borderId="16" xfId="1" applyFont="1" applyFill="1" applyBorder="1" applyAlignment="1">
      <alignment horizontal="left" vertical="center" wrapText="1"/>
    </xf>
    <xf numFmtId="0" fontId="18" fillId="0" borderId="19" xfId="0" applyFont="1" applyBorder="1" applyAlignment="1" applyProtection="1">
      <alignment horizontal="justify" vertical="center" wrapText="1"/>
      <protection locked="0"/>
    </xf>
    <xf numFmtId="2" fontId="0" fillId="0" borderId="2" xfId="3" applyNumberFormat="1" applyFont="1" applyBorder="1" applyAlignment="1">
      <alignment horizontal="left" vertical="center" wrapText="1"/>
    </xf>
    <xf numFmtId="0" fontId="0" fillId="0" borderId="31" xfId="0" applyBorder="1" applyAlignment="1">
      <alignment horizontal="left" vertical="center" wrapText="1"/>
    </xf>
    <xf numFmtId="0" fontId="0" fillId="0" borderId="2" xfId="0" applyBorder="1" applyAlignment="1">
      <alignment horizontal="left" vertical="center" wrapText="1"/>
    </xf>
    <xf numFmtId="0" fontId="0" fillId="0" borderId="20" xfId="0" applyBorder="1" applyAlignment="1">
      <alignment horizontal="left" vertical="center" wrapText="1"/>
    </xf>
    <xf numFmtId="0" fontId="3" fillId="4" borderId="62" xfId="0" applyFont="1" applyFill="1" applyBorder="1" applyAlignment="1">
      <alignment horizontal="center" vertical="center" wrapText="1"/>
    </xf>
    <xf numFmtId="0" fontId="0" fillId="0" borderId="19" xfId="0" applyBorder="1" applyAlignment="1">
      <alignment horizontal="left" vertical="center" wrapText="1"/>
    </xf>
    <xf numFmtId="0" fontId="36" fillId="0" borderId="2" xfId="0" applyFont="1" applyBorder="1" applyAlignment="1">
      <alignment horizontal="left" vertical="center" wrapText="1" readingOrder="1"/>
    </xf>
    <xf numFmtId="9" fontId="36" fillId="0" borderId="2" xfId="4" applyFont="1" applyBorder="1" applyAlignment="1">
      <alignment horizontal="center" vertical="center" wrapText="1" readingOrder="1"/>
    </xf>
    <xf numFmtId="0" fontId="36" fillId="0" borderId="2" xfId="0" applyFont="1" applyBorder="1" applyAlignment="1">
      <alignment horizontal="justify" vertical="center" wrapText="1" readingOrder="1"/>
    </xf>
    <xf numFmtId="0" fontId="3" fillId="4" borderId="48" xfId="0" applyFont="1" applyFill="1" applyBorder="1" applyAlignment="1">
      <alignment horizontal="center" vertical="center"/>
    </xf>
    <xf numFmtId="0" fontId="59" fillId="0" borderId="97" xfId="0" applyFont="1" applyBorder="1" applyAlignment="1">
      <alignment horizontal="center" vertical="center" wrapText="1"/>
    </xf>
    <xf numFmtId="0" fontId="59" fillId="0" borderId="69" xfId="0" applyFont="1" applyBorder="1" applyAlignment="1">
      <alignment horizontal="center" vertical="center" wrapText="1"/>
    </xf>
    <xf numFmtId="0" fontId="60" fillId="0" borderId="67" xfId="0" applyFont="1" applyBorder="1" applyAlignment="1">
      <alignment horizontal="center" vertical="center" wrapText="1"/>
    </xf>
    <xf numFmtId="0" fontId="60" fillId="0" borderId="16" xfId="0" applyFont="1" applyBorder="1" applyAlignment="1">
      <alignment horizontal="center" vertical="center" wrapText="1"/>
    </xf>
    <xf numFmtId="0" fontId="59" fillId="0" borderId="98" xfId="0" applyFont="1" applyBorder="1" applyAlignment="1">
      <alignment horizontal="center" vertical="center" wrapText="1"/>
    </xf>
    <xf numFmtId="0" fontId="59" fillId="0" borderId="8" xfId="0" applyFont="1" applyBorder="1" applyAlignment="1">
      <alignment horizontal="center" vertical="center" wrapText="1"/>
    </xf>
    <xf numFmtId="14" fontId="60" fillId="0" borderId="16" xfId="0" applyNumberFormat="1" applyFont="1" applyBorder="1" applyAlignment="1">
      <alignment horizontal="center" vertical="center" wrapText="1"/>
    </xf>
    <xf numFmtId="0" fontId="61" fillId="0" borderId="0" xfId="0" applyFont="1" applyAlignment="1" applyProtection="1">
      <alignment vertical="center"/>
      <protection locked="0"/>
    </xf>
    <xf numFmtId="0" fontId="61" fillId="0" borderId="0" xfId="0" applyFont="1" applyProtection="1">
      <protection locked="0"/>
    </xf>
    <xf numFmtId="0" fontId="61" fillId="0" borderId="0" xfId="0" applyFont="1"/>
    <xf numFmtId="0" fontId="63" fillId="19" borderId="99" xfId="0" applyFont="1" applyFill="1" applyBorder="1" applyAlignment="1" applyProtection="1">
      <alignment horizontal="left" vertical="center" wrapText="1"/>
      <protection locked="0"/>
    </xf>
    <xf numFmtId="0" fontId="63" fillId="19" borderId="99" xfId="0" applyFont="1" applyFill="1" applyBorder="1" applyAlignment="1" applyProtection="1">
      <alignment horizontal="center" vertical="center"/>
      <protection locked="0"/>
    </xf>
    <xf numFmtId="0" fontId="64" fillId="5" borderId="99" xfId="0" applyFont="1" applyFill="1" applyBorder="1" applyAlignment="1" applyProtection="1">
      <alignment horizontal="center" vertical="center" wrapText="1"/>
      <protection locked="0"/>
    </xf>
    <xf numFmtId="0" fontId="61" fillId="0" borderId="0" xfId="0" applyFont="1" applyAlignment="1" applyProtection="1">
      <alignment horizontal="left" vertical="center"/>
      <protection locked="0"/>
    </xf>
    <xf numFmtId="0" fontId="63" fillId="0" borderId="0" xfId="0" applyFont="1" applyAlignment="1" applyProtection="1">
      <alignment horizontal="center" vertical="center"/>
      <protection locked="0"/>
    </xf>
    <xf numFmtId="0" fontId="61" fillId="0" borderId="0" xfId="0" applyFont="1" applyAlignment="1" applyProtection="1">
      <alignment horizontal="center" vertical="center"/>
      <protection locked="0"/>
    </xf>
    <xf numFmtId="0" fontId="61" fillId="0" borderId="0" xfId="0" applyFont="1" applyAlignment="1" applyProtection="1">
      <alignment horizontal="left"/>
      <protection locked="0"/>
    </xf>
    <xf numFmtId="0" fontId="61" fillId="0" borderId="0" xfId="0" applyFont="1" applyAlignment="1" applyProtection="1">
      <alignment horizontal="center"/>
      <protection locked="0"/>
    </xf>
    <xf numFmtId="0" fontId="65" fillId="20" borderId="102" xfId="0" applyFont="1" applyFill="1" applyBorder="1" applyAlignment="1">
      <alignment horizontal="center" vertical="center" wrapText="1" readingOrder="1"/>
    </xf>
    <xf numFmtId="0" fontId="67" fillId="3" borderId="102" xfId="0" applyFont="1" applyFill="1" applyBorder="1" applyAlignment="1">
      <alignment horizontal="center" vertical="center" wrapText="1" readingOrder="1"/>
    </xf>
    <xf numFmtId="0" fontId="67" fillId="3" borderId="102" xfId="0" applyFont="1" applyFill="1" applyBorder="1" applyAlignment="1">
      <alignment horizontal="left" vertical="center" wrapText="1"/>
    </xf>
    <xf numFmtId="0" fontId="67" fillId="3" borderId="102" xfId="0" applyFont="1" applyFill="1" applyBorder="1" applyAlignment="1">
      <alignment horizontal="center" vertical="center" wrapText="1"/>
    </xf>
    <xf numFmtId="0" fontId="61" fillId="3" borderId="0" xfId="0" applyFont="1" applyFill="1"/>
    <xf numFmtId="0" fontId="67" fillId="0" borderId="102" xfId="0" applyFont="1" applyBorder="1" applyAlignment="1">
      <alignment horizontal="center" vertical="center" wrapText="1" readingOrder="1"/>
    </xf>
    <xf numFmtId="0" fontId="67" fillId="0" borderId="102" xfId="0" applyFont="1" applyBorder="1" applyAlignment="1">
      <alignment horizontal="left" vertical="center" wrapText="1"/>
    </xf>
    <xf numFmtId="0" fontId="67" fillId="21" borderId="102" xfId="0" applyFont="1" applyFill="1" applyBorder="1" applyAlignment="1">
      <alignment horizontal="left" vertical="center" wrapText="1"/>
    </xf>
    <xf numFmtId="0" fontId="64" fillId="0" borderId="0" xfId="0" applyFont="1" applyAlignment="1">
      <alignment vertical="center" wrapText="1"/>
    </xf>
    <xf numFmtId="0" fontId="65" fillId="0" borderId="102" xfId="0" applyFont="1" applyBorder="1" applyAlignment="1">
      <alignment vertical="center" wrapText="1" readingOrder="1"/>
    </xf>
    <xf numFmtId="0" fontId="67" fillId="3" borderId="102" xfId="0" applyFont="1" applyFill="1" applyBorder="1" applyAlignment="1">
      <alignment horizontal="left" vertical="center" wrapText="1" readingOrder="1"/>
    </xf>
    <xf numFmtId="0" fontId="63" fillId="0" borderId="0" xfId="0" applyFont="1"/>
    <xf numFmtId="0" fontId="67" fillId="3" borderId="102" xfId="0" applyFont="1" applyFill="1" applyBorder="1" applyAlignment="1">
      <alignment horizontal="left" vertical="center"/>
    </xf>
    <xf numFmtId="0" fontId="67" fillId="3" borderId="102" xfId="0" applyFont="1" applyFill="1" applyBorder="1" applyAlignment="1">
      <alignment vertical="center" wrapText="1"/>
    </xf>
    <xf numFmtId="0" fontId="67" fillId="3" borderId="102" xfId="0" applyFont="1" applyFill="1" applyBorder="1" applyAlignment="1">
      <alignment vertical="center" wrapText="1" readingOrder="1"/>
    </xf>
    <xf numFmtId="0" fontId="67" fillId="3" borderId="102" xfId="0" applyFont="1" applyFill="1" applyBorder="1" applyAlignment="1">
      <alignment vertical="center"/>
    </xf>
    <xf numFmtId="0" fontId="67" fillId="3" borderId="103" xfId="0" applyFont="1" applyFill="1" applyBorder="1" applyAlignment="1">
      <alignment horizontal="center" vertical="center" wrapText="1" readingOrder="1"/>
    </xf>
    <xf numFmtId="0" fontId="67" fillId="3" borderId="103" xfId="0" applyFont="1" applyFill="1" applyBorder="1" applyAlignment="1">
      <alignment horizontal="left" vertical="center" wrapText="1"/>
    </xf>
    <xf numFmtId="0" fontId="65" fillId="0" borderId="0" xfId="0" applyFont="1" applyAlignment="1">
      <alignment vertical="center" wrapText="1" readingOrder="1"/>
    </xf>
    <xf numFmtId="0" fontId="67" fillId="3" borderId="0" xfId="0" applyFont="1" applyFill="1" applyAlignment="1">
      <alignment horizontal="center" vertical="center" wrapText="1" readingOrder="1"/>
    </xf>
    <xf numFmtId="0" fontId="67" fillId="0" borderId="0" xfId="0" applyFont="1" applyAlignment="1">
      <alignment vertical="center"/>
    </xf>
    <xf numFmtId="0" fontId="61" fillId="0" borderId="0" xfId="0" applyFont="1" applyAlignment="1">
      <alignment horizontal="left"/>
    </xf>
    <xf numFmtId="0" fontId="61" fillId="0" borderId="0" xfId="0" applyFont="1" applyAlignment="1">
      <alignment horizontal="center"/>
    </xf>
    <xf numFmtId="0" fontId="68" fillId="0" borderId="0" xfId="0" applyFont="1" applyAlignment="1">
      <alignment wrapText="1"/>
    </xf>
    <xf numFmtId="0" fontId="70" fillId="0" borderId="0" xfId="0" applyFont="1"/>
    <xf numFmtId="0" fontId="72" fillId="20" borderId="99" xfId="0" applyFont="1" applyFill="1" applyBorder="1" applyAlignment="1">
      <alignment horizontal="center" vertical="center"/>
    </xf>
    <xf numFmtId="0" fontId="72" fillId="5" borderId="99" xfId="0" applyFont="1" applyFill="1" applyBorder="1" applyAlignment="1">
      <alignment horizontal="center" vertical="center"/>
    </xf>
    <xf numFmtId="0" fontId="72" fillId="5" borderId="99" xfId="0" applyFont="1" applyFill="1" applyBorder="1" applyAlignment="1">
      <alignment vertical="center" wrapText="1"/>
    </xf>
    <xf numFmtId="0" fontId="72" fillId="3" borderId="99" xfId="0" applyFont="1" applyFill="1" applyBorder="1" applyAlignment="1">
      <alignment horizontal="left" vertical="top" wrapText="1"/>
    </xf>
    <xf numFmtId="0" fontId="73" fillId="3" borderId="99" xfId="0" applyFont="1" applyFill="1" applyBorder="1" applyAlignment="1">
      <alignment horizontal="center" vertical="center" wrapText="1"/>
    </xf>
    <xf numFmtId="0" fontId="74" fillId="3" borderId="99" xfId="0" applyFont="1" applyFill="1" applyBorder="1" applyAlignment="1">
      <alignment horizontal="center" vertical="center" wrapText="1"/>
    </xf>
    <xf numFmtId="0" fontId="74" fillId="3" borderId="99" xfId="0" applyFont="1" applyFill="1" applyBorder="1" applyAlignment="1">
      <alignment horizontal="left" vertical="center"/>
    </xf>
    <xf numFmtId="0" fontId="72" fillId="0" borderId="99" xfId="0" applyFont="1" applyBorder="1" applyAlignment="1">
      <alignment vertical="top" wrapText="1"/>
    </xf>
    <xf numFmtId="0" fontId="73" fillId="3" borderId="99" xfId="0" applyFont="1" applyFill="1" applyBorder="1" applyAlignment="1">
      <alignment horizontal="center" vertical="center"/>
    </xf>
    <xf numFmtId="0" fontId="74" fillId="3" borderId="99" xfId="0" applyFont="1" applyFill="1" applyBorder="1" applyAlignment="1">
      <alignment horizontal="center" vertical="center"/>
    </xf>
    <xf numFmtId="0" fontId="72" fillId="3" borderId="99" xfId="0" applyFont="1" applyFill="1" applyBorder="1" applyAlignment="1">
      <alignment horizontal="left" vertical="center" wrapText="1"/>
    </xf>
    <xf numFmtId="0" fontId="72" fillId="0" borderId="99" xfId="0" applyFont="1" applyBorder="1" applyAlignment="1">
      <alignment horizontal="left" vertical="center" wrapText="1"/>
    </xf>
    <xf numFmtId="0" fontId="74" fillId="0" borderId="99" xfId="0" applyFont="1" applyBorder="1" applyAlignment="1">
      <alignment horizontal="left" vertical="center"/>
    </xf>
    <xf numFmtId="0" fontId="70" fillId="0" borderId="0" xfId="0" applyFont="1" applyAlignment="1">
      <alignment horizontal="left"/>
    </xf>
    <xf numFmtId="0" fontId="68" fillId="0" borderId="0" xfId="0" applyFont="1" applyAlignment="1">
      <alignment horizontal="center"/>
    </xf>
    <xf numFmtId="0" fontId="70" fillId="0" borderId="0" xfId="0" applyFont="1" applyAlignment="1">
      <alignment horizontal="center"/>
    </xf>
    <xf numFmtId="0" fontId="21" fillId="4" borderId="6" xfId="0" applyFont="1" applyFill="1" applyBorder="1" applyAlignment="1">
      <alignment horizontal="left" vertical="top"/>
    </xf>
    <xf numFmtId="0" fontId="21" fillId="4" borderId="33" xfId="0" applyFont="1" applyFill="1" applyBorder="1" applyAlignment="1">
      <alignment vertical="center"/>
    </xf>
    <xf numFmtId="0" fontId="21" fillId="4" borderId="0" xfId="0" applyFont="1" applyFill="1" applyAlignment="1">
      <alignment horizontal="left" vertical="top"/>
    </xf>
    <xf numFmtId="0" fontId="21" fillId="4" borderId="32" xfId="0" applyFont="1" applyFill="1" applyBorder="1" applyAlignment="1">
      <alignment vertical="center"/>
    </xf>
    <xf numFmtId="0" fontId="75" fillId="3" borderId="30" xfId="0" applyFont="1" applyFill="1" applyBorder="1" applyAlignment="1">
      <alignment horizontal="center" vertical="center"/>
    </xf>
    <xf numFmtId="0" fontId="75" fillId="3" borderId="0" xfId="0" applyFont="1" applyFill="1" applyAlignment="1">
      <alignment horizontal="center" vertical="center"/>
    </xf>
    <xf numFmtId="0" fontId="5" fillId="3" borderId="29" xfId="0" applyFont="1" applyFill="1" applyBorder="1" applyAlignment="1">
      <alignment vertical="center"/>
    </xf>
    <xf numFmtId="0" fontId="5" fillId="3" borderId="6" xfId="0" applyFont="1" applyFill="1" applyBorder="1" applyAlignment="1">
      <alignment vertical="center"/>
    </xf>
    <xf numFmtId="0" fontId="5" fillId="3" borderId="30" xfId="0" applyFont="1" applyFill="1" applyBorder="1" applyAlignment="1">
      <alignment vertical="center"/>
    </xf>
    <xf numFmtId="0" fontId="5" fillId="3" borderId="0" xfId="0" applyFont="1" applyFill="1" applyAlignment="1">
      <alignment vertical="center"/>
    </xf>
    <xf numFmtId="0" fontId="5" fillId="3" borderId="96" xfId="0" applyFont="1" applyFill="1" applyBorder="1" applyAlignment="1">
      <alignment vertical="center"/>
    </xf>
    <xf numFmtId="0" fontId="5" fillId="3" borderId="10" xfId="0" applyFont="1" applyFill="1" applyBorder="1" applyAlignment="1">
      <alignment vertical="center"/>
    </xf>
    <xf numFmtId="0" fontId="0" fillId="3" borderId="106" xfId="0" applyFill="1" applyBorder="1"/>
    <xf numFmtId="0" fontId="35" fillId="6" borderId="66" xfId="0" applyFont="1" applyFill="1" applyBorder="1" applyAlignment="1">
      <alignment horizontal="center" vertical="center" wrapText="1" readingOrder="1"/>
    </xf>
    <xf numFmtId="0" fontId="35" fillId="6" borderId="68" xfId="0" applyFont="1" applyFill="1" applyBorder="1" applyAlignment="1">
      <alignment horizontal="center" vertical="center" wrapText="1" readingOrder="1"/>
    </xf>
    <xf numFmtId="0" fontId="35" fillId="6" borderId="69" xfId="0" applyFont="1" applyFill="1" applyBorder="1" applyAlignment="1">
      <alignment horizontal="center" vertical="center" wrapText="1" readingOrder="1"/>
    </xf>
    <xf numFmtId="0" fontId="76" fillId="3" borderId="0" xfId="0" applyFont="1" applyFill="1"/>
    <xf numFmtId="0" fontId="35" fillId="6" borderId="28" xfId="0" applyFont="1" applyFill="1" applyBorder="1" applyAlignment="1">
      <alignment horizontal="center" vertical="center" wrapText="1" readingOrder="1"/>
    </xf>
    <xf numFmtId="0" fontId="35" fillId="6" borderId="0" xfId="0" applyFont="1" applyFill="1" applyAlignment="1">
      <alignment horizontal="center" vertical="center" wrapText="1" readingOrder="1"/>
    </xf>
    <xf numFmtId="0" fontId="0" fillId="3" borderId="6" xfId="0" applyFill="1" applyBorder="1"/>
    <xf numFmtId="0" fontId="17" fillId="3" borderId="2" xfId="0" applyFont="1" applyFill="1" applyBorder="1"/>
    <xf numFmtId="0" fontId="36" fillId="7" borderId="107" xfId="0" applyFont="1" applyFill="1" applyBorder="1" applyAlignment="1">
      <alignment horizontal="center" vertical="center" wrapText="1" readingOrder="1"/>
    </xf>
    <xf numFmtId="0" fontId="36" fillId="8" borderId="108" xfId="0" applyFont="1" applyFill="1" applyBorder="1" applyAlignment="1">
      <alignment horizontal="center" vertical="center" wrapText="1" readingOrder="1"/>
    </xf>
    <xf numFmtId="0" fontId="36" fillId="9" borderId="108" xfId="0" applyFont="1" applyFill="1" applyBorder="1" applyAlignment="1">
      <alignment horizontal="center" vertical="center" wrapText="1" readingOrder="1"/>
    </xf>
    <xf numFmtId="0" fontId="36" fillId="10" borderId="108" xfId="0" applyFont="1" applyFill="1" applyBorder="1" applyAlignment="1">
      <alignment horizontal="center" vertical="center" wrapText="1" readingOrder="1"/>
    </xf>
    <xf numFmtId="0" fontId="37" fillId="11" borderId="108" xfId="0" applyFont="1" applyFill="1" applyBorder="1" applyAlignment="1">
      <alignment horizontal="center" vertical="center" wrapText="1" readingOrder="1"/>
    </xf>
    <xf numFmtId="0" fontId="35" fillId="6" borderId="0" xfId="0" applyFont="1" applyFill="1" applyAlignment="1">
      <alignment vertical="center" wrapText="1" readingOrder="1"/>
    </xf>
    <xf numFmtId="0" fontId="6" fillId="3" borderId="0" xfId="0" applyFont="1" applyFill="1" applyAlignment="1">
      <alignment vertical="center"/>
    </xf>
    <xf numFmtId="0" fontId="6" fillId="3" borderId="10" xfId="0" applyFont="1" applyFill="1" applyBorder="1" applyAlignment="1">
      <alignment vertical="center"/>
    </xf>
    <xf numFmtId="0" fontId="6" fillId="22" borderId="0" xfId="0" applyFont="1" applyFill="1" applyAlignment="1">
      <alignment vertical="center"/>
    </xf>
    <xf numFmtId="0" fontId="6" fillId="22" borderId="10" xfId="0" applyFont="1" applyFill="1" applyBorder="1" applyAlignment="1">
      <alignment vertical="center"/>
    </xf>
    <xf numFmtId="0" fontId="7" fillId="0" borderId="19" xfId="0" applyFont="1" applyBorder="1" applyAlignment="1" applyProtection="1">
      <alignment horizontal="justify" vertical="center" wrapText="1"/>
      <protection locked="0"/>
    </xf>
    <xf numFmtId="0" fontId="11" fillId="3" borderId="19" xfId="0" applyFont="1" applyFill="1" applyBorder="1" applyAlignment="1">
      <alignment horizontal="center" vertical="center" wrapText="1"/>
    </xf>
    <xf numFmtId="0" fontId="0" fillId="0" borderId="2" xfId="0"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31" xfId="3" applyNumberFormat="1" applyFont="1" applyBorder="1" applyAlignment="1">
      <alignment horizontal="center" vertical="center" wrapText="1"/>
    </xf>
    <xf numFmtId="0" fontId="0" fillId="0" borderId="2" xfId="0" applyBorder="1" applyAlignment="1">
      <alignment horizontal="center" vertical="center"/>
    </xf>
    <xf numFmtId="0" fontId="18" fillId="0" borderId="24" xfId="0" applyFont="1" applyBorder="1" applyAlignment="1">
      <alignment wrapText="1"/>
    </xf>
    <xf numFmtId="0" fontId="18" fillId="0" borderId="2" xfId="0" applyFont="1" applyBorder="1" applyAlignment="1">
      <alignment wrapText="1"/>
    </xf>
    <xf numFmtId="0" fontId="18" fillId="0" borderId="2" xfId="0" applyFont="1" applyBorder="1" applyAlignment="1" applyProtection="1">
      <alignment horizontal="justify" vertical="center"/>
      <protection locked="0"/>
    </xf>
    <xf numFmtId="0" fontId="0" fillId="0" borderId="31" xfId="0" applyBorder="1" applyAlignment="1">
      <alignment horizontal="center" vertical="center"/>
    </xf>
    <xf numFmtId="0" fontId="11" fillId="3" borderId="31" xfId="0" applyFont="1" applyFill="1" applyBorder="1" applyAlignment="1">
      <alignment horizontal="center" vertical="center"/>
    </xf>
    <xf numFmtId="1" fontId="0" fillId="0" borderId="31" xfId="4" applyNumberFormat="1" applyFont="1" applyBorder="1" applyAlignment="1">
      <alignment horizontal="center" vertical="center"/>
    </xf>
    <xf numFmtId="0" fontId="22" fillId="3" borderId="0" xfId="0" applyFont="1" applyFill="1" applyAlignment="1"/>
    <xf numFmtId="0" fontId="10" fillId="3" borderId="0" xfId="0" applyFont="1" applyFill="1" applyAlignment="1"/>
    <xf numFmtId="0" fontId="10" fillId="0" borderId="0" xfId="0" applyFont="1" applyAlignment="1"/>
    <xf numFmtId="0" fontId="11" fillId="3" borderId="2" xfId="0" applyFont="1" applyFill="1" applyBorder="1" applyAlignment="1">
      <alignment horizontal="center" vertical="center"/>
    </xf>
    <xf numFmtId="1" fontId="0" fillId="0" borderId="2" xfId="4" applyNumberFormat="1" applyFont="1" applyBorder="1" applyAlignment="1">
      <alignment horizontal="center" vertical="center"/>
    </xf>
    <xf numFmtId="0" fontId="0" fillId="0" borderId="2" xfId="0" applyBorder="1" applyAlignment="1">
      <alignment horizontal="left" wrapText="1"/>
    </xf>
    <xf numFmtId="3" fontId="0" fillId="0" borderId="31" xfId="0" applyNumberFormat="1" applyFont="1" applyBorder="1" applyAlignment="1">
      <alignment horizontal="justify" vertical="center" wrapText="1"/>
    </xf>
    <xf numFmtId="0" fontId="0" fillId="0" borderId="31" xfId="0" applyFont="1" applyBorder="1" applyAlignment="1">
      <alignment horizontal="justify" vertical="center" wrapText="1"/>
    </xf>
    <xf numFmtId="0" fontId="0" fillId="0" borderId="31" xfId="0" applyFont="1" applyBorder="1" applyAlignment="1">
      <alignment horizontal="center" vertical="center" wrapText="1"/>
    </xf>
    <xf numFmtId="3" fontId="0" fillId="0" borderId="2" xfId="0" applyNumberFormat="1" applyFont="1" applyBorder="1" applyAlignment="1">
      <alignment horizontal="justify" vertical="center" wrapText="1"/>
    </xf>
    <xf numFmtId="0" fontId="0" fillId="0" borderId="2" xfId="0" applyFont="1" applyBorder="1" applyAlignment="1">
      <alignment horizontal="justify" vertical="center" wrapText="1"/>
    </xf>
    <xf numFmtId="0" fontId="0" fillId="0" borderId="2" xfId="0" applyFont="1" applyBorder="1" applyAlignment="1">
      <alignment horizontal="center" vertical="center" wrapText="1"/>
    </xf>
    <xf numFmtId="0" fontId="0" fillId="0" borderId="19" xfId="0" applyFont="1" applyBorder="1" applyAlignment="1">
      <alignment horizontal="center" vertical="center" wrapText="1"/>
    </xf>
    <xf numFmtId="0" fontId="11" fillId="0" borderId="31" xfId="0" applyFont="1" applyBorder="1" applyAlignment="1" applyProtection="1">
      <alignment horizontal="justify" vertical="center" wrapText="1"/>
      <protection locked="0"/>
    </xf>
    <xf numFmtId="0" fontId="11" fillId="0" borderId="2" xfId="0" applyFont="1" applyBorder="1" applyAlignment="1" applyProtection="1">
      <alignment horizontal="justify" vertical="center" wrapText="1"/>
      <protection locked="0"/>
    </xf>
    <xf numFmtId="0" fontId="74" fillId="3" borderId="99" xfId="0" applyFont="1" applyFill="1" applyBorder="1" applyAlignment="1">
      <alignment horizontal="left" vertical="center" wrapText="1"/>
    </xf>
    <xf numFmtId="0" fontId="74" fillId="23" borderId="99" xfId="0" applyFont="1" applyFill="1" applyBorder="1" applyAlignment="1">
      <alignment horizontal="center" vertical="center" wrapText="1"/>
    </xf>
    <xf numFmtId="0" fontId="74" fillId="23" borderId="99" xfId="0" applyFont="1" applyFill="1" applyBorder="1" applyAlignment="1">
      <alignment horizontal="center" vertical="center"/>
    </xf>
    <xf numFmtId="164" fontId="51" fillId="15" borderId="0" xfId="0" applyNumberFormat="1" applyFont="1" applyFill="1" applyAlignment="1" applyProtection="1">
      <alignment horizontal="center" vertical="center" wrapText="1"/>
      <protection locked="0"/>
    </xf>
    <xf numFmtId="0" fontId="51" fillId="15" borderId="0" xfId="0" applyFont="1" applyFill="1" applyAlignment="1" applyProtection="1">
      <alignment horizontal="center" vertical="center" wrapText="1"/>
      <protection locked="0"/>
    </xf>
    <xf numFmtId="0" fontId="19" fillId="0" borderId="0" xfId="0" applyFont="1" applyAlignment="1">
      <alignment horizontal="center" wrapText="1"/>
    </xf>
    <xf numFmtId="0" fontId="77" fillId="0" borderId="0" xfId="0" applyFont="1" applyAlignment="1">
      <alignment horizontal="center"/>
    </xf>
    <xf numFmtId="0" fontId="51" fillId="15" borderId="0" xfId="0" applyFont="1" applyFill="1" applyAlignment="1" applyProtection="1">
      <alignment horizontal="center" vertical="center"/>
      <protection locked="0"/>
    </xf>
    <xf numFmtId="0" fontId="51" fillId="3" borderId="0" xfId="0" applyFont="1" applyFill="1" applyAlignment="1">
      <alignment horizontal="center"/>
    </xf>
    <xf numFmtId="0" fontId="48" fillId="3" borderId="66" xfId="0" applyFont="1" applyFill="1" applyBorder="1" applyAlignment="1">
      <alignment horizontal="left" vertical="top" wrapText="1"/>
    </xf>
    <xf numFmtId="0" fontId="48" fillId="3" borderId="68" xfId="0" applyFont="1" applyFill="1" applyBorder="1" applyAlignment="1">
      <alignment horizontal="left" vertical="top" wrapText="1"/>
    </xf>
    <xf numFmtId="0" fontId="48" fillId="3" borderId="69" xfId="0" applyFont="1" applyFill="1" applyBorder="1" applyAlignment="1">
      <alignment horizontal="left" vertical="top" wrapText="1"/>
    </xf>
    <xf numFmtId="0" fontId="48" fillId="3" borderId="7" xfId="0" applyFont="1" applyFill="1" applyBorder="1" applyAlignment="1">
      <alignment horizontal="left" vertical="top" wrapText="1"/>
    </xf>
    <xf numFmtId="0" fontId="48" fillId="3" borderId="0" xfId="0" applyFont="1" applyFill="1" applyAlignment="1">
      <alignment horizontal="left" vertical="top" wrapText="1"/>
    </xf>
    <xf numFmtId="0" fontId="48" fillId="3" borderId="8" xfId="0" applyFont="1" applyFill="1" applyBorder="1" applyAlignment="1">
      <alignment horizontal="left" vertical="top" wrapText="1"/>
    </xf>
    <xf numFmtId="0" fontId="48" fillId="3" borderId="14" xfId="0" applyFont="1" applyFill="1" applyBorder="1" applyAlignment="1">
      <alignment horizontal="left" vertical="top" wrapText="1"/>
    </xf>
    <xf numFmtId="0" fontId="48" fillId="3" borderId="15" xfId="0" applyFont="1" applyFill="1" applyBorder="1" applyAlignment="1">
      <alignment horizontal="left" vertical="top" wrapText="1"/>
    </xf>
    <xf numFmtId="0" fontId="48" fillId="3" borderId="16" xfId="0" applyFont="1" applyFill="1" applyBorder="1" applyAlignment="1">
      <alignment horizontal="left" vertical="top" wrapText="1"/>
    </xf>
    <xf numFmtId="0" fontId="65" fillId="0" borderId="102" xfId="0" applyFont="1" applyBorder="1" applyAlignment="1">
      <alignment horizontal="center" vertical="center" wrapText="1" readingOrder="1"/>
    </xf>
    <xf numFmtId="0" fontId="65" fillId="0" borderId="103" xfId="0" applyFont="1" applyBorder="1" applyAlignment="1">
      <alignment horizontal="center" vertical="center" wrapText="1" readingOrder="1"/>
    </xf>
    <xf numFmtId="0" fontId="65" fillId="0" borderId="105" xfId="0" applyFont="1" applyBorder="1" applyAlignment="1">
      <alignment horizontal="center" vertical="center" wrapText="1" readingOrder="1"/>
    </xf>
    <xf numFmtId="0" fontId="65" fillId="0" borderId="104" xfId="0" applyFont="1" applyBorder="1" applyAlignment="1">
      <alignment horizontal="center" vertical="center" wrapText="1" readingOrder="1"/>
    </xf>
    <xf numFmtId="0" fontId="66" fillId="19" borderId="102" xfId="0" applyFont="1" applyFill="1" applyBorder="1" applyAlignment="1">
      <alignment horizontal="center" vertical="center" wrapText="1" readingOrder="1"/>
    </xf>
    <xf numFmtId="0" fontId="62" fillId="0" borderId="0" xfId="0" applyFont="1" applyAlignment="1" applyProtection="1">
      <alignment horizontal="center" vertical="center" wrapText="1"/>
      <protection locked="0"/>
    </xf>
    <xf numFmtId="0" fontId="64" fillId="5" borderId="100" xfId="0" applyFont="1" applyFill="1" applyBorder="1" applyAlignment="1" applyProtection="1">
      <alignment horizontal="center" vertical="center" wrapText="1"/>
      <protection locked="0"/>
    </xf>
    <xf numFmtId="0" fontId="64" fillId="5" borderId="101" xfId="0" applyFont="1" applyFill="1" applyBorder="1" applyAlignment="1" applyProtection="1">
      <alignment horizontal="center" vertical="center" wrapText="1"/>
      <protection locked="0"/>
    </xf>
    <xf numFmtId="0" fontId="64" fillId="5" borderId="99" xfId="0" applyFont="1" applyFill="1" applyBorder="1" applyAlignment="1" applyProtection="1">
      <alignment horizontal="center" vertical="center"/>
      <protection locked="0"/>
    </xf>
    <xf numFmtId="0" fontId="63" fillId="5" borderId="99" xfId="0" applyFont="1" applyFill="1" applyBorder="1" applyAlignment="1" applyProtection="1">
      <alignment horizontal="center" vertical="center"/>
      <protection locked="0"/>
    </xf>
    <xf numFmtId="0" fontId="65" fillId="0" borderId="99" xfId="0" applyFont="1" applyBorder="1" applyAlignment="1" applyProtection="1">
      <alignment horizontal="center" vertical="center"/>
      <protection locked="0"/>
    </xf>
    <xf numFmtId="0" fontId="65" fillId="20" borderId="99" xfId="0" applyFont="1" applyFill="1" applyBorder="1" applyAlignment="1" applyProtection="1">
      <alignment horizontal="center" vertical="center"/>
      <protection locked="0"/>
    </xf>
    <xf numFmtId="0" fontId="61" fillId="5" borderId="99" xfId="0" applyFont="1" applyFill="1" applyBorder="1" applyAlignment="1" applyProtection="1">
      <alignment horizontal="center" vertical="center" wrapText="1"/>
      <protection locked="0"/>
    </xf>
    <xf numFmtId="0" fontId="61" fillId="5" borderId="99" xfId="0" applyFont="1" applyFill="1" applyBorder="1" applyAlignment="1" applyProtection="1">
      <alignment horizontal="center" vertical="center"/>
      <protection locked="0"/>
    </xf>
    <xf numFmtId="0" fontId="64" fillId="5" borderId="99" xfId="0" applyFont="1" applyFill="1" applyBorder="1" applyAlignment="1" applyProtection="1">
      <alignment horizontal="left" vertical="center" wrapText="1"/>
      <protection locked="0"/>
    </xf>
    <xf numFmtId="0" fontId="65" fillId="3" borderId="102" xfId="0" applyFont="1" applyFill="1" applyBorder="1" applyAlignment="1">
      <alignment horizontal="center" vertical="center" wrapText="1" readingOrder="1"/>
    </xf>
    <xf numFmtId="0" fontId="65" fillId="0" borderId="102" xfId="0" applyFont="1" applyBorder="1" applyAlignment="1">
      <alignment horizontal="left" vertical="center" wrapText="1" readingOrder="1"/>
    </xf>
    <xf numFmtId="0" fontId="71" fillId="19" borderId="99" xfId="0" applyFont="1" applyFill="1" applyBorder="1" applyAlignment="1">
      <alignment horizontal="center"/>
    </xf>
    <xf numFmtId="0" fontId="69" fillId="0" borderId="0" xfId="0" applyFont="1" applyAlignment="1">
      <alignment horizontal="center" vertical="center" wrapText="1"/>
    </xf>
    <xf numFmtId="0" fontId="72" fillId="20" borderId="99" xfId="0" applyFont="1" applyFill="1" applyBorder="1" applyAlignment="1">
      <alignment horizontal="center" vertical="center" wrapText="1"/>
    </xf>
    <xf numFmtId="0" fontId="72" fillId="20" borderId="99" xfId="0" applyFont="1" applyFill="1" applyBorder="1" applyAlignment="1">
      <alignment horizontal="center" vertical="center"/>
    </xf>
    <xf numFmtId="0" fontId="47" fillId="4" borderId="3" xfId="1" applyFont="1" applyFill="1" applyBorder="1" applyAlignment="1">
      <alignment horizontal="center" vertical="center" wrapText="1"/>
    </xf>
    <xf numFmtId="0" fontId="47" fillId="4" borderId="4" xfId="1" applyFont="1" applyFill="1" applyBorder="1" applyAlignment="1">
      <alignment horizontal="center" vertical="center" wrapText="1"/>
    </xf>
    <xf numFmtId="0" fontId="47" fillId="4" borderId="82" xfId="1" applyFont="1" applyFill="1" applyBorder="1" applyAlignment="1">
      <alignment horizontal="center" vertical="center" wrapText="1"/>
    </xf>
    <xf numFmtId="0" fontId="58" fillId="3" borderId="5" xfId="1" quotePrefix="1" applyFont="1" applyFill="1" applyBorder="1" applyAlignment="1">
      <alignment horizontal="left" vertical="top" wrapText="1"/>
    </xf>
    <xf numFmtId="0" fontId="58" fillId="3" borderId="6" xfId="1" quotePrefix="1" applyFont="1" applyFill="1" applyBorder="1" applyAlignment="1">
      <alignment horizontal="left" vertical="top" wrapText="1"/>
    </xf>
    <xf numFmtId="0" fontId="46" fillId="3" borderId="6" xfId="1" quotePrefix="1" applyFont="1" applyFill="1" applyBorder="1" applyAlignment="1">
      <alignment horizontal="left" vertical="top" wrapText="1"/>
    </xf>
    <xf numFmtId="0" fontId="46" fillId="3" borderId="83" xfId="1" quotePrefix="1" applyFont="1" applyFill="1" applyBorder="1" applyAlignment="1">
      <alignment horizontal="left" vertical="top" wrapText="1"/>
    </xf>
    <xf numFmtId="0" fontId="43" fillId="3" borderId="9" xfId="1" quotePrefix="1" applyFont="1" applyFill="1" applyBorder="1" applyAlignment="1">
      <alignment horizontal="justify" vertical="center" wrapText="1"/>
    </xf>
    <xf numFmtId="0" fontId="43" fillId="3" borderId="10" xfId="1" quotePrefix="1" applyFont="1" applyFill="1" applyBorder="1" applyAlignment="1">
      <alignment horizontal="justify" vertical="center" wrapText="1"/>
    </xf>
    <xf numFmtId="0" fontId="43" fillId="3" borderId="84" xfId="1" quotePrefix="1" applyFont="1" applyFill="1" applyBorder="1" applyAlignment="1">
      <alignment horizontal="justify" vertical="center" wrapText="1"/>
    </xf>
    <xf numFmtId="0" fontId="43" fillId="0" borderId="7" xfId="1" quotePrefix="1" applyFont="1" applyBorder="1" applyAlignment="1">
      <alignment horizontal="left" vertical="top" wrapText="1"/>
    </xf>
    <xf numFmtId="0" fontId="43" fillId="0" borderId="0" xfId="1" quotePrefix="1" applyFont="1" applyAlignment="1">
      <alignment horizontal="left" vertical="top" wrapText="1"/>
    </xf>
    <xf numFmtId="0" fontId="43" fillId="0" borderId="8" xfId="1" quotePrefix="1" applyFont="1" applyBorder="1" applyAlignment="1">
      <alignment horizontal="left" vertical="top" wrapText="1"/>
    </xf>
    <xf numFmtId="0" fontId="47" fillId="4" borderId="68" xfId="2" applyFont="1" applyFill="1" applyBorder="1" applyAlignment="1">
      <alignment horizontal="center" vertical="center" wrapText="1"/>
    </xf>
    <xf numFmtId="0" fontId="47" fillId="4" borderId="85" xfId="2" applyFont="1" applyFill="1" applyBorder="1" applyAlignment="1">
      <alignment horizontal="center" vertical="center" wrapText="1"/>
    </xf>
    <xf numFmtId="0" fontId="47" fillId="4" borderId="86" xfId="1" applyFont="1" applyFill="1" applyBorder="1" applyAlignment="1">
      <alignment horizontal="center" vertical="center"/>
    </xf>
    <xf numFmtId="0" fontId="47" fillId="4" borderId="82" xfId="1" applyFont="1" applyFill="1" applyBorder="1" applyAlignment="1">
      <alignment horizontal="center" vertical="center"/>
    </xf>
    <xf numFmtId="0" fontId="46" fillId="3" borderId="13" xfId="0" applyFont="1" applyFill="1" applyBorder="1" applyAlignment="1">
      <alignment horizontal="left" vertical="center" wrapText="1"/>
    </xf>
    <xf numFmtId="0" fontId="46" fillId="3" borderId="11" xfId="0" applyFont="1" applyFill="1" applyBorder="1" applyAlignment="1">
      <alignment horizontal="left" vertical="center" wrapText="1"/>
    </xf>
    <xf numFmtId="0" fontId="43" fillId="3" borderId="12" xfId="1" applyFont="1" applyFill="1" applyBorder="1" applyAlignment="1">
      <alignment horizontal="justify" vertical="center" wrapText="1"/>
    </xf>
    <xf numFmtId="0" fontId="43" fillId="3" borderId="87" xfId="1" applyFont="1" applyFill="1" applyBorder="1" applyAlignment="1">
      <alignment horizontal="justify" vertical="center" wrapText="1"/>
    </xf>
    <xf numFmtId="0" fontId="46" fillId="3" borderId="61" xfId="0" applyFont="1" applyFill="1" applyBorder="1" applyAlignment="1">
      <alignment vertical="center" wrapText="1"/>
    </xf>
    <xf numFmtId="0" fontId="46" fillId="3" borderId="13" xfId="0" applyFont="1" applyFill="1" applyBorder="1" applyAlignment="1">
      <alignment vertical="center" wrapText="1"/>
    </xf>
    <xf numFmtId="0" fontId="46" fillId="3" borderId="70" xfId="0" applyFont="1" applyFill="1" applyBorder="1" applyAlignment="1">
      <alignment vertical="center" wrapText="1"/>
    </xf>
    <xf numFmtId="0" fontId="46" fillId="3" borderId="71" xfId="0" applyFont="1" applyFill="1" applyBorder="1" applyAlignment="1">
      <alignment vertical="center" wrapText="1"/>
    </xf>
    <xf numFmtId="0" fontId="46" fillId="3" borderId="11" xfId="0" applyFont="1" applyFill="1" applyBorder="1" applyAlignment="1">
      <alignment vertical="center" wrapText="1"/>
    </xf>
    <xf numFmtId="0" fontId="43" fillId="3" borderId="0" xfId="1" applyFont="1" applyFill="1" applyAlignment="1">
      <alignment horizontal="left" vertical="center" wrapText="1"/>
    </xf>
    <xf numFmtId="0" fontId="48" fillId="0" borderId="0" xfId="0" applyFont="1" applyAlignment="1">
      <alignment horizontal="left" vertical="center" wrapText="1"/>
    </xf>
    <xf numFmtId="0" fontId="48" fillId="0" borderId="8" xfId="0" applyFont="1" applyBorder="1" applyAlignment="1">
      <alignment horizontal="left" vertical="center" wrapText="1"/>
    </xf>
    <xf numFmtId="0" fontId="43" fillId="3" borderId="7" xfId="1" applyFont="1" applyFill="1" applyBorder="1" applyAlignment="1">
      <alignment horizontal="left" vertical="top" wrapText="1"/>
    </xf>
    <xf numFmtId="0" fontId="43" fillId="3" borderId="0" xfId="1" applyFont="1" applyFill="1" applyAlignment="1">
      <alignment horizontal="left" vertical="top" wrapText="1"/>
    </xf>
    <xf numFmtId="0" fontId="43" fillId="3" borderId="8" xfId="1" applyFont="1" applyFill="1" applyBorder="1" applyAlignment="1">
      <alignment horizontal="left" vertical="top" wrapText="1"/>
    </xf>
    <xf numFmtId="0" fontId="47" fillId="4" borderId="72" xfId="2" applyFont="1" applyFill="1" applyBorder="1" applyAlignment="1">
      <alignment horizontal="center" vertical="center" wrapText="1"/>
    </xf>
    <xf numFmtId="0" fontId="47" fillId="4" borderId="72" xfId="1" applyFont="1" applyFill="1" applyBorder="1" applyAlignment="1">
      <alignment horizontal="center" vertical="center"/>
    </xf>
    <xf numFmtId="0" fontId="47" fillId="4" borderId="89" xfId="1" applyFont="1" applyFill="1" applyBorder="1" applyAlignment="1">
      <alignment horizontal="center" vertical="center"/>
    </xf>
    <xf numFmtId="0" fontId="46" fillId="3" borderId="2" xfId="0" applyFont="1" applyFill="1" applyBorder="1" applyAlignment="1">
      <alignment horizontal="left" vertical="center" wrapText="1"/>
    </xf>
    <xf numFmtId="0" fontId="43" fillId="3" borderId="2" xfId="1" applyFont="1" applyFill="1" applyBorder="1" applyAlignment="1">
      <alignment horizontal="justify" vertical="center" wrapText="1"/>
    </xf>
    <xf numFmtId="0" fontId="43" fillId="3" borderId="64" xfId="1" applyFont="1" applyFill="1" applyBorder="1" applyAlignment="1">
      <alignment horizontal="justify" vertical="center" wrapText="1"/>
    </xf>
    <xf numFmtId="0" fontId="46" fillId="7" borderId="2" xfId="0" applyFont="1" applyFill="1" applyBorder="1" applyAlignment="1">
      <alignment horizontal="left" vertical="center" wrapText="1"/>
    </xf>
    <xf numFmtId="0" fontId="43" fillId="3" borderId="60" xfId="1" applyFont="1" applyFill="1" applyBorder="1" applyAlignment="1">
      <alignment horizontal="justify" vertical="center" wrapText="1"/>
    </xf>
    <xf numFmtId="0" fontId="46" fillId="7" borderId="25" xfId="0" applyFont="1" applyFill="1" applyBorder="1" applyAlignment="1">
      <alignment horizontal="left" vertical="center" wrapText="1"/>
    </xf>
    <xf numFmtId="0" fontId="46" fillId="7" borderId="27" xfId="0" applyFont="1" applyFill="1" applyBorder="1" applyAlignment="1">
      <alignment horizontal="left" vertical="center" wrapText="1"/>
    </xf>
    <xf numFmtId="0" fontId="46" fillId="3" borderId="25" xfId="0" applyFont="1" applyFill="1" applyBorder="1" applyAlignment="1">
      <alignment horizontal="left" vertical="center" wrapText="1"/>
    </xf>
    <xf numFmtId="0" fontId="46" fillId="3" borderId="27" xfId="0" applyFont="1" applyFill="1" applyBorder="1" applyAlignment="1">
      <alignment horizontal="left" vertical="center" wrapText="1"/>
    </xf>
    <xf numFmtId="0" fontId="43" fillId="3" borderId="14" xfId="1" applyFont="1" applyFill="1" applyBorder="1" applyAlignment="1">
      <alignment horizontal="left" vertical="top" wrapText="1"/>
    </xf>
    <xf numFmtId="0" fontId="43" fillId="3" borderId="15" xfId="1" applyFont="1" applyFill="1" applyBorder="1" applyAlignment="1">
      <alignment horizontal="left" vertical="top" wrapText="1"/>
    </xf>
    <xf numFmtId="0" fontId="43" fillId="3" borderId="16" xfId="1" applyFont="1" applyFill="1" applyBorder="1" applyAlignment="1">
      <alignment horizontal="left" vertical="top" wrapText="1"/>
    </xf>
    <xf numFmtId="0" fontId="43" fillId="3" borderId="25" xfId="1" applyFont="1" applyFill="1" applyBorder="1" applyAlignment="1">
      <alignment horizontal="justify" vertical="center" wrapText="1"/>
    </xf>
    <xf numFmtId="0" fontId="43" fillId="3" borderId="90" xfId="1" applyFont="1" applyFill="1" applyBorder="1" applyAlignment="1">
      <alignment horizontal="justify" vertical="center" wrapText="1"/>
    </xf>
    <xf numFmtId="0" fontId="43" fillId="3" borderId="0" xfId="1" applyFont="1" applyFill="1" applyAlignment="1">
      <alignment horizontal="center" vertical="center" wrapText="1"/>
    </xf>
    <xf numFmtId="0" fontId="43" fillId="3" borderId="0" xfId="1" applyFont="1" applyFill="1" applyAlignment="1">
      <alignment horizontal="justify" vertical="center" wrapText="1"/>
    </xf>
    <xf numFmtId="0" fontId="5" fillId="3" borderId="29"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30" xfId="0" applyFont="1" applyFill="1" applyBorder="1" applyAlignment="1">
      <alignment horizontal="center" vertical="center"/>
    </xf>
    <xf numFmtId="0" fontId="5" fillId="3" borderId="0" xfId="0" applyFont="1" applyFill="1" applyAlignment="1">
      <alignment horizontal="center" vertical="center"/>
    </xf>
    <xf numFmtId="0" fontId="49" fillId="10" borderId="0" xfId="0" applyFont="1" applyFill="1" applyAlignment="1">
      <alignment horizontal="center" vertical="center" wrapText="1"/>
    </xf>
    <xf numFmtId="0" fontId="49" fillId="0" borderId="0" xfId="0" applyFont="1" applyAlignment="1">
      <alignment horizontal="center" vertical="center" wrapText="1"/>
    </xf>
    <xf numFmtId="0" fontId="0" fillId="11" borderId="78" xfId="0" applyFill="1" applyBorder="1" applyAlignment="1">
      <alignment horizontal="center" vertical="center" wrapText="1"/>
    </xf>
    <xf numFmtId="0" fontId="0" fillId="11" borderId="79" xfId="0" applyFill="1" applyBorder="1" applyAlignment="1">
      <alignment horizontal="center" vertical="center" wrapText="1"/>
    </xf>
    <xf numFmtId="0" fontId="0" fillId="11" borderId="80" xfId="0" applyFill="1" applyBorder="1" applyAlignment="1">
      <alignment horizontal="center" vertical="center" wrapText="1"/>
    </xf>
    <xf numFmtId="0" fontId="1" fillId="3" borderId="25" xfId="0" applyFont="1" applyFill="1" applyBorder="1" applyAlignment="1" applyProtection="1">
      <alignment horizontal="justify" vertical="center" wrapText="1"/>
      <protection locked="0"/>
    </xf>
    <xf numFmtId="0" fontId="0" fillId="0" borderId="26" xfId="0" applyBorder="1" applyAlignment="1">
      <alignment horizontal="justify" vertical="center" wrapText="1"/>
    </xf>
    <xf numFmtId="0" fontId="0" fillId="0" borderId="27" xfId="0" applyBorder="1" applyAlignment="1">
      <alignment horizontal="justify" vertical="center" wrapText="1"/>
    </xf>
    <xf numFmtId="0" fontId="0" fillId="0" borderId="0" xfId="0" applyAlignment="1">
      <alignment horizontal="center" vertical="center" wrapText="1"/>
    </xf>
    <xf numFmtId="0" fontId="0" fillId="0" borderId="73" xfId="0" applyBorder="1" applyAlignment="1">
      <alignment horizontal="center" vertical="center" wrapText="1"/>
    </xf>
    <xf numFmtId="0" fontId="0" fillId="0" borderId="27" xfId="0" applyBorder="1" applyAlignment="1">
      <alignment horizontal="center" vertical="center" wrapText="1"/>
    </xf>
    <xf numFmtId="0" fontId="0" fillId="0" borderId="63" xfId="0" applyBorder="1" applyAlignment="1">
      <alignment horizontal="center" vertical="center" wrapText="1"/>
    </xf>
    <xf numFmtId="0" fontId="0" fillId="0" borderId="64" xfId="0" applyBorder="1" applyAlignment="1">
      <alignment horizontal="center" vertical="center" wrapText="1"/>
    </xf>
    <xf numFmtId="0" fontId="0" fillId="0" borderId="65" xfId="0" applyBorder="1" applyAlignment="1">
      <alignment horizontal="center" vertical="center" wrapText="1"/>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0" fontId="3" fillId="4" borderId="74" xfId="0" applyFont="1" applyFill="1" applyBorder="1" applyAlignment="1">
      <alignment horizontal="center" vertical="center" wrapText="1"/>
    </xf>
    <xf numFmtId="0" fontId="3" fillId="4" borderId="54" xfId="0" applyFont="1" applyFill="1" applyBorder="1" applyAlignment="1">
      <alignment horizontal="center" vertical="center" wrapText="1"/>
    </xf>
    <xf numFmtId="0" fontId="3" fillId="4" borderId="91" xfId="0" applyFont="1" applyFill="1" applyBorder="1" applyAlignment="1">
      <alignment horizontal="center" vertical="center"/>
    </xf>
    <xf numFmtId="0" fontId="3" fillId="4" borderId="92" xfId="0" applyFont="1" applyFill="1" applyBorder="1" applyAlignment="1">
      <alignment horizontal="center" vertical="center"/>
    </xf>
    <xf numFmtId="0" fontId="3" fillId="4" borderId="93" xfId="0" applyFont="1" applyFill="1" applyBorder="1" applyAlignment="1">
      <alignment horizontal="center" vertical="center"/>
    </xf>
    <xf numFmtId="0" fontId="3" fillId="4" borderId="0" xfId="0" applyFont="1" applyFill="1" applyAlignment="1">
      <alignment horizontal="center" vertical="center"/>
    </xf>
    <xf numFmtId="0" fontId="3" fillId="4" borderId="35" xfId="0" applyFont="1" applyFill="1" applyBorder="1" applyAlignment="1">
      <alignment horizontal="center" vertical="center" wrapText="1"/>
    </xf>
    <xf numFmtId="0" fontId="0" fillId="0" borderId="76" xfId="0" applyBorder="1" applyAlignment="1">
      <alignment horizontal="center" vertical="center" wrapText="1"/>
    </xf>
    <xf numFmtId="0" fontId="0" fillId="0" borderId="41" xfId="0" applyBorder="1" applyAlignment="1">
      <alignment horizontal="center" vertical="center" wrapText="1"/>
    </xf>
    <xf numFmtId="0" fontId="0" fillId="0" borderId="27" xfId="0" applyBorder="1" applyAlignment="1">
      <alignment horizontal="center" vertical="top" wrapText="1"/>
    </xf>
    <xf numFmtId="0" fontId="3" fillId="16" borderId="35" xfId="0" applyFont="1" applyFill="1" applyBorder="1" applyAlignment="1" applyProtection="1">
      <alignment horizontal="center" vertical="center" wrapText="1"/>
      <protection locked="0"/>
    </xf>
    <xf numFmtId="0" fontId="3" fillId="16" borderId="94" xfId="0" applyFont="1" applyFill="1" applyBorder="1" applyAlignment="1" applyProtection="1">
      <alignment horizontal="center" vertical="center" wrapText="1"/>
      <protection locked="0"/>
    </xf>
    <xf numFmtId="0" fontId="3" fillId="16" borderId="54" xfId="0" applyFont="1" applyFill="1" applyBorder="1" applyAlignment="1" applyProtection="1">
      <alignment horizontal="center" vertical="center" wrapText="1"/>
      <protection locked="0"/>
    </xf>
    <xf numFmtId="0" fontId="0" fillId="0" borderId="19" xfId="0" applyBorder="1" applyAlignment="1">
      <alignment horizontal="center" vertical="center" wrapText="1"/>
    </xf>
    <xf numFmtId="0" fontId="0" fillId="0" borderId="81" xfId="0" applyBorder="1" applyAlignment="1">
      <alignment horizontal="center" vertical="center" wrapText="1"/>
    </xf>
    <xf numFmtId="0" fontId="3" fillId="4" borderId="75" xfId="0" applyFont="1" applyFill="1" applyBorder="1" applyAlignment="1">
      <alignment horizontal="center" vertical="center"/>
    </xf>
    <xf numFmtId="0" fontId="3" fillId="4" borderId="47" xfId="0" applyFont="1" applyFill="1" applyBorder="1" applyAlignment="1">
      <alignment horizontal="center" vertical="center"/>
    </xf>
    <xf numFmtId="0" fontId="3" fillId="4" borderId="48" xfId="0" applyFont="1" applyFill="1" applyBorder="1" applyAlignment="1">
      <alignment horizontal="center" vertical="center"/>
    </xf>
    <xf numFmtId="0" fontId="41" fillId="0" borderId="31"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20" xfId="0" applyFont="1" applyBorder="1" applyAlignment="1">
      <alignment horizontal="center" vertical="center" wrapText="1"/>
    </xf>
    <xf numFmtId="9" fontId="42" fillId="0" borderId="31" xfId="4" applyFont="1" applyBorder="1" applyAlignment="1">
      <alignment horizontal="center" vertical="center" wrapText="1"/>
    </xf>
    <xf numFmtId="9" fontId="42" fillId="0" borderId="2" xfId="4" applyFont="1" applyBorder="1" applyAlignment="1">
      <alignment horizontal="center" vertical="center" wrapText="1"/>
    </xf>
    <xf numFmtId="9" fontId="42" fillId="0" borderId="20" xfId="4" applyFont="1" applyBorder="1" applyAlignment="1">
      <alignment horizontal="center" vertical="center" wrapText="1"/>
    </xf>
    <xf numFmtId="0" fontId="20" fillId="0" borderId="3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20" xfId="0" applyFont="1" applyBorder="1" applyAlignment="1">
      <alignment horizontal="center" vertical="center" wrapText="1"/>
    </xf>
    <xf numFmtId="0" fontId="50" fillId="0" borderId="31" xfId="0" applyFont="1" applyBorder="1" applyAlignment="1">
      <alignment horizontal="center" vertical="center" wrapText="1"/>
    </xf>
    <xf numFmtId="0" fontId="50" fillId="0" borderId="2" xfId="0" applyFont="1" applyBorder="1" applyAlignment="1">
      <alignment horizontal="center" vertical="center" wrapText="1"/>
    </xf>
    <xf numFmtId="0" fontId="50" fillId="0" borderId="20" xfId="0" applyFont="1" applyBorder="1" applyAlignment="1">
      <alignment horizontal="center" vertical="center" wrapText="1"/>
    </xf>
    <xf numFmtId="0" fontId="4" fillId="4" borderId="2" xfId="0" applyFont="1" applyFill="1" applyBorder="1" applyAlignment="1">
      <alignment horizontal="left" vertical="center"/>
    </xf>
    <xf numFmtId="0" fontId="3" fillId="16" borderId="46" xfId="0" applyFont="1" applyFill="1" applyBorder="1" applyAlignment="1" applyProtection="1">
      <alignment horizontal="center" vertical="center"/>
      <protection locked="0"/>
    </xf>
    <xf numFmtId="0" fontId="3" fillId="16" borderId="47" xfId="0" applyFont="1" applyFill="1" applyBorder="1" applyAlignment="1" applyProtection="1">
      <alignment horizontal="center" vertical="center"/>
      <protection locked="0"/>
    </xf>
    <xf numFmtId="0" fontId="11" fillId="0" borderId="3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0" xfId="0" applyFont="1" applyBorder="1" applyAlignment="1">
      <alignment horizontal="center" vertical="center" wrapText="1"/>
    </xf>
    <xf numFmtId="0" fontId="13" fillId="0" borderId="40"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42" xfId="0" applyFont="1" applyBorder="1" applyAlignment="1">
      <alignment horizontal="center" vertical="center" wrapText="1"/>
    </xf>
    <xf numFmtId="9" fontId="0" fillId="0" borderId="19" xfId="4" applyFont="1" applyBorder="1" applyAlignment="1">
      <alignment horizontal="center" vertical="center" wrapText="1"/>
    </xf>
    <xf numFmtId="9" fontId="0" fillId="0" borderId="2" xfId="4" applyFont="1" applyBorder="1" applyAlignment="1">
      <alignment horizontal="center" vertical="center" wrapText="1"/>
    </xf>
    <xf numFmtId="9" fontId="0" fillId="0" borderId="20" xfId="4" applyFont="1" applyBorder="1" applyAlignment="1">
      <alignment horizontal="center" vertical="center" wrapText="1"/>
    </xf>
    <xf numFmtId="0" fontId="20" fillId="0" borderId="19" xfId="0" applyFont="1" applyBorder="1" applyAlignment="1">
      <alignment horizontal="center" vertical="center" wrapText="1"/>
    </xf>
    <xf numFmtId="0" fontId="3" fillId="4" borderId="35" xfId="0" applyFont="1" applyFill="1" applyBorder="1" applyAlignment="1">
      <alignment horizontal="center" vertical="center" textRotation="1"/>
    </xf>
    <xf numFmtId="0" fontId="3" fillId="4" borderId="54" xfId="0" applyFont="1" applyFill="1" applyBorder="1" applyAlignment="1">
      <alignment horizontal="center" vertical="center" textRotation="1"/>
    </xf>
    <xf numFmtId="0" fontId="3" fillId="4" borderId="50" xfId="0" applyFont="1" applyFill="1" applyBorder="1" applyAlignment="1">
      <alignment horizontal="center" vertical="center" wrapText="1"/>
    </xf>
    <xf numFmtId="0" fontId="0" fillId="0" borderId="31" xfId="0" applyBorder="1" applyAlignment="1">
      <alignment horizontal="left" vertical="center" wrapText="1"/>
    </xf>
    <xf numFmtId="0" fontId="0" fillId="0" borderId="2" xfId="0" applyBorder="1" applyAlignment="1">
      <alignment horizontal="left" vertical="center" wrapText="1"/>
    </xf>
    <xf numFmtId="0" fontId="0" fillId="0" borderId="20" xfId="0" applyBorder="1" applyAlignment="1">
      <alignment horizontal="left" vertical="center" wrapText="1"/>
    </xf>
    <xf numFmtId="0" fontId="0" fillId="0" borderId="78"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40" xfId="0" applyBorder="1" applyAlignment="1">
      <alignment horizontal="center" vertical="center" wrapText="1"/>
    </xf>
    <xf numFmtId="0" fontId="0" fillId="0" borderId="24" xfId="0" applyBorder="1" applyAlignment="1">
      <alignment horizontal="center" vertical="center" wrapText="1"/>
    </xf>
    <xf numFmtId="0" fontId="0" fillId="0" borderId="42" xfId="0" applyBorder="1" applyAlignment="1">
      <alignment horizontal="center" vertical="center" wrapText="1"/>
    </xf>
    <xf numFmtId="9" fontId="0" fillId="0" borderId="31" xfId="4" applyFont="1" applyBorder="1" applyAlignment="1">
      <alignment horizontal="center" vertical="center" wrapText="1"/>
    </xf>
    <xf numFmtId="2" fontId="0" fillId="0" borderId="31" xfId="3" applyNumberFormat="1" applyFont="1"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0" fontId="21" fillId="4" borderId="0" xfId="0" applyFont="1" applyFill="1" applyAlignment="1">
      <alignment horizontal="center" vertical="center"/>
    </xf>
    <xf numFmtId="0" fontId="1" fillId="3" borderId="2" xfId="0" applyFont="1" applyFill="1" applyBorder="1" applyAlignment="1" applyProtection="1">
      <alignment horizontal="left" vertical="center" wrapText="1"/>
      <protection locked="0"/>
    </xf>
    <xf numFmtId="0" fontId="3" fillId="4" borderId="34" xfId="0" applyFont="1" applyFill="1" applyBorder="1" applyAlignment="1">
      <alignment horizontal="center" vertical="center"/>
    </xf>
    <xf numFmtId="0" fontId="3" fillId="4" borderId="38" xfId="0" applyFont="1" applyFill="1" applyBorder="1" applyAlignment="1">
      <alignment horizontal="center" vertical="center"/>
    </xf>
    <xf numFmtId="0" fontId="3" fillId="4" borderId="46" xfId="0" applyFont="1" applyFill="1" applyBorder="1" applyAlignment="1">
      <alignment horizontal="center" vertical="center"/>
    </xf>
    <xf numFmtId="0" fontId="3" fillId="4" borderId="34" xfId="0" applyFont="1" applyFill="1" applyBorder="1" applyAlignment="1">
      <alignment horizontal="center" vertical="center" textRotation="1"/>
    </xf>
    <xf numFmtId="0" fontId="3" fillId="4" borderId="36" xfId="0" applyFont="1" applyFill="1" applyBorder="1" applyAlignment="1">
      <alignment horizontal="center" vertical="center" wrapText="1"/>
    </xf>
    <xf numFmtId="0" fontId="3" fillId="4" borderId="45" xfId="0" applyFont="1" applyFill="1" applyBorder="1" applyAlignment="1">
      <alignment horizontal="center" vertical="center" wrapText="1"/>
    </xf>
    <xf numFmtId="0" fontId="3" fillId="4" borderId="37" xfId="0" applyFont="1" applyFill="1" applyBorder="1" applyAlignment="1">
      <alignment horizontal="center" vertical="center" wrapText="1"/>
    </xf>
    <xf numFmtId="0" fontId="3" fillId="4" borderId="35" xfId="0" applyFont="1" applyFill="1" applyBorder="1" applyAlignment="1">
      <alignment horizontal="center" vertical="center"/>
    </xf>
    <xf numFmtId="3" fontId="3" fillId="4" borderId="34" xfId="0" applyNumberFormat="1" applyFont="1" applyFill="1" applyBorder="1" applyAlignment="1">
      <alignment horizontal="center" vertical="center"/>
    </xf>
    <xf numFmtId="3" fontId="3" fillId="4" borderId="35" xfId="0" applyNumberFormat="1" applyFont="1" applyFill="1" applyBorder="1" applyAlignment="1">
      <alignment horizontal="center" vertical="center"/>
    </xf>
    <xf numFmtId="0" fontId="3" fillId="4" borderId="34" xfId="0" applyFont="1" applyFill="1" applyBorder="1" applyAlignment="1">
      <alignment horizontal="center" vertical="center" textRotation="90" wrapText="1"/>
    </xf>
    <xf numFmtId="0" fontId="3" fillId="4" borderId="35" xfId="0" applyFont="1" applyFill="1" applyBorder="1" applyAlignment="1">
      <alignment horizontal="center" vertical="center" textRotation="90" wrapText="1"/>
    </xf>
    <xf numFmtId="0" fontId="3" fillId="4" borderId="34" xfId="0" applyFont="1" applyFill="1" applyBorder="1" applyAlignment="1">
      <alignment horizontal="center" vertical="center" wrapText="1"/>
    </xf>
    <xf numFmtId="2" fontId="0" fillId="0" borderId="19" xfId="3" applyNumberFormat="1" applyFont="1" applyBorder="1" applyAlignment="1">
      <alignment horizontal="center" vertical="center" wrapText="1"/>
    </xf>
    <xf numFmtId="0" fontId="5" fillId="22" borderId="6" xfId="0" applyFont="1" applyFill="1" applyBorder="1" applyAlignment="1">
      <alignment horizontal="center" vertical="center"/>
    </xf>
    <xf numFmtId="0" fontId="5" fillId="22" borderId="33" xfId="0" applyFont="1" applyFill="1" applyBorder="1" applyAlignment="1">
      <alignment horizontal="center" vertical="center"/>
    </xf>
    <xf numFmtId="0" fontId="5" fillId="22" borderId="0" xfId="0" applyFont="1" applyFill="1" applyAlignment="1">
      <alignment horizontal="center" vertical="center"/>
    </xf>
    <xf numFmtId="0" fontId="5" fillId="22" borderId="32" xfId="0" applyFont="1" applyFill="1" applyBorder="1" applyAlignment="1">
      <alignment horizontal="center" vertical="center"/>
    </xf>
    <xf numFmtId="0" fontId="5" fillId="22" borderId="10" xfId="0" applyFont="1" applyFill="1" applyBorder="1" applyAlignment="1">
      <alignment horizontal="center" vertical="center"/>
    </xf>
    <xf numFmtId="0" fontId="5" fillId="22" borderId="73" xfId="0" applyFont="1" applyFill="1" applyBorder="1" applyAlignment="1">
      <alignment horizontal="center" vertical="center"/>
    </xf>
    <xf numFmtId="0" fontId="1" fillId="3" borderId="2"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justify" vertical="center"/>
      <protection locked="0"/>
    </xf>
    <xf numFmtId="0" fontId="3" fillId="4" borderId="56"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51" xfId="0" applyFont="1" applyFill="1" applyBorder="1" applyAlignment="1">
      <alignment horizontal="center" vertical="center"/>
    </xf>
    <xf numFmtId="0" fontId="3" fillId="4" borderId="62" xfId="0" applyFont="1" applyFill="1" applyBorder="1" applyAlignment="1">
      <alignment horizontal="center" vertical="center"/>
    </xf>
    <xf numFmtId="0" fontId="3" fillId="4" borderId="49" xfId="0" applyFont="1" applyFill="1" applyBorder="1" applyAlignment="1">
      <alignment horizontal="center" vertical="center"/>
    </xf>
    <xf numFmtId="0" fontId="3" fillId="4" borderId="53" xfId="0" applyFont="1" applyFill="1" applyBorder="1" applyAlignment="1">
      <alignment horizontal="center" vertical="center"/>
    </xf>
    <xf numFmtId="0" fontId="0" fillId="0" borderId="77" xfId="0" applyBorder="1" applyAlignment="1">
      <alignment horizontal="center" vertical="center" wrapText="1"/>
    </xf>
    <xf numFmtId="9" fontId="0" fillId="0" borderId="24" xfId="0" applyNumberFormat="1" applyBorder="1" applyAlignment="1">
      <alignment horizontal="center" vertical="center" wrapText="1"/>
    </xf>
    <xf numFmtId="9" fontId="0" fillId="0" borderId="19" xfId="0" applyNumberFormat="1" applyBorder="1" applyAlignment="1">
      <alignment horizontal="center" vertical="center" wrapText="1"/>
    </xf>
    <xf numFmtId="0" fontId="3" fillId="3" borderId="95" xfId="0" applyFont="1" applyFill="1" applyBorder="1" applyAlignment="1">
      <alignment horizontal="center" vertical="center" wrapText="1"/>
    </xf>
    <xf numFmtId="0" fontId="3" fillId="3" borderId="55" xfId="0" applyFont="1" applyFill="1" applyBorder="1" applyAlignment="1">
      <alignment horizontal="center" vertical="center" wrapText="1"/>
    </xf>
    <xf numFmtId="0" fontId="0" fillId="0" borderId="2" xfId="0" applyBorder="1" applyAlignment="1">
      <alignment horizontal="center" vertical="center"/>
    </xf>
    <xf numFmtId="2" fontId="0" fillId="0" borderId="24" xfId="0" applyNumberFormat="1" applyBorder="1" applyAlignment="1">
      <alignment horizontal="center" vertical="center" wrapText="1"/>
    </xf>
    <xf numFmtId="2" fontId="0" fillId="0" borderId="19" xfId="0" applyNumberFormat="1" applyBorder="1" applyAlignment="1">
      <alignment horizontal="center" vertical="center" wrapText="1"/>
    </xf>
    <xf numFmtId="9" fontId="0" fillId="0" borderId="40" xfId="0" applyNumberFormat="1" applyBorder="1" applyAlignment="1">
      <alignment horizontal="center" vertical="center" wrapText="1"/>
    </xf>
    <xf numFmtId="2" fontId="0" fillId="0" borderId="40" xfId="0" applyNumberFormat="1" applyBorder="1" applyAlignment="1">
      <alignment horizontal="center" vertical="center" wrapText="1"/>
    </xf>
    <xf numFmtId="0" fontId="0" fillId="11" borderId="77" xfId="0" applyFill="1" applyBorder="1" applyAlignment="1">
      <alignment horizontal="center" vertical="center" wrapText="1"/>
    </xf>
    <xf numFmtId="0" fontId="35" fillId="6" borderId="2" xfId="0" applyFont="1" applyFill="1" applyBorder="1" applyAlignment="1">
      <alignment horizontal="center" vertical="center" wrapText="1" readingOrder="1"/>
    </xf>
    <xf numFmtId="0" fontId="35" fillId="6" borderId="0" xfId="0" applyFont="1" applyFill="1" applyAlignment="1">
      <alignment horizontal="center" vertical="center" wrapText="1" readingOrder="1"/>
    </xf>
    <xf numFmtId="0" fontId="38" fillId="0" borderId="2" xfId="0" applyFont="1" applyBorder="1" applyAlignment="1">
      <alignment horizontal="left" vertical="center" wrapText="1"/>
    </xf>
    <xf numFmtId="0" fontId="33" fillId="0" borderId="106" xfId="0" applyFont="1" applyBorder="1" applyAlignment="1">
      <alignment horizontal="center" vertical="center"/>
    </xf>
    <xf numFmtId="0" fontId="33" fillId="0" borderId="6" xfId="0" applyFont="1" applyBorder="1" applyAlignment="1">
      <alignment horizontal="center" vertical="center"/>
    </xf>
    <xf numFmtId="0" fontId="38" fillId="0" borderId="2" xfId="0" applyFont="1" applyBorder="1" applyAlignment="1">
      <alignment horizontal="left" vertical="top" wrapText="1"/>
    </xf>
    <xf numFmtId="0" fontId="14" fillId="3" borderId="15" xfId="0" applyFont="1" applyFill="1" applyBorder="1" applyAlignment="1">
      <alignment horizontal="center"/>
    </xf>
    <xf numFmtId="0" fontId="14" fillId="3" borderId="16" xfId="0" applyFont="1" applyFill="1" applyBorder="1" applyAlignment="1">
      <alignment horizontal="center"/>
    </xf>
    <xf numFmtId="0" fontId="45" fillId="0" borderId="7" xfId="0" applyFont="1" applyBorder="1" applyAlignment="1">
      <alignment horizontal="center" vertical="center" wrapText="1"/>
    </xf>
    <xf numFmtId="0" fontId="45" fillId="0" borderId="0" xfId="0" applyFont="1" applyAlignment="1">
      <alignment horizontal="center" vertical="center" wrapText="1"/>
    </xf>
    <xf numFmtId="0" fontId="25" fillId="12" borderId="0" xfId="0" applyFont="1" applyFill="1" applyAlignment="1">
      <alignment horizontal="center" vertical="center" wrapText="1" readingOrder="1"/>
    </xf>
    <xf numFmtId="0" fontId="25" fillId="12" borderId="8" xfId="0" applyFont="1" applyFill="1" applyBorder="1" applyAlignment="1">
      <alignment horizontal="center" vertical="center" wrapText="1" readingOrder="1"/>
    </xf>
    <xf numFmtId="0" fontId="14" fillId="5" borderId="0" xfId="0" applyFont="1" applyFill="1" applyAlignment="1">
      <alignment horizontal="center" vertical="center" wrapText="1"/>
    </xf>
    <xf numFmtId="0" fontId="25" fillId="12" borderId="7" xfId="0" applyFont="1" applyFill="1" applyBorder="1" applyAlignment="1">
      <alignment horizontal="center" vertical="center" textRotation="90" wrapText="1" readingOrder="1"/>
    </xf>
    <xf numFmtId="0" fontId="25" fillId="12" borderId="0" xfId="0" applyFont="1" applyFill="1" applyAlignment="1">
      <alignment horizontal="center" vertical="center" textRotation="90" wrapText="1" readingOrder="1"/>
    </xf>
    <xf numFmtId="0" fontId="26" fillId="14" borderId="21" xfId="0" applyFont="1" applyFill="1" applyBorder="1" applyAlignment="1">
      <alignment horizontal="center" vertical="center" wrapText="1" readingOrder="1"/>
    </xf>
    <xf numFmtId="0" fontId="26" fillId="14" borderId="22" xfId="0" applyFont="1" applyFill="1" applyBorder="1" applyAlignment="1">
      <alignment horizontal="center" vertical="center" wrapText="1" readingOrder="1"/>
    </xf>
    <xf numFmtId="0" fontId="26" fillId="14" borderId="23" xfId="0" applyFont="1" applyFill="1" applyBorder="1" applyAlignment="1">
      <alignment horizontal="center" vertical="center" wrapText="1" readingOrder="1"/>
    </xf>
    <xf numFmtId="0" fontId="13" fillId="3" borderId="2" xfId="0" applyFont="1" applyFill="1" applyBorder="1" applyAlignment="1">
      <alignment horizontal="center" vertical="center" wrapText="1"/>
    </xf>
    <xf numFmtId="0" fontId="26" fillId="13" borderId="21" xfId="0" applyFont="1" applyFill="1" applyBorder="1" applyAlignment="1">
      <alignment horizontal="center" vertical="center" wrapText="1" readingOrder="1"/>
    </xf>
    <xf numFmtId="0" fontId="26" fillId="13" borderId="22" xfId="0" applyFont="1" applyFill="1" applyBorder="1" applyAlignment="1">
      <alignment horizontal="center" vertical="center" wrapText="1" readingOrder="1"/>
    </xf>
    <xf numFmtId="0" fontId="13" fillId="3" borderId="29" xfId="0" applyFont="1" applyFill="1" applyBorder="1" applyAlignment="1">
      <alignment horizontal="center" vertical="center" wrapText="1"/>
    </xf>
    <xf numFmtId="0" fontId="13" fillId="3" borderId="33" xfId="0" applyFont="1" applyFill="1" applyBorder="1" applyAlignment="1">
      <alignment horizontal="center" vertical="center" wrapText="1"/>
    </xf>
    <xf numFmtId="0" fontId="26" fillId="18" borderId="21" xfId="0" applyFont="1" applyFill="1" applyBorder="1" applyAlignment="1">
      <alignment horizontal="center" vertical="center" wrapText="1" readingOrder="1"/>
    </xf>
    <xf numFmtId="0" fontId="26" fillId="18" borderId="22" xfId="0" applyFont="1" applyFill="1" applyBorder="1" applyAlignment="1">
      <alignment horizontal="center" vertical="center" wrapText="1" readingOrder="1"/>
    </xf>
    <xf numFmtId="0" fontId="26" fillId="7" borderId="21" xfId="0" applyFont="1" applyFill="1" applyBorder="1" applyAlignment="1">
      <alignment horizontal="center" vertical="center" wrapText="1" readingOrder="1"/>
    </xf>
    <xf numFmtId="0" fontId="26" fillId="7" borderId="22" xfId="0" applyFont="1" applyFill="1" applyBorder="1" applyAlignment="1">
      <alignment horizontal="center" vertical="center" wrapText="1" readingOrder="1"/>
    </xf>
    <xf numFmtId="0" fontId="13" fillId="0" borderId="2" xfId="0" applyFont="1" applyBorder="1" applyAlignment="1">
      <alignment horizontal="center" vertical="center" wrapText="1"/>
    </xf>
    <xf numFmtId="0" fontId="29" fillId="4" borderId="36" xfId="0" applyFont="1" applyFill="1" applyBorder="1" applyAlignment="1">
      <alignment horizontal="center" vertical="center"/>
    </xf>
    <xf numFmtId="0" fontId="29" fillId="4" borderId="45" xfId="0" applyFont="1" applyFill="1" applyBorder="1" applyAlignment="1">
      <alignment horizontal="center" vertical="center"/>
    </xf>
    <xf numFmtId="0" fontId="29" fillId="4" borderId="37" xfId="0" applyFont="1" applyFill="1" applyBorder="1" applyAlignment="1">
      <alignment horizontal="center" vertical="center"/>
    </xf>
    <xf numFmtId="0" fontId="29" fillId="16" borderId="34" xfId="0" applyFont="1" applyFill="1" applyBorder="1" applyAlignment="1" applyProtection="1">
      <alignment horizontal="center" vertical="center" wrapText="1"/>
      <protection locked="0"/>
    </xf>
    <xf numFmtId="0" fontId="29" fillId="4" borderId="34" xfId="0" applyFont="1" applyFill="1" applyBorder="1" applyAlignment="1" applyProtection="1">
      <alignment horizontal="center" vertical="center" wrapText="1"/>
      <protection locked="0"/>
    </xf>
    <xf numFmtId="0" fontId="1" fillId="3" borderId="26" xfId="0" applyFont="1" applyFill="1" applyBorder="1" applyAlignment="1" applyProtection="1">
      <alignment horizontal="justify" vertical="center" wrapText="1"/>
      <protection locked="0"/>
    </xf>
    <xf numFmtId="0" fontId="1" fillId="3" borderId="27" xfId="0" applyFont="1" applyFill="1" applyBorder="1" applyAlignment="1" applyProtection="1">
      <alignment horizontal="justify" vertical="center" wrapText="1"/>
      <protection locked="0"/>
    </xf>
    <xf numFmtId="0" fontId="30" fillId="4" borderId="35" xfId="0" applyFont="1" applyFill="1" applyBorder="1" applyAlignment="1">
      <alignment horizontal="center" vertical="center" wrapText="1"/>
    </xf>
    <xf numFmtId="0" fontId="30" fillId="4" borderId="38" xfId="0" applyFont="1" applyFill="1" applyBorder="1" applyAlignment="1">
      <alignment horizontal="center" vertical="center" wrapText="1"/>
    </xf>
    <xf numFmtId="0" fontId="30" fillId="4" borderId="36" xfId="0" applyFont="1" applyFill="1" applyBorder="1" applyAlignment="1">
      <alignment horizontal="center" vertical="center" wrapText="1"/>
    </xf>
    <xf numFmtId="0" fontId="30" fillId="4" borderId="37" xfId="0" applyFont="1" applyFill="1" applyBorder="1" applyAlignment="1">
      <alignment horizontal="center" vertical="center" wrapText="1"/>
    </xf>
    <xf numFmtId="0" fontId="29" fillId="4" borderId="36" xfId="0" applyFont="1" applyFill="1" applyBorder="1" applyAlignment="1" applyProtection="1">
      <alignment horizontal="center" vertical="center" wrapText="1"/>
      <protection locked="0"/>
    </xf>
    <xf numFmtId="0" fontId="6" fillId="22" borderId="0" xfId="0" applyFont="1" applyFill="1" applyAlignment="1">
      <alignment horizontal="center" vertical="center"/>
    </xf>
    <xf numFmtId="0" fontId="6" fillId="3" borderId="0" xfId="0" applyFont="1" applyFill="1" applyAlignment="1">
      <alignment horizontal="center" vertical="center"/>
    </xf>
    <xf numFmtId="0" fontId="6" fillId="3" borderId="32" xfId="0" applyFont="1" applyFill="1" applyBorder="1" applyAlignment="1">
      <alignment horizontal="center" vertical="center"/>
    </xf>
    <xf numFmtId="0" fontId="23" fillId="17" borderId="43" xfId="0" applyFont="1" applyFill="1" applyBorder="1" applyAlignment="1">
      <alignment horizontal="center"/>
    </xf>
    <xf numFmtId="0" fontId="23" fillId="17" borderId="44" xfId="0" applyFont="1" applyFill="1" applyBorder="1" applyAlignment="1">
      <alignment horizontal="center"/>
    </xf>
    <xf numFmtId="1" fontId="28" fillId="0" borderId="78" xfId="0" applyNumberFormat="1" applyFont="1" applyBorder="1" applyAlignment="1" applyProtection="1">
      <alignment horizontal="center" vertical="center" wrapText="1"/>
      <protection locked="0"/>
    </xf>
    <xf numFmtId="1" fontId="28" fillId="0" borderId="79" xfId="0" applyNumberFormat="1" applyFont="1" applyBorder="1" applyAlignment="1" applyProtection="1">
      <alignment horizontal="center" vertical="center" wrapText="1"/>
      <protection locked="0"/>
    </xf>
    <xf numFmtId="1" fontId="28" fillId="0" borderId="31" xfId="0" applyNumberFormat="1" applyFont="1" applyBorder="1" applyAlignment="1" applyProtection="1">
      <alignment horizontal="center" vertical="center" wrapText="1"/>
      <protection locked="0"/>
    </xf>
    <xf numFmtId="1" fontId="28" fillId="0" borderId="2" xfId="0" applyNumberFormat="1" applyFont="1" applyBorder="1" applyAlignment="1" applyProtection="1">
      <alignment horizontal="center" vertical="center" wrapText="1"/>
      <protection locked="0"/>
    </xf>
    <xf numFmtId="14" fontId="12" fillId="0" borderId="31" xfId="0" applyNumberFormat="1" applyFont="1" applyBorder="1" applyAlignment="1">
      <alignment horizontal="center" vertical="center"/>
    </xf>
    <xf numFmtId="0" fontId="12" fillId="0" borderId="2" xfId="0" applyFont="1" applyBorder="1" applyAlignment="1">
      <alignment horizontal="center" vertical="center"/>
    </xf>
    <xf numFmtId="0" fontId="12" fillId="0" borderId="63" xfId="0" applyFont="1" applyBorder="1" applyAlignment="1">
      <alignment horizontal="center" vertical="center" wrapText="1"/>
    </xf>
    <xf numFmtId="0" fontId="12" fillId="0" borderId="64" xfId="0" applyFont="1" applyBorder="1" applyAlignment="1">
      <alignment horizontal="center" vertical="center" wrapText="1"/>
    </xf>
    <xf numFmtId="0" fontId="12" fillId="0" borderId="31" xfId="0" applyFont="1" applyBorder="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12" fillId="0" borderId="31" xfId="0" applyFont="1" applyBorder="1" applyAlignment="1">
      <alignment horizontal="center" vertical="center"/>
    </xf>
    <xf numFmtId="0" fontId="12" fillId="0" borderId="63" xfId="0" applyFont="1" applyBorder="1" applyAlignment="1">
      <alignment horizontal="left" vertical="center" wrapText="1"/>
    </xf>
    <xf numFmtId="0" fontId="12" fillId="0" borderId="64" xfId="0" applyFont="1" applyBorder="1" applyAlignment="1">
      <alignment horizontal="left" vertical="center" wrapText="1"/>
    </xf>
    <xf numFmtId="1" fontId="18" fillId="0" borderId="31" xfId="0" applyNumberFormat="1" applyFont="1" applyBorder="1" applyAlignment="1">
      <alignment horizontal="center" vertical="center"/>
    </xf>
    <xf numFmtId="0" fontId="18" fillId="0" borderId="2" xfId="0" applyFont="1" applyBorder="1" applyAlignment="1">
      <alignment horizontal="center" vertical="center"/>
    </xf>
    <xf numFmtId="1" fontId="28" fillId="0" borderId="31" xfId="0" applyNumberFormat="1" applyFont="1" applyBorder="1" applyAlignment="1">
      <alignment horizontal="center" vertical="center"/>
    </xf>
    <xf numFmtId="0" fontId="28" fillId="0" borderId="2" xfId="0" applyFont="1" applyBorder="1" applyAlignment="1">
      <alignment horizontal="center" vertical="center"/>
    </xf>
    <xf numFmtId="1" fontId="18" fillId="0" borderId="2" xfId="0" applyNumberFormat="1" applyFont="1" applyBorder="1" applyAlignment="1">
      <alignment horizontal="center" vertical="center"/>
    </xf>
    <xf numFmtId="1" fontId="28" fillId="0" borderId="2" xfId="0" applyNumberFormat="1" applyFont="1" applyBorder="1" applyAlignment="1">
      <alignment horizontal="center" vertical="center"/>
    </xf>
    <xf numFmtId="0" fontId="12" fillId="0" borderId="64" xfId="0" applyFont="1" applyBorder="1" applyAlignment="1">
      <alignment horizontal="center" vertical="center"/>
    </xf>
    <xf numFmtId="0" fontId="6" fillId="3" borderId="10" xfId="0" applyFont="1" applyFill="1" applyBorder="1" applyAlignment="1">
      <alignment horizontal="center" vertical="center"/>
    </xf>
    <xf numFmtId="0" fontId="6" fillId="3" borderId="73" xfId="0" applyFont="1" applyFill="1" applyBorder="1" applyAlignment="1">
      <alignment horizontal="center" vertical="center"/>
    </xf>
    <xf numFmtId="0" fontId="78" fillId="0" borderId="63" xfId="0" applyFont="1" applyBorder="1" applyAlignment="1">
      <alignment horizontal="left" vertical="center" wrapText="1"/>
    </xf>
    <xf numFmtId="0" fontId="78" fillId="0" borderId="64" xfId="0" applyFont="1" applyBorder="1" applyAlignment="1">
      <alignment horizontal="left" vertical="center" wrapText="1"/>
    </xf>
    <xf numFmtId="0" fontId="12" fillId="0" borderId="63" xfId="0" applyFont="1" applyBorder="1" applyAlignment="1">
      <alignment horizontal="center" vertical="center"/>
    </xf>
    <xf numFmtId="0" fontId="6" fillId="22" borderId="10" xfId="0" applyFont="1" applyFill="1" applyBorder="1" applyAlignment="1">
      <alignment horizontal="center" vertical="center"/>
    </xf>
  </cellXfs>
  <cellStyles count="5">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1032">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74084</xdr:colOff>
      <xdr:row>0</xdr:row>
      <xdr:rowOff>118535</xdr:rowOff>
    </xdr:from>
    <xdr:ext cx="2275417" cy="739374"/>
    <xdr:pic>
      <xdr:nvPicPr>
        <xdr:cNvPr id="12" name="Imagen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a:stretch>
          <a:fillRect/>
        </a:stretch>
      </xdr:blipFill>
      <xdr:spPr>
        <a:xfrm>
          <a:off x="74084" y="118535"/>
          <a:ext cx="2275417" cy="739374"/>
        </a:xfrm>
        <a:prstGeom prst="rect">
          <a:avLst/>
        </a:prstGeom>
      </xdr:spPr>
    </xdr:pic>
    <xdr:clientData/>
  </xdr:oneCellAnchor>
  <xdr:twoCellAnchor editAs="oneCell">
    <xdr:from>
      <xdr:col>2</xdr:col>
      <xdr:colOff>0</xdr:colOff>
      <xdr:row>1</xdr:row>
      <xdr:rowOff>0</xdr:rowOff>
    </xdr:from>
    <xdr:to>
      <xdr:col>2</xdr:col>
      <xdr:colOff>304800</xdr:colOff>
      <xdr:row>2</xdr:row>
      <xdr:rowOff>114300</xdr:rowOff>
    </xdr:to>
    <xdr:sp macro="" textlink="">
      <xdr:nvSpPr>
        <xdr:cNvPr id="1026" name="AutoShape 2">
          <a:extLst>
            <a:ext uri="{FF2B5EF4-FFF2-40B4-BE49-F238E27FC236}">
              <a16:creationId xmlns:a16="http://schemas.microsoft.com/office/drawing/2014/main" id="{312595D6-ED46-490A-84FF-14754573614C}"/>
            </a:ext>
          </a:extLst>
        </xdr:cNvPr>
        <xdr:cNvSpPr>
          <a:spLocks noChangeAspect="1" noChangeArrowheads="1"/>
        </xdr:cNvSpPr>
      </xdr:nvSpPr>
      <xdr:spPr bwMode="auto">
        <a:xfrm>
          <a:off x="3076575" y="53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xdr:row>
      <xdr:rowOff>0</xdr:rowOff>
    </xdr:from>
    <xdr:to>
      <xdr:col>3</xdr:col>
      <xdr:colOff>304800</xdr:colOff>
      <xdr:row>2</xdr:row>
      <xdr:rowOff>114300</xdr:rowOff>
    </xdr:to>
    <xdr:sp macro="" textlink="">
      <xdr:nvSpPr>
        <xdr:cNvPr id="1028" name="AutoShape 4">
          <a:extLst>
            <a:ext uri="{FF2B5EF4-FFF2-40B4-BE49-F238E27FC236}">
              <a16:creationId xmlns:a16="http://schemas.microsoft.com/office/drawing/2014/main" id="{A73ECBC8-2563-47C2-BE58-6C9A14E88C27}"/>
            </a:ext>
          </a:extLst>
        </xdr:cNvPr>
        <xdr:cNvSpPr>
          <a:spLocks noChangeAspect="1" noChangeArrowheads="1"/>
        </xdr:cNvSpPr>
      </xdr:nvSpPr>
      <xdr:spPr bwMode="auto">
        <a:xfrm>
          <a:off x="4019550" y="53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264583</xdr:colOff>
      <xdr:row>0</xdr:row>
      <xdr:rowOff>285750</xdr:rowOff>
    </xdr:from>
    <xdr:to>
      <xdr:col>8</xdr:col>
      <xdr:colOff>553507</xdr:colOff>
      <xdr:row>1</xdr:row>
      <xdr:rowOff>164968</xdr:rowOff>
    </xdr:to>
    <xdr:pic>
      <xdr:nvPicPr>
        <xdr:cNvPr id="7" name="Picture 9">
          <a:extLst>
            <a:ext uri="{FF2B5EF4-FFF2-40B4-BE49-F238E27FC236}">
              <a16:creationId xmlns:a16="http://schemas.microsoft.com/office/drawing/2014/main" id="{75D0E69D-3D5A-4F05-B589-F021AA6670E3}"/>
            </a:ext>
          </a:extLst>
        </xdr:cNvPr>
        <xdr:cNvPicPr>
          <a:picLocks noChangeAspect="1"/>
        </xdr:cNvPicPr>
      </xdr:nvPicPr>
      <xdr:blipFill>
        <a:blip xmlns:r="http://schemas.openxmlformats.org/officeDocument/2006/relationships" r:embed="rId2"/>
        <a:stretch>
          <a:fillRect/>
        </a:stretch>
      </xdr:blipFill>
      <xdr:spPr>
        <a:xfrm>
          <a:off x="7577666" y="285750"/>
          <a:ext cx="1114424" cy="40838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242455</xdr:colOff>
      <xdr:row>0</xdr:row>
      <xdr:rowOff>155865</xdr:rowOff>
    </xdr:from>
    <xdr:to>
      <xdr:col>1</xdr:col>
      <xdr:colOff>2164773</xdr:colOff>
      <xdr:row>1</xdr:row>
      <xdr:rowOff>673966</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455" y="155865"/>
          <a:ext cx="3151909" cy="725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329045</xdr:colOff>
      <xdr:row>1</xdr:row>
      <xdr:rowOff>103909</xdr:rowOff>
    </xdr:from>
    <xdr:to>
      <xdr:col>12</xdr:col>
      <xdr:colOff>1866213</xdr:colOff>
      <xdr:row>1</xdr:row>
      <xdr:rowOff>653360</xdr:rowOff>
    </xdr:to>
    <xdr:pic>
      <xdr:nvPicPr>
        <xdr:cNvPr id="4" name="Picture 9">
          <a:extLst>
            <a:ext uri="{FF2B5EF4-FFF2-40B4-BE49-F238E27FC236}">
              <a16:creationId xmlns:a16="http://schemas.microsoft.com/office/drawing/2014/main" id="{C91DD2AB-6361-440E-8D71-ACB6322874E2}"/>
            </a:ext>
          </a:extLst>
        </xdr:cNvPr>
        <xdr:cNvPicPr>
          <a:picLocks noChangeAspect="1"/>
        </xdr:cNvPicPr>
      </xdr:nvPicPr>
      <xdr:blipFill>
        <a:blip xmlns:r="http://schemas.openxmlformats.org/officeDocument/2006/relationships" r:embed="rId2"/>
        <a:stretch>
          <a:fillRect/>
        </a:stretch>
      </xdr:blipFill>
      <xdr:spPr>
        <a:xfrm>
          <a:off x="18028227" y="311727"/>
          <a:ext cx="1537168" cy="5494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7</xdr:row>
      <xdr:rowOff>243840</xdr:rowOff>
    </xdr:from>
    <xdr:ext cx="1539240" cy="1508760"/>
    <xdr:sp macro="" textlink="">
      <xdr:nvSpPr>
        <xdr:cNvPr id="6" name="CuadroTexto 5">
          <a:extLst>
            <a:ext uri="{FF2B5EF4-FFF2-40B4-BE49-F238E27FC236}">
              <a16:creationId xmlns:a16="http://schemas.microsoft.com/office/drawing/2014/main" id="{9DCEB6EC-5B55-438F-AA53-D5B3531F7050}"/>
            </a:ext>
          </a:extLst>
        </xdr:cNvPr>
        <xdr:cNvSpPr txBox="1"/>
      </xdr:nvSpPr>
      <xdr:spPr>
        <a:xfrm>
          <a:off x="15043785" y="47491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0</xdr:col>
      <xdr:colOff>178329</xdr:colOff>
      <xdr:row>0</xdr:row>
      <xdr:rowOff>41275</xdr:rowOff>
    </xdr:from>
    <xdr:to>
      <xdr:col>0</xdr:col>
      <xdr:colOff>3099052</xdr:colOff>
      <xdr:row>0</xdr:row>
      <xdr:rowOff>865248</xdr:rowOff>
    </xdr:to>
    <xdr:pic>
      <xdr:nvPicPr>
        <xdr:cNvPr id="7" name="Picture 8">
          <a:extLst>
            <a:ext uri="{FF2B5EF4-FFF2-40B4-BE49-F238E27FC236}">
              <a16:creationId xmlns:a16="http://schemas.microsoft.com/office/drawing/2014/main" id="{4B79052C-C8A0-4416-A8B8-B0DAD7D8B2B1}"/>
            </a:ext>
          </a:extLst>
        </xdr:cNvPr>
        <xdr:cNvPicPr>
          <a:picLocks noChangeAspect="1"/>
        </xdr:cNvPicPr>
      </xdr:nvPicPr>
      <xdr:blipFill>
        <a:blip xmlns:r="http://schemas.openxmlformats.org/officeDocument/2006/relationships" r:embed="rId1"/>
        <a:stretch>
          <a:fillRect/>
        </a:stretch>
      </xdr:blipFill>
      <xdr:spPr>
        <a:xfrm>
          <a:off x="178329" y="41275"/>
          <a:ext cx="2924168" cy="822960"/>
        </a:xfrm>
        <a:prstGeom prst="rect">
          <a:avLst/>
        </a:prstGeom>
      </xdr:spPr>
    </xdr:pic>
    <xdr:clientData/>
  </xdr:twoCellAnchor>
  <xdr:twoCellAnchor editAs="oneCell">
    <xdr:from>
      <xdr:col>4</xdr:col>
      <xdr:colOff>1610936</xdr:colOff>
      <xdr:row>0</xdr:row>
      <xdr:rowOff>224895</xdr:rowOff>
    </xdr:from>
    <xdr:to>
      <xdr:col>4</xdr:col>
      <xdr:colOff>3148104</xdr:colOff>
      <xdr:row>0</xdr:row>
      <xdr:rowOff>774346</xdr:rowOff>
    </xdr:to>
    <xdr:pic>
      <xdr:nvPicPr>
        <xdr:cNvPr id="8" name="Picture 9">
          <a:extLst>
            <a:ext uri="{FF2B5EF4-FFF2-40B4-BE49-F238E27FC236}">
              <a16:creationId xmlns:a16="http://schemas.microsoft.com/office/drawing/2014/main" id="{4D521617-485D-435C-9A86-6EBBA8601BA8}"/>
            </a:ext>
          </a:extLst>
        </xdr:cNvPr>
        <xdr:cNvPicPr>
          <a:picLocks noChangeAspect="1"/>
        </xdr:cNvPicPr>
      </xdr:nvPicPr>
      <xdr:blipFill>
        <a:blip xmlns:r="http://schemas.openxmlformats.org/officeDocument/2006/relationships" r:embed="rId2"/>
        <a:stretch>
          <a:fillRect/>
        </a:stretch>
      </xdr:blipFill>
      <xdr:spPr>
        <a:xfrm>
          <a:off x="12612311" y="224895"/>
          <a:ext cx="1537168"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7</xdr:col>
      <xdr:colOff>4868</xdr:colOff>
      <xdr:row>3</xdr:row>
      <xdr:rowOff>17357</xdr:rowOff>
    </xdr:from>
    <xdr:ext cx="2624385" cy="5844540"/>
    <xdr:sp macro="" textlink="">
      <xdr:nvSpPr>
        <xdr:cNvPr id="5" name="CuadroTexto 4">
          <a:extLst>
            <a:ext uri="{FF2B5EF4-FFF2-40B4-BE49-F238E27FC236}">
              <a16:creationId xmlns:a16="http://schemas.microsoft.com/office/drawing/2014/main" id="{48C14C1B-873F-4E8C-AC68-E87FB8F09326}"/>
            </a:ext>
          </a:extLst>
        </xdr:cNvPr>
        <xdr:cNvSpPr txBox="1"/>
      </xdr:nvSpPr>
      <xdr:spPr>
        <a:xfrm>
          <a:off x="11196743" y="1579457"/>
          <a:ext cx="2624385" cy="584454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b="1">
              <a:solidFill>
                <a:srgbClr val="595959"/>
              </a:solidFill>
              <a:latin typeface="Azo Sans" panose="020B0603030303020204" pitchFamily="34" charset="77"/>
            </a:rPr>
            <a:t>Tener en</a:t>
          </a:r>
          <a:r>
            <a:rPr lang="es-CO" sz="1100" b="1" baseline="0">
              <a:solidFill>
                <a:srgbClr val="595959"/>
              </a:solidFill>
              <a:latin typeface="Azo Sans" panose="020B0603030303020204" pitchFamily="34" charset="77"/>
            </a:rPr>
            <a:t> cuenta-</a:t>
          </a:r>
        </a:p>
        <a:p>
          <a:endParaRPr lang="es-CO" sz="1100" b="1"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1- La estrategia ( Columna A),  es la forma como se va a gestionar la debilidad o la fortaleza( contexto interno) o la amenaza y la oportunidad</a:t>
          </a:r>
        </a:p>
        <a:p>
          <a:r>
            <a:rPr lang="es-CO" sz="1100" baseline="0">
              <a:solidFill>
                <a:srgbClr val="595959"/>
              </a:solidFill>
              <a:latin typeface="Azo Sans" panose="020B0603030303020204" pitchFamily="34" charset="77"/>
            </a:rPr>
            <a:t> ( contexto externo).</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2. Columnas (B,C;D;E)</a:t>
          </a:r>
        </a:p>
        <a:p>
          <a:r>
            <a:rPr lang="es-CO" sz="1100" baseline="0">
              <a:solidFill>
                <a:srgbClr val="595959"/>
              </a:solidFill>
              <a:latin typeface="Azo Sans" panose="020B0603030303020204" pitchFamily="34" charset="77"/>
            </a:rPr>
            <a:t>Copiar el numero que corresponde, segun la debilidad , oportunidad, fortaleza o amenaza identificada.</a:t>
          </a:r>
        </a:p>
        <a:p>
          <a:r>
            <a:rPr lang="es-CO" sz="1100" baseline="0">
              <a:solidFill>
                <a:srgbClr val="595959"/>
              </a:solidFill>
              <a:latin typeface="Azo Sans" panose="020B0603030303020204" pitchFamily="34" charset="77"/>
            </a:rPr>
            <a:t> </a:t>
          </a:r>
        </a:p>
        <a:p>
          <a:r>
            <a:rPr lang="es-CO" sz="1100">
              <a:solidFill>
                <a:srgbClr val="595959"/>
              </a:solidFill>
              <a:latin typeface="Azo Sans" panose="020B0603030303020204" pitchFamily="34" charset="77"/>
            </a:rPr>
            <a:t>3.</a:t>
          </a:r>
          <a:r>
            <a:rPr lang="es-CO" sz="1100" baseline="0">
              <a:solidFill>
                <a:srgbClr val="595959"/>
              </a:solidFill>
              <a:latin typeface="Azo Sans" panose="020B0603030303020204" pitchFamily="34" charset="77"/>
            </a:rPr>
            <a:t> Las oportunidades y fortalezas se pueden gestionar  a traves de acciónes o proyectos  que se incluyen en el plan de accion ( mejoras), si se considera que aportan valor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Las debilidades y amenazas si  afectan los objetivos estrategicos y requieren recursos se documentan en este plan de acción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Si la debiidad o amenaza afecta la parte operativa ( errores, demoras, etc) se llevan como causa  de los riesgos, en el Plan de riesgos respectivo.</a:t>
          </a:r>
        </a:p>
      </xdr:txBody>
    </xdr:sp>
    <xdr:clientData/>
  </xdr:oneCellAnchor>
  <xdr:twoCellAnchor editAs="oneCell">
    <xdr:from>
      <xdr:col>5</xdr:col>
      <xdr:colOff>589142</xdr:colOff>
      <xdr:row>0</xdr:row>
      <xdr:rowOff>226658</xdr:rowOff>
    </xdr:from>
    <xdr:to>
      <xdr:col>5</xdr:col>
      <xdr:colOff>2328205</xdr:colOff>
      <xdr:row>0</xdr:row>
      <xdr:rowOff>780901</xdr:rowOff>
    </xdr:to>
    <xdr:pic>
      <xdr:nvPicPr>
        <xdr:cNvPr id="6" name="Picture 10">
          <a:extLst>
            <a:ext uri="{FF2B5EF4-FFF2-40B4-BE49-F238E27FC236}">
              <a16:creationId xmlns:a16="http://schemas.microsoft.com/office/drawing/2014/main" id="{62B6330D-AA59-43F2-984B-3E4BDD22E5AB}"/>
            </a:ext>
          </a:extLst>
        </xdr:cNvPr>
        <xdr:cNvPicPr>
          <a:picLocks noChangeAspect="1"/>
        </xdr:cNvPicPr>
      </xdr:nvPicPr>
      <xdr:blipFill>
        <a:blip xmlns:r="http://schemas.openxmlformats.org/officeDocument/2006/relationships" r:embed="rId1"/>
        <a:stretch>
          <a:fillRect/>
        </a:stretch>
      </xdr:blipFill>
      <xdr:spPr>
        <a:xfrm>
          <a:off x="8875892" y="226658"/>
          <a:ext cx="1739063" cy="548640"/>
        </a:xfrm>
        <a:prstGeom prst="rect">
          <a:avLst/>
        </a:prstGeom>
      </xdr:spPr>
    </xdr:pic>
    <xdr:clientData/>
  </xdr:twoCellAnchor>
  <xdr:twoCellAnchor editAs="oneCell">
    <xdr:from>
      <xdr:col>0</xdr:col>
      <xdr:colOff>63499</xdr:colOff>
      <xdr:row>0</xdr:row>
      <xdr:rowOff>74082</xdr:rowOff>
    </xdr:from>
    <xdr:to>
      <xdr:col>0</xdr:col>
      <xdr:colOff>3026832</xdr:colOff>
      <xdr:row>0</xdr:row>
      <xdr:rowOff>952000</xdr:rowOff>
    </xdr:to>
    <xdr:pic>
      <xdr:nvPicPr>
        <xdr:cNvPr id="7" name="Imagen 6">
          <a:extLst>
            <a:ext uri="{FF2B5EF4-FFF2-40B4-BE49-F238E27FC236}">
              <a16:creationId xmlns:a16="http://schemas.microsoft.com/office/drawing/2014/main" id="{92F649CD-F9EF-4380-BF93-48FAF9B6D80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499" y="74082"/>
          <a:ext cx="2963333" cy="867833"/>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38723</xdr:colOff>
      <xdr:row>0</xdr:row>
      <xdr:rowOff>28863</xdr:rowOff>
    </xdr:from>
    <xdr:to>
      <xdr:col>2</xdr:col>
      <xdr:colOff>591846</xdr:colOff>
      <xdr:row>2</xdr:row>
      <xdr:rowOff>248716</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723" y="28863"/>
          <a:ext cx="3324032" cy="912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343026</xdr:colOff>
      <xdr:row>0</xdr:row>
      <xdr:rowOff>166996</xdr:rowOff>
    </xdr:from>
    <xdr:to>
      <xdr:col>2</xdr:col>
      <xdr:colOff>792924</xdr:colOff>
      <xdr:row>2</xdr:row>
      <xdr:rowOff>296356</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3026" y="166996"/>
          <a:ext cx="3307398" cy="822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48620</xdr:colOff>
      <xdr:row>0</xdr:row>
      <xdr:rowOff>68035</xdr:rowOff>
    </xdr:from>
    <xdr:to>
      <xdr:col>1</xdr:col>
      <xdr:colOff>2449287</xdr:colOff>
      <xdr:row>2</xdr:row>
      <xdr:rowOff>200798</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620" y="68035"/>
          <a:ext cx="2768060" cy="8267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176893</xdr:colOff>
      <xdr:row>0</xdr:row>
      <xdr:rowOff>40821</xdr:rowOff>
    </xdr:from>
    <xdr:to>
      <xdr:col>1</xdr:col>
      <xdr:colOff>1043668</xdr:colOff>
      <xdr:row>1</xdr:row>
      <xdr:rowOff>560159</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6893" y="40821"/>
          <a:ext cx="2091418" cy="723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312964</xdr:colOff>
      <xdr:row>0</xdr:row>
      <xdr:rowOff>95250</xdr:rowOff>
    </xdr:from>
    <xdr:to>
      <xdr:col>12</xdr:col>
      <xdr:colOff>1850132</xdr:colOff>
      <xdr:row>1</xdr:row>
      <xdr:rowOff>440594</xdr:rowOff>
    </xdr:to>
    <xdr:pic>
      <xdr:nvPicPr>
        <xdr:cNvPr id="4" name="Picture 9">
          <a:extLst>
            <a:ext uri="{FF2B5EF4-FFF2-40B4-BE49-F238E27FC236}">
              <a16:creationId xmlns:a16="http://schemas.microsoft.com/office/drawing/2014/main" id="{122FFFD9-6326-4AF0-B75C-2B14EF249F24}"/>
            </a:ext>
          </a:extLst>
        </xdr:cNvPr>
        <xdr:cNvPicPr>
          <a:picLocks noChangeAspect="1"/>
        </xdr:cNvPicPr>
      </xdr:nvPicPr>
      <xdr:blipFill>
        <a:blip xmlns:r="http://schemas.openxmlformats.org/officeDocument/2006/relationships" r:embed="rId2"/>
        <a:stretch>
          <a:fillRect/>
        </a:stretch>
      </xdr:blipFill>
      <xdr:spPr>
        <a:xfrm>
          <a:off x="18015857" y="95250"/>
          <a:ext cx="1537168" cy="54945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242455</xdr:colOff>
      <xdr:row>0</xdr:row>
      <xdr:rowOff>86592</xdr:rowOff>
    </xdr:from>
    <xdr:to>
      <xdr:col>1</xdr:col>
      <xdr:colOff>1939636</xdr:colOff>
      <xdr:row>1</xdr:row>
      <xdr:rowOff>570058</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455" y="86592"/>
          <a:ext cx="2926772" cy="8817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207818</xdr:colOff>
      <xdr:row>0</xdr:row>
      <xdr:rowOff>311728</xdr:rowOff>
    </xdr:from>
    <xdr:to>
      <xdr:col>12</xdr:col>
      <xdr:colOff>1744986</xdr:colOff>
      <xdr:row>1</xdr:row>
      <xdr:rowOff>462861</xdr:rowOff>
    </xdr:to>
    <xdr:pic>
      <xdr:nvPicPr>
        <xdr:cNvPr id="4" name="Picture 9">
          <a:extLst>
            <a:ext uri="{FF2B5EF4-FFF2-40B4-BE49-F238E27FC236}">
              <a16:creationId xmlns:a16="http://schemas.microsoft.com/office/drawing/2014/main" id="{E862BB1B-1089-4E08-863D-984D75FE82D9}"/>
            </a:ext>
          </a:extLst>
        </xdr:cNvPr>
        <xdr:cNvPicPr>
          <a:picLocks noChangeAspect="1"/>
        </xdr:cNvPicPr>
      </xdr:nvPicPr>
      <xdr:blipFill>
        <a:blip xmlns:r="http://schemas.openxmlformats.org/officeDocument/2006/relationships" r:embed="rId2"/>
        <a:stretch>
          <a:fillRect/>
        </a:stretch>
      </xdr:blipFill>
      <xdr:spPr>
        <a:xfrm>
          <a:off x="17907000" y="311728"/>
          <a:ext cx="1537168" cy="54945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277091</xdr:colOff>
      <xdr:row>0</xdr:row>
      <xdr:rowOff>190501</xdr:rowOff>
    </xdr:from>
    <xdr:to>
      <xdr:col>1</xdr:col>
      <xdr:colOff>1905000</xdr:colOff>
      <xdr:row>1</xdr:row>
      <xdr:rowOff>708602</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7091" y="190501"/>
          <a:ext cx="2857500" cy="725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346364</xdr:colOff>
      <xdr:row>1</xdr:row>
      <xdr:rowOff>121227</xdr:rowOff>
    </xdr:from>
    <xdr:to>
      <xdr:col>12</xdr:col>
      <xdr:colOff>1883532</xdr:colOff>
      <xdr:row>1</xdr:row>
      <xdr:rowOff>670678</xdr:rowOff>
    </xdr:to>
    <xdr:pic>
      <xdr:nvPicPr>
        <xdr:cNvPr id="4" name="Picture 9">
          <a:extLst>
            <a:ext uri="{FF2B5EF4-FFF2-40B4-BE49-F238E27FC236}">
              <a16:creationId xmlns:a16="http://schemas.microsoft.com/office/drawing/2014/main" id="{DED266C9-6CA0-4F4F-809F-D01292D50F1D}"/>
            </a:ext>
          </a:extLst>
        </xdr:cNvPr>
        <xdr:cNvPicPr>
          <a:picLocks noChangeAspect="1"/>
        </xdr:cNvPicPr>
      </xdr:nvPicPr>
      <xdr:blipFill>
        <a:blip xmlns:r="http://schemas.openxmlformats.org/officeDocument/2006/relationships" r:embed="rId2"/>
        <a:stretch>
          <a:fillRect/>
        </a:stretch>
      </xdr:blipFill>
      <xdr:spPr>
        <a:xfrm>
          <a:off x="18045546" y="329045"/>
          <a:ext cx="1537168" cy="5494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pageSetUpPr fitToPage="1"/>
  </sheetPr>
  <dimension ref="A1:I22"/>
  <sheetViews>
    <sheetView showGridLines="0" topLeftCell="A7" zoomScale="90" zoomScaleNormal="90" workbookViewId="0">
      <selection activeCell="B15" sqref="B15:I15"/>
    </sheetView>
  </sheetViews>
  <sheetFormatPr baseColWidth="10" defaultColWidth="11.42578125" defaultRowHeight="15"/>
  <cols>
    <col min="1" max="1" width="28.140625" customWidth="1"/>
    <col min="2" max="2" width="20" customWidth="1"/>
    <col min="3" max="3" width="31.140625" style="5" customWidth="1"/>
    <col min="4" max="5" width="31.140625" customWidth="1"/>
    <col min="6" max="8" width="12.42578125" customWidth="1"/>
  </cols>
  <sheetData>
    <row r="1" spans="1:9" ht="42" customHeight="1">
      <c r="A1" s="310"/>
      <c r="B1" s="310"/>
      <c r="C1" s="310"/>
      <c r="D1" s="310"/>
      <c r="E1" s="310"/>
      <c r="F1" s="310"/>
    </row>
    <row r="2" spans="1:9">
      <c r="C2"/>
    </row>
    <row r="4" spans="1:9" ht="33.75">
      <c r="A4" s="311" t="s">
        <v>0</v>
      </c>
      <c r="B4" s="311"/>
      <c r="C4" s="311"/>
      <c r="D4" s="311"/>
      <c r="E4" s="311"/>
      <c r="F4" s="311"/>
      <c r="G4" s="311"/>
      <c r="H4" s="311"/>
      <c r="I4" s="311"/>
    </row>
    <row r="5" spans="1:9">
      <c r="A5" s="146"/>
      <c r="B5" s="146"/>
      <c r="C5" s="150"/>
      <c r="D5" s="146"/>
      <c r="E5" s="146"/>
      <c r="F5" s="146"/>
      <c r="G5" s="146"/>
      <c r="H5" s="146"/>
      <c r="I5" s="146"/>
    </row>
    <row r="6" spans="1:9" s="6" customFormat="1" ht="81.75" customHeight="1">
      <c r="A6" s="151" t="s">
        <v>1</v>
      </c>
      <c r="B6" s="309" t="s">
        <v>2</v>
      </c>
      <c r="C6" s="312"/>
      <c r="D6" s="312"/>
      <c r="E6" s="312"/>
      <c r="F6" s="312"/>
      <c r="G6" s="312"/>
      <c r="H6" s="312"/>
      <c r="I6" s="312"/>
    </row>
    <row r="7" spans="1:9" s="6" customFormat="1" ht="16.899999999999999" customHeight="1">
      <c r="A7" s="147"/>
      <c r="B7" s="148"/>
      <c r="C7" s="148"/>
      <c r="D7" s="147"/>
      <c r="E7" s="149"/>
      <c r="F7" s="146"/>
      <c r="G7" s="146"/>
      <c r="H7" s="146"/>
      <c r="I7" s="146"/>
    </row>
    <row r="8" spans="1:9" s="6" customFormat="1" ht="84" customHeight="1">
      <c r="A8" s="151" t="s">
        <v>3</v>
      </c>
      <c r="B8" s="152" t="s">
        <v>4</v>
      </c>
      <c r="C8" s="309" t="s">
        <v>5</v>
      </c>
      <c r="D8" s="309"/>
      <c r="E8" s="309"/>
      <c r="F8" s="309"/>
      <c r="G8" s="309"/>
      <c r="H8" s="309"/>
      <c r="I8" s="309"/>
    </row>
    <row r="9" spans="1:9" ht="32.25" customHeight="1">
      <c r="A9" s="153"/>
      <c r="B9" s="146"/>
      <c r="C9" s="150"/>
      <c r="D9" s="146"/>
      <c r="E9" s="146"/>
      <c r="F9" s="146"/>
      <c r="G9" s="146"/>
      <c r="H9" s="146"/>
      <c r="I9" s="146"/>
    </row>
    <row r="10" spans="1:9" ht="39.75" customHeight="1">
      <c r="A10" s="154" t="s">
        <v>6</v>
      </c>
      <c r="B10" s="309" t="s">
        <v>7</v>
      </c>
      <c r="C10" s="309"/>
      <c r="D10" s="309"/>
      <c r="E10" s="309"/>
      <c r="F10" s="309"/>
      <c r="G10" s="309"/>
      <c r="H10" s="309"/>
      <c r="I10" s="309"/>
    </row>
    <row r="11" spans="1:9" s="6" customFormat="1" ht="39.75" customHeight="1">
      <c r="A11" s="154" t="s">
        <v>8</v>
      </c>
      <c r="B11" s="309"/>
      <c r="C11" s="309"/>
      <c r="D11" s="309"/>
      <c r="E11" s="309"/>
      <c r="F11" s="309"/>
      <c r="G11" s="309"/>
      <c r="H11" s="309"/>
      <c r="I11" s="309"/>
    </row>
    <row r="12" spans="1:9" s="6" customFormat="1" ht="39.75" customHeight="1">
      <c r="A12" s="154" t="s">
        <v>9</v>
      </c>
      <c r="B12" s="309"/>
      <c r="C12" s="309"/>
      <c r="D12" s="309"/>
      <c r="E12" s="309"/>
      <c r="F12" s="309"/>
      <c r="G12" s="309"/>
      <c r="H12" s="309"/>
      <c r="I12" s="309"/>
    </row>
    <row r="13" spans="1:9" s="6" customFormat="1" ht="39.75" customHeight="1">
      <c r="A13" s="151" t="s">
        <v>10</v>
      </c>
      <c r="B13" s="309"/>
      <c r="C13" s="309"/>
      <c r="D13" s="309"/>
      <c r="E13" s="309"/>
      <c r="F13" s="309"/>
      <c r="G13" s="309"/>
      <c r="H13" s="309"/>
      <c r="I13" s="309"/>
    </row>
    <row r="14" spans="1:9">
      <c r="A14" s="146"/>
      <c r="B14" s="146"/>
      <c r="C14" s="150"/>
      <c r="D14" s="146"/>
      <c r="E14" s="146"/>
      <c r="F14" s="146"/>
      <c r="G14" s="146"/>
      <c r="H14" s="146"/>
      <c r="I14" s="146"/>
    </row>
    <row r="15" spans="1:9" s="6" customFormat="1" ht="54.75" customHeight="1">
      <c r="A15" s="151" t="s">
        <v>11</v>
      </c>
      <c r="B15" s="308">
        <v>45352</v>
      </c>
      <c r="C15" s="308"/>
      <c r="D15" s="308"/>
      <c r="E15" s="308"/>
      <c r="F15" s="308"/>
      <c r="G15" s="308"/>
      <c r="H15" s="308"/>
      <c r="I15" s="308"/>
    </row>
    <row r="16" spans="1:9">
      <c r="A16" s="146"/>
      <c r="B16" s="146"/>
      <c r="C16" s="150"/>
      <c r="D16" s="146"/>
      <c r="E16" s="146"/>
      <c r="F16" s="146"/>
      <c r="G16" s="146"/>
      <c r="H16" s="146"/>
      <c r="I16" s="146"/>
    </row>
    <row r="17" spans="1:9">
      <c r="A17" s="146"/>
      <c r="B17" s="146"/>
      <c r="C17" s="150"/>
      <c r="D17" s="146"/>
      <c r="E17" s="146"/>
      <c r="F17" s="146"/>
      <c r="G17" s="146"/>
      <c r="H17" s="146"/>
      <c r="I17" s="146"/>
    </row>
    <row r="18" spans="1:9" ht="15.75" thickBot="1"/>
    <row r="19" spans="1:9" ht="15.75" customHeight="1">
      <c r="B19" s="188" t="s">
        <v>12</v>
      </c>
      <c r="C19" s="189" t="s">
        <v>13</v>
      </c>
      <c r="D19" s="189" t="s">
        <v>14</v>
      </c>
      <c r="E19" s="189" t="s">
        <v>15</v>
      </c>
    </row>
    <row r="20" spans="1:9" ht="15.75" customHeight="1" thickBot="1">
      <c r="B20" s="190" t="s">
        <v>16</v>
      </c>
      <c r="C20" s="191" t="s">
        <v>17</v>
      </c>
      <c r="D20" s="191" t="s">
        <v>18</v>
      </c>
      <c r="E20" s="191" t="s">
        <v>19</v>
      </c>
    </row>
    <row r="21" spans="1:9" ht="15.75" customHeight="1">
      <c r="B21" s="192" t="s">
        <v>20</v>
      </c>
      <c r="C21" s="193" t="s">
        <v>11</v>
      </c>
      <c r="D21" s="193" t="s">
        <v>11</v>
      </c>
      <c r="E21" s="193" t="s">
        <v>11</v>
      </c>
    </row>
    <row r="22" spans="1:9" ht="15.75" customHeight="1" thickBot="1">
      <c r="B22" s="190">
        <v>1</v>
      </c>
      <c r="C22" s="194">
        <v>45243</v>
      </c>
      <c r="D22" s="194">
        <v>45272</v>
      </c>
      <c r="E22" s="194">
        <v>45273</v>
      </c>
    </row>
  </sheetData>
  <mergeCells count="9">
    <mergeCell ref="B15:I15"/>
    <mergeCell ref="B10:I10"/>
    <mergeCell ref="B12:I12"/>
    <mergeCell ref="B13:I13"/>
    <mergeCell ref="A1:F1"/>
    <mergeCell ref="A4:I4"/>
    <mergeCell ref="B6:I6"/>
    <mergeCell ref="C8:I8"/>
    <mergeCell ref="B11:I11"/>
  </mergeCells>
  <dataValidations count="2">
    <dataValidation allowBlank="1" showInputMessage="1" showErrorMessage="1" prompt="Proponer y escribir en una frase la estrategia para gestionar la debilidad, la oportunidad, la amenaza o la fortaleza.Usar verbo de acción en infinitivo._x000a_" sqref="G1" xr:uid="{00000000-0002-0000-0000-000000000000}"/>
    <dataValidation type="list" allowBlank="1" showInputMessage="1" showErrorMessage="1" sqref="B8" xr:uid="{00000000-0002-0000-0000-000001000000}">
      <formula1>"Estrategicos, Misionales, Apoyo, Evaluacion y Mejora"</formula1>
    </dataValidation>
  </dataValidations>
  <printOptions horizontalCentered="1"/>
  <pageMargins left="0.70866141732283472" right="0.70866141732283472" top="0.74803149606299213" bottom="0.74803149606299213" header="0.31496062992125984" footer="0.31496062992125984"/>
  <pageSetup scale="85"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7030A0"/>
    <pageSetUpPr fitToPage="1"/>
  </sheetPr>
  <dimension ref="B2:S43"/>
  <sheetViews>
    <sheetView showGridLines="0" zoomScale="70" zoomScaleNormal="70" workbookViewId="0">
      <selection activeCell="I18" sqref="I18"/>
    </sheetView>
  </sheetViews>
  <sheetFormatPr baseColWidth="10"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78"/>
      <c r="C3" s="79"/>
      <c r="D3" s="79"/>
      <c r="E3" s="79"/>
      <c r="F3" s="79"/>
      <c r="G3" s="79"/>
      <c r="H3" s="79"/>
      <c r="I3" s="80"/>
    </row>
    <row r="4" spans="2:19">
      <c r="B4" s="524" t="s">
        <v>391</v>
      </c>
      <c r="C4" s="525"/>
      <c r="D4" s="525"/>
      <c r="E4" s="526" t="s">
        <v>392</v>
      </c>
      <c r="F4" s="526"/>
      <c r="G4" s="526"/>
      <c r="H4" s="526"/>
      <c r="I4" s="527"/>
      <c r="Q4" s="528" t="s">
        <v>393</v>
      </c>
      <c r="R4" s="528"/>
    </row>
    <row r="5" spans="2:19">
      <c r="B5" s="524"/>
      <c r="C5" s="525"/>
      <c r="D5" s="525"/>
      <c r="E5" s="526"/>
      <c r="F5" s="526"/>
      <c r="G5" s="526"/>
      <c r="H5" s="526"/>
      <c r="I5" s="527"/>
      <c r="Q5" s="528"/>
      <c r="R5" s="528"/>
    </row>
    <row r="6" spans="2:19">
      <c r="B6" s="524"/>
      <c r="C6" s="525"/>
      <c r="D6" s="525"/>
      <c r="E6" s="526"/>
      <c r="F6" s="526"/>
      <c r="G6" s="526"/>
      <c r="H6" s="526"/>
      <c r="I6" s="527"/>
      <c r="Q6" s="528"/>
      <c r="R6" s="528"/>
    </row>
    <row r="7" spans="2:19" ht="15.75" thickBot="1">
      <c r="B7" s="81"/>
      <c r="I7" s="82"/>
    </row>
    <row r="8" spans="2:19" ht="62.25" customHeight="1" thickBot="1">
      <c r="B8" s="529" t="s">
        <v>338</v>
      </c>
      <c r="C8" s="530"/>
      <c r="D8" s="43" t="s">
        <v>394</v>
      </c>
      <c r="E8" s="44">
        <v>5</v>
      </c>
      <c r="F8" s="44">
        <v>10</v>
      </c>
      <c r="G8" s="44">
        <v>15</v>
      </c>
      <c r="H8" s="44">
        <v>20</v>
      </c>
      <c r="I8" s="83">
        <v>25</v>
      </c>
      <c r="K8" s="531" t="s">
        <v>395</v>
      </c>
      <c r="L8" s="532"/>
      <c r="M8" s="532"/>
      <c r="N8" s="532"/>
      <c r="O8" s="532"/>
      <c r="P8" s="533"/>
      <c r="Q8" s="534" t="s">
        <v>396</v>
      </c>
      <c r="R8" s="534"/>
      <c r="S8" s="9" t="s">
        <v>397</v>
      </c>
    </row>
    <row r="9" spans="2:19" ht="62.25" customHeight="1" thickBot="1">
      <c r="B9" s="529"/>
      <c r="C9" s="530"/>
      <c r="D9" s="43" t="s">
        <v>398</v>
      </c>
      <c r="E9" s="45">
        <v>4</v>
      </c>
      <c r="F9" s="45">
        <v>8</v>
      </c>
      <c r="G9" s="44">
        <v>12</v>
      </c>
      <c r="H9" s="44">
        <v>16</v>
      </c>
      <c r="I9" s="83">
        <v>20</v>
      </c>
      <c r="K9" s="535" t="s">
        <v>399</v>
      </c>
      <c r="L9" s="536"/>
      <c r="M9" s="536"/>
      <c r="N9" s="536"/>
      <c r="O9" s="536"/>
      <c r="P9" s="536"/>
      <c r="Q9" s="537" t="s">
        <v>400</v>
      </c>
      <c r="R9" s="538"/>
      <c r="S9" s="9" t="s">
        <v>401</v>
      </c>
    </row>
    <row r="10" spans="2:19" ht="62.25" customHeight="1" thickBot="1">
      <c r="B10" s="529"/>
      <c r="C10" s="530"/>
      <c r="D10" s="43" t="s">
        <v>402</v>
      </c>
      <c r="E10" s="45">
        <v>3</v>
      </c>
      <c r="F10" s="45">
        <v>6</v>
      </c>
      <c r="G10" s="45">
        <v>9</v>
      </c>
      <c r="H10" s="44">
        <v>12</v>
      </c>
      <c r="I10" s="83">
        <v>15</v>
      </c>
      <c r="K10" s="539" t="s">
        <v>362</v>
      </c>
      <c r="L10" s="540"/>
      <c r="M10" s="540"/>
      <c r="N10" s="540"/>
      <c r="O10" s="540"/>
      <c r="P10" s="540"/>
      <c r="Q10" s="534" t="s">
        <v>403</v>
      </c>
      <c r="R10" s="534"/>
      <c r="S10" s="9" t="s">
        <v>404</v>
      </c>
    </row>
    <row r="11" spans="2:19" ht="62.25" customHeight="1">
      <c r="B11" s="529"/>
      <c r="C11" s="530"/>
      <c r="D11" s="43" t="s">
        <v>405</v>
      </c>
      <c r="E11" s="46">
        <v>2</v>
      </c>
      <c r="F11" s="45">
        <v>4</v>
      </c>
      <c r="G11" s="45">
        <v>6</v>
      </c>
      <c r="H11" s="44">
        <v>8</v>
      </c>
      <c r="I11" s="83">
        <v>10</v>
      </c>
      <c r="K11" s="541" t="s">
        <v>406</v>
      </c>
      <c r="L11" s="542"/>
      <c r="M11" s="542"/>
      <c r="N11" s="542"/>
      <c r="O11" s="542"/>
      <c r="P11" s="542"/>
      <c r="Q11" s="534" t="s">
        <v>335</v>
      </c>
      <c r="R11" s="543"/>
      <c r="S11" s="9" t="s">
        <v>335</v>
      </c>
    </row>
    <row r="12" spans="2:19" ht="62.25" customHeight="1">
      <c r="B12" s="529"/>
      <c r="C12" s="530"/>
      <c r="D12" s="43" t="s">
        <v>407</v>
      </c>
      <c r="E12" s="46">
        <v>1</v>
      </c>
      <c r="F12" s="46">
        <v>2</v>
      </c>
      <c r="G12" s="45">
        <v>3</v>
      </c>
      <c r="H12" s="44">
        <v>4</v>
      </c>
      <c r="I12" s="83">
        <v>5</v>
      </c>
    </row>
    <row r="13" spans="2:19" ht="62.25" customHeight="1" thickBot="1">
      <c r="B13" s="84"/>
      <c r="C13" s="522" t="s">
        <v>408</v>
      </c>
      <c r="D13" s="523"/>
      <c r="E13" s="85" t="s">
        <v>409</v>
      </c>
      <c r="F13" s="85" t="s">
        <v>410</v>
      </c>
      <c r="G13" s="85" t="s">
        <v>411</v>
      </c>
      <c r="H13" s="85" t="s">
        <v>412</v>
      </c>
      <c r="I13" s="86" t="s">
        <v>413</v>
      </c>
    </row>
    <row r="17" spans="4:6">
      <c r="D17" s="9"/>
      <c r="E17" s="9"/>
      <c r="F17" s="9"/>
    </row>
    <row r="18" spans="4:6" ht="15.75">
      <c r="D18" s="14" t="s">
        <v>414</v>
      </c>
      <c r="E18" s="87" t="s">
        <v>406</v>
      </c>
      <c r="F18" s="87">
        <v>1</v>
      </c>
    </row>
    <row r="19" spans="4:6">
      <c r="D19" s="14" t="s">
        <v>415</v>
      </c>
      <c r="E19" s="14" t="s">
        <v>406</v>
      </c>
      <c r="F19" s="14">
        <v>2</v>
      </c>
    </row>
    <row r="20" spans="4:6">
      <c r="D20" s="14" t="s">
        <v>416</v>
      </c>
      <c r="E20" s="14" t="s">
        <v>362</v>
      </c>
      <c r="F20" s="14">
        <v>2</v>
      </c>
    </row>
    <row r="21" spans="4:6">
      <c r="D21" s="14" t="s">
        <v>417</v>
      </c>
      <c r="E21" s="14" t="s">
        <v>418</v>
      </c>
      <c r="F21" s="14">
        <v>3</v>
      </c>
    </row>
    <row r="22" spans="4:6">
      <c r="D22" s="14" t="s">
        <v>419</v>
      </c>
      <c r="E22" s="14" t="s">
        <v>395</v>
      </c>
      <c r="F22" s="14">
        <v>4</v>
      </c>
    </row>
    <row r="23" spans="4:6">
      <c r="D23" s="14" t="s">
        <v>420</v>
      </c>
      <c r="E23" s="14" t="s">
        <v>406</v>
      </c>
      <c r="F23" s="14">
        <v>1</v>
      </c>
    </row>
    <row r="24" spans="4:6">
      <c r="D24" s="14" t="s">
        <v>421</v>
      </c>
      <c r="E24" s="14" t="s">
        <v>362</v>
      </c>
      <c r="F24" s="14">
        <v>2</v>
      </c>
    </row>
    <row r="25" spans="4:6">
      <c r="D25" s="14" t="s">
        <v>422</v>
      </c>
      <c r="E25" s="14" t="s">
        <v>362</v>
      </c>
      <c r="F25" s="14">
        <v>2</v>
      </c>
    </row>
    <row r="26" spans="4:6">
      <c r="D26" s="14" t="s">
        <v>423</v>
      </c>
      <c r="E26" s="14" t="s">
        <v>399</v>
      </c>
      <c r="F26" s="14">
        <v>3</v>
      </c>
    </row>
    <row r="27" spans="4:6">
      <c r="D27" s="14" t="s">
        <v>424</v>
      </c>
      <c r="E27" s="14" t="s">
        <v>395</v>
      </c>
      <c r="F27" s="14">
        <v>4</v>
      </c>
    </row>
    <row r="28" spans="4:6">
      <c r="D28" s="14" t="s">
        <v>425</v>
      </c>
      <c r="E28" s="14" t="s">
        <v>362</v>
      </c>
      <c r="F28" s="14">
        <v>2</v>
      </c>
    </row>
    <row r="29" spans="4:6">
      <c r="D29" s="14" t="s">
        <v>426</v>
      </c>
      <c r="E29" s="14" t="s">
        <v>362</v>
      </c>
      <c r="F29" s="14">
        <v>2</v>
      </c>
    </row>
    <row r="30" spans="4:6">
      <c r="D30" s="14" t="s">
        <v>427</v>
      </c>
      <c r="E30" s="14" t="s">
        <v>362</v>
      </c>
      <c r="F30" s="14">
        <v>2</v>
      </c>
    </row>
    <row r="31" spans="4:6">
      <c r="D31" s="14" t="s">
        <v>428</v>
      </c>
      <c r="E31" s="14" t="s">
        <v>399</v>
      </c>
      <c r="F31" s="14">
        <v>3</v>
      </c>
    </row>
    <row r="32" spans="4:6">
      <c r="D32" s="14" t="s">
        <v>429</v>
      </c>
      <c r="E32" s="14" t="s">
        <v>395</v>
      </c>
      <c r="F32" s="14">
        <v>4</v>
      </c>
    </row>
    <row r="33" spans="4:6">
      <c r="D33" s="14" t="s">
        <v>430</v>
      </c>
      <c r="E33" s="14" t="s">
        <v>362</v>
      </c>
      <c r="F33" s="14">
        <v>2</v>
      </c>
    </row>
    <row r="34" spans="4:6">
      <c r="D34" s="14" t="s">
        <v>431</v>
      </c>
      <c r="E34" s="14" t="s">
        <v>362</v>
      </c>
      <c r="F34" s="14">
        <v>2</v>
      </c>
    </row>
    <row r="35" spans="4:6">
      <c r="D35" s="14" t="s">
        <v>432</v>
      </c>
      <c r="E35" s="14" t="s">
        <v>399</v>
      </c>
      <c r="F35" s="14">
        <v>3</v>
      </c>
    </row>
    <row r="36" spans="4:6">
      <c r="D36" s="14" t="s">
        <v>433</v>
      </c>
      <c r="E36" s="14" t="s">
        <v>399</v>
      </c>
      <c r="F36" s="14">
        <v>3</v>
      </c>
    </row>
    <row r="37" spans="4:6">
      <c r="D37" s="14" t="s">
        <v>434</v>
      </c>
      <c r="E37" s="14" t="s">
        <v>395</v>
      </c>
      <c r="F37" s="14">
        <v>4</v>
      </c>
    </row>
    <row r="38" spans="4:6">
      <c r="D38" s="14" t="s">
        <v>435</v>
      </c>
      <c r="E38" s="14" t="s">
        <v>399</v>
      </c>
      <c r="F38" s="14">
        <v>3</v>
      </c>
    </row>
    <row r="39" spans="4:6">
      <c r="D39" s="14" t="s">
        <v>436</v>
      </c>
      <c r="E39" s="14" t="s">
        <v>399</v>
      </c>
      <c r="F39" s="14">
        <v>3</v>
      </c>
    </row>
    <row r="40" spans="4:6">
      <c r="D40" s="14" t="s">
        <v>437</v>
      </c>
      <c r="E40" s="14" t="s">
        <v>399</v>
      </c>
      <c r="F40" s="14">
        <v>3</v>
      </c>
    </row>
    <row r="41" spans="4:6">
      <c r="D41" s="14" t="s">
        <v>438</v>
      </c>
      <c r="E41" s="14" t="s">
        <v>399</v>
      </c>
      <c r="F41" s="14">
        <v>3</v>
      </c>
    </row>
    <row r="42" spans="4:6">
      <c r="D42" s="14" t="s">
        <v>439</v>
      </c>
      <c r="E42" s="14" t="s">
        <v>395</v>
      </c>
      <c r="F42" s="14">
        <v>4</v>
      </c>
    </row>
    <row r="43" spans="4:6">
      <c r="D43" s="9"/>
      <c r="E43" s="9"/>
      <c r="F43" s="9"/>
    </row>
  </sheetData>
  <mergeCells count="13">
    <mergeCell ref="C13:D13"/>
    <mergeCell ref="B4:D6"/>
    <mergeCell ref="E4:I6"/>
    <mergeCell ref="Q4:R6"/>
    <mergeCell ref="B8:C12"/>
    <mergeCell ref="K8:P8"/>
    <mergeCell ref="Q8:R8"/>
    <mergeCell ref="K9:P9"/>
    <mergeCell ref="Q9:R9"/>
    <mergeCell ref="K10:P10"/>
    <mergeCell ref="Q10:R10"/>
    <mergeCell ref="K11:P11"/>
    <mergeCell ref="Q11:R11"/>
  </mergeCells>
  <printOptions horizontalCentered="1"/>
  <pageMargins left="0.70866141732283472" right="0.70866141732283472" top="0.74803149606299213" bottom="0.74803149606299213" header="0.31496062992125984" footer="0.31496062992125984"/>
  <pageSetup scale="48" fitToHeight="0" orientation="landscape" horizontalDpi="4294967294"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39997558519241921"/>
    <pageSetUpPr fitToPage="1"/>
  </sheetPr>
  <dimension ref="A1:JK69"/>
  <sheetViews>
    <sheetView showGridLines="0" topLeftCell="D6" zoomScale="80" zoomScaleNormal="80" workbookViewId="0">
      <selection activeCell="J9" sqref="J9:J18"/>
    </sheetView>
  </sheetViews>
  <sheetFormatPr baseColWidth="10" defaultColWidth="11.42578125" defaultRowHeight="15"/>
  <cols>
    <col min="1" max="1" width="18.42578125" style="4" customWidth="1"/>
    <col min="2" max="2" width="35.85546875" style="4" customWidth="1"/>
    <col min="3" max="3" width="40.28515625" customWidth="1"/>
    <col min="4" max="4" width="16.85546875" style="75" customWidth="1"/>
    <col min="5" max="5" width="18.5703125" style="19" customWidth="1"/>
    <col min="6" max="6" width="18.28515625" style="19" bestFit="1" customWidth="1"/>
    <col min="7" max="7" width="18.28515625" bestFit="1" customWidth="1"/>
    <col min="8" max="8" width="32.7109375" customWidth="1"/>
    <col min="9" max="9" width="16.5703125" customWidth="1"/>
    <col min="10" max="10" width="14.28515625" customWidth="1"/>
    <col min="11" max="11" width="17.7109375" customWidth="1"/>
    <col min="12" max="12" width="17.5703125" customWidth="1"/>
    <col min="13" max="13" width="70.7109375" customWidth="1"/>
    <col min="14" max="169" width="11.42578125" style="1"/>
  </cols>
  <sheetData>
    <row r="1" spans="1:271" s="11" customFormat="1" ht="16.5" customHeight="1">
      <c r="A1" s="274"/>
      <c r="B1" s="274"/>
      <c r="C1" s="556"/>
      <c r="D1" s="556"/>
      <c r="E1" s="556"/>
      <c r="F1" s="556"/>
      <c r="G1" s="556"/>
      <c r="H1" s="556"/>
      <c r="I1" s="556"/>
      <c r="J1" s="556"/>
      <c r="K1" s="556"/>
      <c r="L1" s="557"/>
      <c r="M1" s="558"/>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49.5" customHeight="1">
      <c r="A2" s="274"/>
      <c r="B2" s="274"/>
      <c r="C2" s="556"/>
      <c r="D2" s="556"/>
      <c r="E2" s="556"/>
      <c r="F2" s="556"/>
      <c r="G2" s="556"/>
      <c r="H2" s="556"/>
      <c r="I2" s="556"/>
      <c r="J2" s="556"/>
      <c r="K2" s="556"/>
      <c r="L2" s="557"/>
      <c r="M2" s="558"/>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0.9" customHeight="1">
      <c r="A3" s="446" t="s">
        <v>242</v>
      </c>
      <c r="B3" s="446"/>
      <c r="C3" s="498" t="s">
        <v>5</v>
      </c>
      <c r="D3" s="498"/>
      <c r="E3" s="498"/>
      <c r="F3" s="498"/>
      <c r="G3" s="498"/>
      <c r="H3" s="498"/>
      <c r="I3" s="498"/>
      <c r="J3" s="498"/>
      <c r="K3" s="498"/>
      <c r="L3" s="498"/>
      <c r="M3" s="498"/>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0.9" customHeight="1">
      <c r="A4" s="446" t="s">
        <v>243</v>
      </c>
      <c r="B4" s="446"/>
      <c r="C4" s="497" t="s">
        <v>440</v>
      </c>
      <c r="D4" s="497"/>
      <c r="E4" s="497"/>
      <c r="F4" s="497"/>
      <c r="G4" s="497"/>
      <c r="H4" s="497"/>
      <c r="I4" s="497"/>
      <c r="J4" s="497"/>
      <c r="K4" s="497"/>
      <c r="L4" s="497"/>
      <c r="M4" s="497"/>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0.9" customHeight="1" thickBot="1">
      <c r="A5" s="446" t="s">
        <v>245</v>
      </c>
      <c r="B5" s="446"/>
      <c r="C5" s="404" t="s">
        <v>246</v>
      </c>
      <c r="D5" s="549"/>
      <c r="E5" s="549"/>
      <c r="F5" s="549"/>
      <c r="G5" s="549"/>
      <c r="H5" s="549"/>
      <c r="I5" s="549"/>
      <c r="J5" s="549"/>
      <c r="K5" s="549"/>
      <c r="L5" s="549"/>
      <c r="M5" s="55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44" t="s">
        <v>441</v>
      </c>
      <c r="B6" s="545"/>
      <c r="C6" s="546"/>
      <c r="D6" s="547" t="s">
        <v>442</v>
      </c>
      <c r="E6" s="547"/>
      <c r="F6" s="547"/>
      <c r="G6" s="548" t="s">
        <v>443</v>
      </c>
      <c r="H6" s="551" t="s">
        <v>444</v>
      </c>
      <c r="I6" s="553" t="s">
        <v>445</v>
      </c>
      <c r="J6" s="554"/>
      <c r="K6" s="553" t="s">
        <v>446</v>
      </c>
      <c r="L6" s="554"/>
      <c r="M6" s="555" t="s">
        <v>447</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40</v>
      </c>
      <c r="B7" s="27" t="s">
        <v>184</v>
      </c>
      <c r="C7" s="27" t="s">
        <v>186</v>
      </c>
      <c r="D7" s="20" t="s">
        <v>196</v>
      </c>
      <c r="E7" s="20" t="s">
        <v>448</v>
      </c>
      <c r="F7" s="20" t="s">
        <v>449</v>
      </c>
      <c r="G7" s="548"/>
      <c r="H7" s="552"/>
      <c r="I7" s="21" t="s">
        <v>450</v>
      </c>
      <c r="J7" s="21" t="s">
        <v>451</v>
      </c>
      <c r="K7" s="21" t="s">
        <v>452</v>
      </c>
      <c r="L7" s="21" t="s">
        <v>453</v>
      </c>
      <c r="M7" s="555"/>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59"/>
      <c r="B8" s="560"/>
      <c r="C8" s="560"/>
      <c r="D8" s="560"/>
      <c r="E8" s="560"/>
      <c r="F8" s="560"/>
      <c r="G8" s="560"/>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61">
        <f>'7- Mapa Final'!A10</f>
        <v>1</v>
      </c>
      <c r="B9" s="563" t="str">
        <f>'7- Mapa Final'!B10</f>
        <v>Incumplimiento en la Planeación y Ejecución del Sistema de Gestión de Seguridad y Salud en el Trabajo</v>
      </c>
      <c r="C9" s="563" t="str">
        <f>'7- Mapa Final'!C10</f>
        <v>Posibilidad de incumplimiento de las metas establecidas en el Plan de Trabajo, llevando a la entidad a incurrir en sanciones establecidas por los organismos de vigilancia y control.</v>
      </c>
      <c r="D9" s="574" t="str">
        <f>'7- Mapa Final'!J10</f>
        <v>Muy Baja - 1</v>
      </c>
      <c r="E9" s="576" t="str">
        <f>'7- Mapa Final'!K10</f>
        <v>Menor - 2</v>
      </c>
      <c r="F9" s="569" t="str">
        <f>'7- Mapa Final'!M10</f>
        <v>Bajo - 2</v>
      </c>
      <c r="G9" s="413" t="s">
        <v>335</v>
      </c>
      <c r="H9" s="571"/>
      <c r="I9" s="571"/>
      <c r="J9" s="571" t="s">
        <v>476</v>
      </c>
      <c r="K9" s="565">
        <v>45292</v>
      </c>
      <c r="L9" s="565">
        <v>45382</v>
      </c>
      <c r="M9" s="567" t="s">
        <v>475</v>
      </c>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62"/>
      <c r="B10" s="564"/>
      <c r="C10" s="564"/>
      <c r="D10" s="575"/>
      <c r="E10" s="577"/>
      <c r="F10" s="570"/>
      <c r="G10" s="414"/>
      <c r="H10" s="566"/>
      <c r="I10" s="566"/>
      <c r="J10" s="566"/>
      <c r="K10" s="566"/>
      <c r="L10" s="566"/>
      <c r="M10" s="568"/>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62"/>
      <c r="B11" s="564"/>
      <c r="C11" s="564"/>
      <c r="D11" s="575"/>
      <c r="E11" s="577"/>
      <c r="F11" s="570"/>
      <c r="G11" s="414"/>
      <c r="H11" s="566"/>
      <c r="I11" s="566"/>
      <c r="J11" s="566"/>
      <c r="K11" s="566"/>
      <c r="L11" s="566"/>
      <c r="M11" s="568"/>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62"/>
      <c r="B12" s="564"/>
      <c r="C12" s="564"/>
      <c r="D12" s="575"/>
      <c r="E12" s="577"/>
      <c r="F12" s="570"/>
      <c r="G12" s="414"/>
      <c r="H12" s="566"/>
      <c r="I12" s="566"/>
      <c r="J12" s="566"/>
      <c r="K12" s="566"/>
      <c r="L12" s="566"/>
      <c r="M12" s="568"/>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62"/>
      <c r="B13" s="564"/>
      <c r="C13" s="564"/>
      <c r="D13" s="575"/>
      <c r="E13" s="577"/>
      <c r="F13" s="570"/>
      <c r="G13" s="414"/>
      <c r="H13" s="566"/>
      <c r="I13" s="566"/>
      <c r="J13" s="566"/>
      <c r="K13" s="566"/>
      <c r="L13" s="566"/>
      <c r="M13" s="568"/>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62"/>
      <c r="B14" s="564"/>
      <c r="C14" s="564"/>
      <c r="D14" s="575"/>
      <c r="E14" s="577"/>
      <c r="F14" s="570"/>
      <c r="G14" s="414"/>
      <c r="H14" s="566"/>
      <c r="I14" s="566"/>
      <c r="J14" s="566"/>
      <c r="K14" s="566"/>
      <c r="L14" s="566"/>
      <c r="M14" s="568"/>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62"/>
      <c r="B15" s="564"/>
      <c r="C15" s="564"/>
      <c r="D15" s="575"/>
      <c r="E15" s="577"/>
      <c r="F15" s="570"/>
      <c r="G15" s="414"/>
      <c r="H15" s="566"/>
      <c r="I15" s="566"/>
      <c r="J15" s="566"/>
      <c r="K15" s="566"/>
      <c r="L15" s="566"/>
      <c r="M15" s="568"/>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62"/>
      <c r="B16" s="564"/>
      <c r="C16" s="564"/>
      <c r="D16" s="575"/>
      <c r="E16" s="577"/>
      <c r="F16" s="570"/>
      <c r="G16" s="414"/>
      <c r="H16" s="566"/>
      <c r="I16" s="566"/>
      <c r="J16" s="566"/>
      <c r="K16" s="566"/>
      <c r="L16" s="566"/>
      <c r="M16" s="568"/>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62"/>
      <c r="B17" s="564"/>
      <c r="C17" s="564"/>
      <c r="D17" s="575"/>
      <c r="E17" s="577"/>
      <c r="F17" s="570"/>
      <c r="G17" s="414"/>
      <c r="H17" s="566"/>
      <c r="I17" s="566"/>
      <c r="J17" s="566"/>
      <c r="K17" s="566"/>
      <c r="L17" s="566"/>
      <c r="M17" s="568"/>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562"/>
      <c r="B18" s="564"/>
      <c r="C18" s="564"/>
      <c r="D18" s="575"/>
      <c r="E18" s="577"/>
      <c r="F18" s="570"/>
      <c r="G18" s="414"/>
      <c r="H18" s="566"/>
      <c r="I18" s="566"/>
      <c r="J18" s="566"/>
      <c r="K18" s="566"/>
      <c r="L18" s="566"/>
      <c r="M18" s="568"/>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 r="A19" s="562">
        <f>'7- Mapa Final'!A20</f>
        <v>2</v>
      </c>
      <c r="B19" s="564" t="str">
        <f>'7- Mapa Final'!B20</f>
        <v xml:space="preserve">Aumento de Accidentes de trabajo y enfermedades laborales o salud pública </v>
      </c>
      <c r="C19" s="564" t="str">
        <f>'7- Mapa Final'!C20</f>
        <v>Accidentes de trabajo leves, graves y mortales y afectaciones a la infraestructura,
Afectación a la salud de la población judicial y ambiental de la entidad  debido al contagio  por virus y/o pandemias</v>
      </c>
      <c r="D19" s="578" t="str">
        <f>'7- Mapa Final'!J20</f>
        <v>Muy Baja - 1</v>
      </c>
      <c r="E19" s="579" t="str">
        <f>'7- Mapa Final'!K20</f>
        <v>Leve - 1</v>
      </c>
      <c r="F19" s="570" t="str">
        <f>'7- Mapa Final'!M20</f>
        <v>Bajo - 1</v>
      </c>
      <c r="G19" s="414" t="s">
        <v>335</v>
      </c>
      <c r="H19" s="566"/>
      <c r="I19" s="566"/>
      <c r="J19" s="571" t="s">
        <v>476</v>
      </c>
      <c r="K19" s="565">
        <v>45292</v>
      </c>
      <c r="L19" s="565">
        <v>45382</v>
      </c>
      <c r="M19" s="572" t="s">
        <v>511</v>
      </c>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62"/>
      <c r="B20" s="564"/>
      <c r="C20" s="564"/>
      <c r="D20" s="575"/>
      <c r="E20" s="577"/>
      <c r="F20" s="570"/>
      <c r="G20" s="414"/>
      <c r="H20" s="566"/>
      <c r="I20" s="566"/>
      <c r="J20" s="566"/>
      <c r="K20" s="566"/>
      <c r="L20" s="566"/>
      <c r="M20" s="573"/>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62"/>
      <c r="B21" s="564"/>
      <c r="C21" s="564"/>
      <c r="D21" s="575"/>
      <c r="E21" s="577"/>
      <c r="F21" s="570"/>
      <c r="G21" s="414"/>
      <c r="H21" s="566"/>
      <c r="I21" s="566"/>
      <c r="J21" s="566"/>
      <c r="K21" s="566"/>
      <c r="L21" s="566"/>
      <c r="M21" s="573"/>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62"/>
      <c r="B22" s="564"/>
      <c r="C22" s="564"/>
      <c r="D22" s="575"/>
      <c r="E22" s="577"/>
      <c r="F22" s="570"/>
      <c r="G22" s="414"/>
      <c r="H22" s="566"/>
      <c r="I22" s="566"/>
      <c r="J22" s="566"/>
      <c r="K22" s="566"/>
      <c r="L22" s="566"/>
      <c r="M22" s="573"/>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62"/>
      <c r="B23" s="564"/>
      <c r="C23" s="564"/>
      <c r="D23" s="575"/>
      <c r="E23" s="577"/>
      <c r="F23" s="570"/>
      <c r="G23" s="414"/>
      <c r="H23" s="566"/>
      <c r="I23" s="566"/>
      <c r="J23" s="566"/>
      <c r="K23" s="566"/>
      <c r="L23" s="566"/>
      <c r="M23" s="573"/>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62"/>
      <c r="B24" s="564"/>
      <c r="C24" s="564"/>
      <c r="D24" s="575"/>
      <c r="E24" s="577"/>
      <c r="F24" s="570"/>
      <c r="G24" s="414"/>
      <c r="H24" s="566"/>
      <c r="I24" s="566"/>
      <c r="J24" s="566"/>
      <c r="K24" s="566"/>
      <c r="L24" s="566"/>
      <c r="M24" s="573"/>
      <c r="N24" s="26"/>
      <c r="O24" s="26"/>
    </row>
    <row r="25" spans="1:169">
      <c r="A25" s="562"/>
      <c r="B25" s="564"/>
      <c r="C25" s="564"/>
      <c r="D25" s="575"/>
      <c r="E25" s="577"/>
      <c r="F25" s="570"/>
      <c r="G25" s="414"/>
      <c r="H25" s="566"/>
      <c r="I25" s="566"/>
      <c r="J25" s="566"/>
      <c r="K25" s="566"/>
      <c r="L25" s="566"/>
      <c r="M25" s="573"/>
      <c r="N25" s="26"/>
      <c r="O25" s="26"/>
    </row>
    <row r="26" spans="1:169">
      <c r="A26" s="562"/>
      <c r="B26" s="564"/>
      <c r="C26" s="564"/>
      <c r="D26" s="575"/>
      <c r="E26" s="577"/>
      <c r="F26" s="570"/>
      <c r="G26" s="414"/>
      <c r="H26" s="566"/>
      <c r="I26" s="566"/>
      <c r="J26" s="566"/>
      <c r="K26" s="566"/>
      <c r="L26" s="566"/>
      <c r="M26" s="573"/>
      <c r="N26" s="26"/>
      <c r="O26" s="26"/>
    </row>
    <row r="27" spans="1:169">
      <c r="A27" s="562"/>
      <c r="B27" s="564"/>
      <c r="C27" s="564"/>
      <c r="D27" s="575"/>
      <c r="E27" s="577"/>
      <c r="F27" s="570"/>
      <c r="G27" s="414"/>
      <c r="H27" s="566"/>
      <c r="I27" s="566"/>
      <c r="J27" s="566"/>
      <c r="K27" s="566"/>
      <c r="L27" s="566"/>
      <c r="M27" s="573"/>
      <c r="N27" s="26"/>
      <c r="O27" s="26"/>
    </row>
    <row r="28" spans="1:169">
      <c r="A28" s="562"/>
      <c r="B28" s="564"/>
      <c r="C28" s="564"/>
      <c r="D28" s="575"/>
      <c r="E28" s="577"/>
      <c r="F28" s="570"/>
      <c r="G28" s="414"/>
      <c r="H28" s="566"/>
      <c r="I28" s="566"/>
      <c r="J28" s="566"/>
      <c r="K28" s="566"/>
      <c r="L28" s="566"/>
      <c r="M28" s="573"/>
      <c r="N28" s="26"/>
      <c r="O28" s="26"/>
    </row>
    <row r="29" spans="1:169" s="18" customFormat="1" ht="12.75" hidden="1">
      <c r="A29" s="562">
        <f>'7- Mapa Final'!A30</f>
        <v>3</v>
      </c>
      <c r="B29" s="564">
        <f>'7- Mapa Final'!B30</f>
        <v>0</v>
      </c>
      <c r="C29" s="564">
        <f>'7- Mapa Final'!C30</f>
        <v>0</v>
      </c>
      <c r="D29" s="578" t="e">
        <f>'7- Mapa Final'!J30</f>
        <v>#DIV/0!</v>
      </c>
      <c r="E29" s="579" t="e">
        <f>'7- Mapa Final'!K30</f>
        <v>#VALUE!</v>
      </c>
      <c r="F29" s="570" t="e">
        <f>'7- Mapa Final'!M30</f>
        <v>#DIV/0!</v>
      </c>
      <c r="G29" s="414"/>
      <c r="H29" s="566"/>
      <c r="I29" s="566"/>
      <c r="J29" s="566"/>
      <c r="K29" s="566"/>
      <c r="L29" s="566"/>
      <c r="M29" s="580"/>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hidden="1" customHeight="1">
      <c r="A30" s="562"/>
      <c r="B30" s="564"/>
      <c r="C30" s="564"/>
      <c r="D30" s="575"/>
      <c r="E30" s="577"/>
      <c r="F30" s="570"/>
      <c r="G30" s="414"/>
      <c r="H30" s="566"/>
      <c r="I30" s="566"/>
      <c r="J30" s="566"/>
      <c r="K30" s="566"/>
      <c r="L30" s="566"/>
      <c r="M30" s="580"/>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hidden="1" customHeight="1">
      <c r="A31" s="562"/>
      <c r="B31" s="564"/>
      <c r="C31" s="564"/>
      <c r="D31" s="575"/>
      <c r="E31" s="577"/>
      <c r="F31" s="570"/>
      <c r="G31" s="414"/>
      <c r="H31" s="566"/>
      <c r="I31" s="566"/>
      <c r="J31" s="566"/>
      <c r="K31" s="566"/>
      <c r="L31" s="566"/>
      <c r="M31" s="580"/>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hidden="1" customHeight="1">
      <c r="A32" s="562"/>
      <c r="B32" s="564"/>
      <c r="C32" s="564"/>
      <c r="D32" s="575"/>
      <c r="E32" s="577"/>
      <c r="F32" s="570"/>
      <c r="G32" s="414"/>
      <c r="H32" s="566"/>
      <c r="I32" s="566"/>
      <c r="J32" s="566"/>
      <c r="K32" s="566"/>
      <c r="L32" s="566"/>
      <c r="M32" s="580"/>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hidden="1" customHeight="1">
      <c r="A33" s="562"/>
      <c r="B33" s="564"/>
      <c r="C33" s="564"/>
      <c r="D33" s="575"/>
      <c r="E33" s="577"/>
      <c r="F33" s="570"/>
      <c r="G33" s="414"/>
      <c r="H33" s="566"/>
      <c r="I33" s="566"/>
      <c r="J33" s="566"/>
      <c r="K33" s="566"/>
      <c r="L33" s="566"/>
      <c r="M33" s="580"/>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hidden="1">
      <c r="A34" s="562"/>
      <c r="B34" s="564"/>
      <c r="C34" s="564"/>
      <c r="D34" s="575"/>
      <c r="E34" s="577"/>
      <c r="F34" s="570"/>
      <c r="G34" s="414"/>
      <c r="H34" s="566"/>
      <c r="I34" s="566"/>
      <c r="J34" s="566"/>
      <c r="K34" s="566"/>
      <c r="L34" s="566"/>
      <c r="M34" s="580"/>
      <c r="N34" s="26"/>
      <c r="O34" s="26"/>
    </row>
    <row r="35" spans="1:169" hidden="1">
      <c r="A35" s="562"/>
      <c r="B35" s="564"/>
      <c r="C35" s="564"/>
      <c r="D35" s="575"/>
      <c r="E35" s="577"/>
      <c r="F35" s="570"/>
      <c r="G35" s="414"/>
      <c r="H35" s="566"/>
      <c r="I35" s="566"/>
      <c r="J35" s="566"/>
      <c r="K35" s="566"/>
      <c r="L35" s="566"/>
      <c r="M35" s="580"/>
      <c r="N35" s="26"/>
      <c r="O35" s="26"/>
    </row>
    <row r="36" spans="1:169" hidden="1">
      <c r="A36" s="562"/>
      <c r="B36" s="564"/>
      <c r="C36" s="564"/>
      <c r="D36" s="575"/>
      <c r="E36" s="577"/>
      <c r="F36" s="570"/>
      <c r="G36" s="414"/>
      <c r="H36" s="566"/>
      <c r="I36" s="566"/>
      <c r="J36" s="566"/>
      <c r="K36" s="566"/>
      <c r="L36" s="566"/>
      <c r="M36" s="580"/>
      <c r="N36" s="26"/>
      <c r="O36" s="26"/>
    </row>
    <row r="37" spans="1:169" hidden="1">
      <c r="A37" s="562"/>
      <c r="B37" s="564"/>
      <c r="C37" s="564"/>
      <c r="D37" s="575"/>
      <c r="E37" s="577"/>
      <c r="F37" s="570"/>
      <c r="G37" s="414"/>
      <c r="H37" s="566"/>
      <c r="I37" s="566"/>
      <c r="J37" s="566"/>
      <c r="K37" s="566"/>
      <c r="L37" s="566"/>
      <c r="M37" s="580"/>
      <c r="N37" s="26"/>
      <c r="O37" s="26"/>
    </row>
    <row r="38" spans="1:169" hidden="1">
      <c r="A38" s="562"/>
      <c r="B38" s="564"/>
      <c r="C38" s="564"/>
      <c r="D38" s="575"/>
      <c r="E38" s="577"/>
      <c r="F38" s="570"/>
      <c r="G38" s="414"/>
      <c r="H38" s="566"/>
      <c r="I38" s="566"/>
      <c r="J38" s="566"/>
      <c r="K38" s="566"/>
      <c r="L38" s="566"/>
      <c r="M38" s="580"/>
      <c r="N38" s="26"/>
      <c r="O38" s="26"/>
    </row>
    <row r="39" spans="1:169" s="18" customFormat="1" ht="12.75" hidden="1">
      <c r="A39" s="562">
        <f>'7- Mapa Final'!A40</f>
        <v>4</v>
      </c>
      <c r="B39" s="564" t="str">
        <f>'7- Mapa Final'!B40</f>
        <v>Recibir dádivas o beneficios a nombre propio o de terceros para  desviar recursos, no presentar o presentar reportes con información no veraz</v>
      </c>
      <c r="C39" s="564" t="str">
        <f>'7- Mapa Final'!C40</f>
        <v xml:space="preserve">Se favorece indebidamente a un servidor judicial a través de la validación del  reporte de accidentes de trabajo ante la Administradora de Riesgos Laborales </v>
      </c>
      <c r="D39" s="578" t="str">
        <f>'7- Mapa Final'!J40</f>
        <v>Muy Baja - 1</v>
      </c>
      <c r="E39" s="579" t="str">
        <f>'7- Mapa Final'!K40</f>
        <v>Moderado - 3</v>
      </c>
      <c r="F39" s="570" t="str">
        <f>'7- Mapa Final'!M40</f>
        <v>Moderado - 3</v>
      </c>
      <c r="G39" s="414"/>
      <c r="H39" s="566"/>
      <c r="I39" s="566"/>
      <c r="J39" s="566"/>
      <c r="K39" s="566"/>
      <c r="L39" s="566"/>
      <c r="M39" s="580"/>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hidden="1" customHeight="1">
      <c r="A40" s="562"/>
      <c r="B40" s="564"/>
      <c r="C40" s="564"/>
      <c r="D40" s="575"/>
      <c r="E40" s="577"/>
      <c r="F40" s="570"/>
      <c r="G40" s="414"/>
      <c r="H40" s="566"/>
      <c r="I40" s="566"/>
      <c r="J40" s="566"/>
      <c r="K40" s="566"/>
      <c r="L40" s="566"/>
      <c r="M40" s="580"/>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hidden="1" customHeight="1">
      <c r="A41" s="562"/>
      <c r="B41" s="564"/>
      <c r="C41" s="564"/>
      <c r="D41" s="575"/>
      <c r="E41" s="577"/>
      <c r="F41" s="570"/>
      <c r="G41" s="414"/>
      <c r="H41" s="566"/>
      <c r="I41" s="566"/>
      <c r="J41" s="566"/>
      <c r="K41" s="566"/>
      <c r="L41" s="566"/>
      <c r="M41" s="580"/>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hidden="1" customHeight="1">
      <c r="A42" s="562"/>
      <c r="B42" s="564"/>
      <c r="C42" s="564"/>
      <c r="D42" s="575"/>
      <c r="E42" s="577"/>
      <c r="F42" s="570"/>
      <c r="G42" s="414"/>
      <c r="H42" s="566"/>
      <c r="I42" s="566"/>
      <c r="J42" s="566"/>
      <c r="K42" s="566"/>
      <c r="L42" s="566"/>
      <c r="M42" s="580"/>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hidden="1" customHeight="1">
      <c r="A43" s="562"/>
      <c r="B43" s="564"/>
      <c r="C43" s="564"/>
      <c r="D43" s="575"/>
      <c r="E43" s="577"/>
      <c r="F43" s="570"/>
      <c r="G43" s="414"/>
      <c r="H43" s="566"/>
      <c r="I43" s="566"/>
      <c r="J43" s="566"/>
      <c r="K43" s="566"/>
      <c r="L43" s="566"/>
      <c r="M43" s="580"/>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hidden="1">
      <c r="A44" s="562"/>
      <c r="B44" s="564"/>
      <c r="C44" s="564"/>
      <c r="D44" s="575"/>
      <c r="E44" s="577"/>
      <c r="F44" s="570"/>
      <c r="G44" s="414"/>
      <c r="H44" s="566"/>
      <c r="I44" s="566"/>
      <c r="J44" s="566"/>
      <c r="K44" s="566"/>
      <c r="L44" s="566"/>
      <c r="M44" s="580"/>
      <c r="N44" s="26"/>
      <c r="O44" s="26"/>
    </row>
    <row r="45" spans="1:169" hidden="1">
      <c r="A45" s="562"/>
      <c r="B45" s="564"/>
      <c r="C45" s="564"/>
      <c r="D45" s="575"/>
      <c r="E45" s="577"/>
      <c r="F45" s="570"/>
      <c r="G45" s="414"/>
      <c r="H45" s="566"/>
      <c r="I45" s="566"/>
      <c r="J45" s="566"/>
      <c r="K45" s="566"/>
      <c r="L45" s="566"/>
      <c r="M45" s="580"/>
      <c r="N45" s="26"/>
      <c r="O45" s="26"/>
    </row>
    <row r="46" spans="1:169" hidden="1">
      <c r="A46" s="562"/>
      <c r="B46" s="564"/>
      <c r="C46" s="564"/>
      <c r="D46" s="575"/>
      <c r="E46" s="577"/>
      <c r="F46" s="570"/>
      <c r="G46" s="414"/>
      <c r="H46" s="566"/>
      <c r="I46" s="566"/>
      <c r="J46" s="566"/>
      <c r="K46" s="566"/>
      <c r="L46" s="566"/>
      <c r="M46" s="580"/>
      <c r="N46" s="26"/>
      <c r="O46" s="26"/>
    </row>
    <row r="47" spans="1:169" hidden="1">
      <c r="A47" s="562"/>
      <c r="B47" s="564"/>
      <c r="C47" s="564"/>
      <c r="D47" s="575"/>
      <c r="E47" s="577"/>
      <c r="F47" s="570"/>
      <c r="G47" s="414"/>
      <c r="H47" s="566"/>
      <c r="I47" s="566"/>
      <c r="J47" s="566"/>
      <c r="K47" s="566"/>
      <c r="L47" s="566"/>
      <c r="M47" s="580"/>
      <c r="N47" s="26"/>
      <c r="O47" s="26"/>
    </row>
    <row r="48" spans="1:169" hidden="1">
      <c r="A48" s="562"/>
      <c r="B48" s="564"/>
      <c r="C48" s="564"/>
      <c r="D48" s="575"/>
      <c r="E48" s="577"/>
      <c r="F48" s="570"/>
      <c r="G48" s="414"/>
      <c r="H48" s="566"/>
      <c r="I48" s="566"/>
      <c r="J48" s="566"/>
      <c r="K48" s="566"/>
      <c r="L48" s="566"/>
      <c r="M48" s="580"/>
      <c r="N48" s="26"/>
      <c r="O48" s="26"/>
    </row>
    <row r="49" spans="1:169" s="18" customFormat="1" ht="12.75" hidden="1">
      <c r="A49" s="562">
        <f>'7- Mapa Final'!A50</f>
        <v>5</v>
      </c>
      <c r="B49" s="564"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64" t="str">
        <f>'7- Mapa Final'!C50</f>
        <v>Cuando  se direccionan los requisitos habilitanes y/o técnicos para favorecer  indebidamente  a ciertos proponentes</v>
      </c>
      <c r="D49" s="578" t="str">
        <f>'7- Mapa Final'!J50</f>
        <v>Muy Baja - 1</v>
      </c>
      <c r="E49" s="579" t="str">
        <f>'7- Mapa Final'!K50</f>
        <v>Mayor - 4</v>
      </c>
      <c r="F49" s="570" t="str">
        <f>'7- Mapa Final'!M50</f>
        <v>Alto  - 4</v>
      </c>
      <c r="G49" s="414"/>
      <c r="H49" s="566"/>
      <c r="I49" s="566"/>
      <c r="J49" s="566"/>
      <c r="K49" s="566"/>
      <c r="L49" s="566"/>
      <c r="M49" s="580"/>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hidden="1" customHeight="1">
      <c r="A50" s="562"/>
      <c r="B50" s="564"/>
      <c r="C50" s="564"/>
      <c r="D50" s="575"/>
      <c r="E50" s="577"/>
      <c r="F50" s="570"/>
      <c r="G50" s="414"/>
      <c r="H50" s="566"/>
      <c r="I50" s="566"/>
      <c r="J50" s="566"/>
      <c r="K50" s="566"/>
      <c r="L50" s="566"/>
      <c r="M50" s="580"/>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hidden="1" customHeight="1">
      <c r="A51" s="562"/>
      <c r="B51" s="564"/>
      <c r="C51" s="564"/>
      <c r="D51" s="575"/>
      <c r="E51" s="577"/>
      <c r="F51" s="570"/>
      <c r="G51" s="414"/>
      <c r="H51" s="566"/>
      <c r="I51" s="566"/>
      <c r="J51" s="566"/>
      <c r="K51" s="566"/>
      <c r="L51" s="566"/>
      <c r="M51" s="580"/>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hidden="1" customHeight="1">
      <c r="A52" s="562"/>
      <c r="B52" s="564"/>
      <c r="C52" s="564"/>
      <c r="D52" s="575"/>
      <c r="E52" s="577"/>
      <c r="F52" s="570"/>
      <c r="G52" s="414"/>
      <c r="H52" s="566"/>
      <c r="I52" s="566"/>
      <c r="J52" s="566"/>
      <c r="K52" s="566"/>
      <c r="L52" s="566"/>
      <c r="M52" s="580"/>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hidden="1" customHeight="1">
      <c r="A53" s="562"/>
      <c r="B53" s="564"/>
      <c r="C53" s="564"/>
      <c r="D53" s="575"/>
      <c r="E53" s="577"/>
      <c r="F53" s="570"/>
      <c r="G53" s="414"/>
      <c r="H53" s="566"/>
      <c r="I53" s="566"/>
      <c r="J53" s="566"/>
      <c r="K53" s="566"/>
      <c r="L53" s="566"/>
      <c r="M53" s="580"/>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hidden="1">
      <c r="A54" s="562"/>
      <c r="B54" s="564"/>
      <c r="C54" s="564"/>
      <c r="D54" s="575"/>
      <c r="E54" s="577"/>
      <c r="F54" s="570"/>
      <c r="G54" s="414"/>
      <c r="H54" s="566"/>
      <c r="I54" s="566"/>
      <c r="J54" s="566"/>
      <c r="K54" s="566"/>
      <c r="L54" s="566"/>
      <c r="M54" s="580"/>
      <c r="N54" s="26"/>
      <c r="O54" s="26"/>
    </row>
    <row r="55" spans="1:169" hidden="1">
      <c r="A55" s="562"/>
      <c r="B55" s="564"/>
      <c r="C55" s="564"/>
      <c r="D55" s="575"/>
      <c r="E55" s="577"/>
      <c r="F55" s="570"/>
      <c r="G55" s="414"/>
      <c r="H55" s="566"/>
      <c r="I55" s="566"/>
      <c r="J55" s="566"/>
      <c r="K55" s="566"/>
      <c r="L55" s="566"/>
      <c r="M55" s="580"/>
      <c r="N55" s="26"/>
      <c r="O55" s="26"/>
    </row>
    <row r="56" spans="1:169" hidden="1">
      <c r="A56" s="562"/>
      <c r="B56" s="564"/>
      <c r="C56" s="564"/>
      <c r="D56" s="575"/>
      <c r="E56" s="577"/>
      <c r="F56" s="570"/>
      <c r="G56" s="414"/>
      <c r="H56" s="566"/>
      <c r="I56" s="566"/>
      <c r="J56" s="566"/>
      <c r="K56" s="566"/>
      <c r="L56" s="566"/>
      <c r="M56" s="580"/>
      <c r="N56" s="26"/>
      <c r="O56" s="26"/>
    </row>
    <row r="57" spans="1:169" hidden="1">
      <c r="A57" s="562"/>
      <c r="B57" s="564"/>
      <c r="C57" s="564"/>
      <c r="D57" s="575"/>
      <c r="E57" s="577"/>
      <c r="F57" s="570"/>
      <c r="G57" s="414"/>
      <c r="H57" s="566"/>
      <c r="I57" s="566"/>
      <c r="J57" s="566"/>
      <c r="K57" s="566"/>
      <c r="L57" s="566"/>
      <c r="M57" s="580"/>
      <c r="N57" s="26"/>
      <c r="O57" s="26"/>
    </row>
    <row r="58" spans="1:169" hidden="1">
      <c r="A58" s="562"/>
      <c r="B58" s="564"/>
      <c r="C58" s="564"/>
      <c r="D58" s="575"/>
      <c r="E58" s="577"/>
      <c r="F58" s="570"/>
      <c r="G58" s="414"/>
      <c r="H58" s="566"/>
      <c r="I58" s="566"/>
      <c r="J58" s="566"/>
      <c r="K58" s="566"/>
      <c r="L58" s="566"/>
      <c r="M58" s="580"/>
      <c r="N58" s="26"/>
      <c r="O58" s="26"/>
    </row>
    <row r="59" spans="1:169" s="18" customFormat="1" ht="12.75" hidden="1" customHeight="1">
      <c r="A59" s="562">
        <f>'7- Mapa Final'!A60</f>
        <v>6</v>
      </c>
      <c r="B59" s="564"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64" t="str">
        <f>'7- Mapa Final'!C60</f>
        <v xml:space="preserve">Cuando se favorece indebidamente a un servidor judicial a través de la validación del  reporte de accidentes de trabajo ante la Administradora de Riesgos Laborales </v>
      </c>
      <c r="D59" s="578" t="str">
        <f>'7- Mapa Final'!J60</f>
        <v>Muy Baja - 1</v>
      </c>
      <c r="E59" s="579" t="str">
        <f>'7- Mapa Final'!K60</f>
        <v>Mayor - 4</v>
      </c>
      <c r="F59" s="570" t="str">
        <f>'7- Mapa Final'!M60</f>
        <v>Alto  - 4</v>
      </c>
      <c r="G59" s="414"/>
      <c r="H59" s="566"/>
      <c r="I59" s="566"/>
      <c r="J59" s="566"/>
      <c r="K59" s="566"/>
      <c r="L59" s="566"/>
      <c r="M59" s="580"/>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hidden="1" customHeight="1">
      <c r="A60" s="562"/>
      <c r="B60" s="564"/>
      <c r="C60" s="564"/>
      <c r="D60" s="575"/>
      <c r="E60" s="577"/>
      <c r="F60" s="570"/>
      <c r="G60" s="414"/>
      <c r="H60" s="566"/>
      <c r="I60" s="566"/>
      <c r="J60" s="566"/>
      <c r="K60" s="566"/>
      <c r="L60" s="566"/>
      <c r="M60" s="580"/>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hidden="1" customHeight="1">
      <c r="A61" s="562"/>
      <c r="B61" s="564"/>
      <c r="C61" s="564"/>
      <c r="D61" s="575"/>
      <c r="E61" s="577"/>
      <c r="F61" s="570"/>
      <c r="G61" s="414"/>
      <c r="H61" s="566"/>
      <c r="I61" s="566"/>
      <c r="J61" s="566"/>
      <c r="K61" s="566"/>
      <c r="L61" s="566"/>
      <c r="M61" s="580"/>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hidden="1" customHeight="1">
      <c r="A62" s="562"/>
      <c r="B62" s="564"/>
      <c r="C62" s="564"/>
      <c r="D62" s="575"/>
      <c r="E62" s="577"/>
      <c r="F62" s="570"/>
      <c r="G62" s="414"/>
      <c r="H62" s="566"/>
      <c r="I62" s="566"/>
      <c r="J62" s="566"/>
      <c r="K62" s="566"/>
      <c r="L62" s="566"/>
      <c r="M62" s="580"/>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hidden="1" customHeight="1">
      <c r="A63" s="562"/>
      <c r="B63" s="564"/>
      <c r="C63" s="564"/>
      <c r="D63" s="575"/>
      <c r="E63" s="577"/>
      <c r="F63" s="570"/>
      <c r="G63" s="414"/>
      <c r="H63" s="566"/>
      <c r="I63" s="566"/>
      <c r="J63" s="566"/>
      <c r="K63" s="566"/>
      <c r="L63" s="566"/>
      <c r="M63" s="580"/>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hidden="1">
      <c r="A64" s="562"/>
      <c r="B64" s="564"/>
      <c r="C64" s="564"/>
      <c r="D64" s="575"/>
      <c r="E64" s="577"/>
      <c r="F64" s="570"/>
      <c r="G64" s="414"/>
      <c r="H64" s="566"/>
      <c r="I64" s="566"/>
      <c r="J64" s="566"/>
      <c r="K64" s="566"/>
      <c r="L64" s="566"/>
      <c r="M64" s="580"/>
      <c r="N64" s="26"/>
      <c r="O64" s="26"/>
    </row>
    <row r="65" spans="1:15" hidden="1">
      <c r="A65" s="562"/>
      <c r="B65" s="564"/>
      <c r="C65" s="564"/>
      <c r="D65" s="575"/>
      <c r="E65" s="577"/>
      <c r="F65" s="570"/>
      <c r="G65" s="414"/>
      <c r="H65" s="566"/>
      <c r="I65" s="566"/>
      <c r="J65" s="566"/>
      <c r="K65" s="566"/>
      <c r="L65" s="566"/>
      <c r="M65" s="580"/>
      <c r="N65" s="26"/>
      <c r="O65" s="26"/>
    </row>
    <row r="66" spans="1:15" hidden="1">
      <c r="A66" s="562"/>
      <c r="B66" s="564"/>
      <c r="C66" s="564"/>
      <c r="D66" s="575"/>
      <c r="E66" s="577"/>
      <c r="F66" s="570"/>
      <c r="G66" s="414"/>
      <c r="H66" s="566"/>
      <c r="I66" s="566"/>
      <c r="J66" s="566"/>
      <c r="K66" s="566"/>
      <c r="L66" s="566"/>
      <c r="M66" s="580"/>
      <c r="N66" s="26"/>
      <c r="O66" s="26"/>
    </row>
    <row r="67" spans="1:15" hidden="1">
      <c r="A67" s="562"/>
      <c r="B67" s="564"/>
      <c r="C67" s="564"/>
      <c r="D67" s="575"/>
      <c r="E67" s="577"/>
      <c r="F67" s="570"/>
      <c r="G67" s="414"/>
      <c r="H67" s="566"/>
      <c r="I67" s="566"/>
      <c r="J67" s="566"/>
      <c r="K67" s="566"/>
      <c r="L67" s="566"/>
      <c r="M67" s="580"/>
      <c r="N67" s="26"/>
      <c r="O67" s="26"/>
    </row>
    <row r="68" spans="1:15" hidden="1">
      <c r="A68" s="562"/>
      <c r="B68" s="564"/>
      <c r="C68" s="564"/>
      <c r="D68" s="575"/>
      <c r="E68" s="577"/>
      <c r="F68" s="570"/>
      <c r="G68" s="414"/>
      <c r="H68" s="566"/>
      <c r="I68" s="566"/>
      <c r="J68" s="566"/>
      <c r="K68" s="566"/>
      <c r="L68" s="566"/>
      <c r="M68" s="580"/>
      <c r="N68" s="26"/>
      <c r="O68" s="26"/>
    </row>
    <row r="69" spans="1:15" hidden="1"/>
  </sheetData>
  <mergeCells count="94">
    <mergeCell ref="K59:K68"/>
    <mergeCell ref="L59:L68"/>
    <mergeCell ref="M59:M68"/>
    <mergeCell ref="F59:F68"/>
    <mergeCell ref="G59:G68"/>
    <mergeCell ref="H59:H68"/>
    <mergeCell ref="I59:I68"/>
    <mergeCell ref="J59:J68"/>
    <mergeCell ref="A59:A68"/>
    <mergeCell ref="B59:B68"/>
    <mergeCell ref="C59:C68"/>
    <mergeCell ref="D59:D68"/>
    <mergeCell ref="E59:E68"/>
    <mergeCell ref="M49:M58"/>
    <mergeCell ref="F49:F58"/>
    <mergeCell ref="G49:G58"/>
    <mergeCell ref="H49:H58"/>
    <mergeCell ref="I49:I58"/>
    <mergeCell ref="J49:J58"/>
    <mergeCell ref="A39:A48"/>
    <mergeCell ref="B39:B48"/>
    <mergeCell ref="C39:C48"/>
    <mergeCell ref="K49:K58"/>
    <mergeCell ref="L49:L58"/>
    <mergeCell ref="A49:A58"/>
    <mergeCell ref="B49:B58"/>
    <mergeCell ref="C49:C58"/>
    <mergeCell ref="D49:D58"/>
    <mergeCell ref="E49:E58"/>
    <mergeCell ref="D39:D48"/>
    <mergeCell ref="E39:E48"/>
    <mergeCell ref="K39:K48"/>
    <mergeCell ref="L39:L48"/>
    <mergeCell ref="K29:K38"/>
    <mergeCell ref="L29:L38"/>
    <mergeCell ref="M29:M38"/>
    <mergeCell ref="G29:G38"/>
    <mergeCell ref="H29:H38"/>
    <mergeCell ref="M39:M48"/>
    <mergeCell ref="F39:F48"/>
    <mergeCell ref="G39:G48"/>
    <mergeCell ref="H39:H48"/>
    <mergeCell ref="I39:I48"/>
    <mergeCell ref="J39:J48"/>
    <mergeCell ref="D29:D38"/>
    <mergeCell ref="E29:E38"/>
    <mergeCell ref="J19:J28"/>
    <mergeCell ref="A29:A38"/>
    <mergeCell ref="A19:A28"/>
    <mergeCell ref="C19:C28"/>
    <mergeCell ref="B29:B38"/>
    <mergeCell ref="C29:C38"/>
    <mergeCell ref="I29:I38"/>
    <mergeCell ref="F29:F38"/>
    <mergeCell ref="J29:J38"/>
    <mergeCell ref="K19:K28"/>
    <mergeCell ref="L19:L28"/>
    <mergeCell ref="M19:M28"/>
    <mergeCell ref="B9:B18"/>
    <mergeCell ref="B19:B28"/>
    <mergeCell ref="F19:F28"/>
    <mergeCell ref="I19:I28"/>
    <mergeCell ref="D9:D18"/>
    <mergeCell ref="E9:E18"/>
    <mergeCell ref="G19:G28"/>
    <mergeCell ref="H19:H28"/>
    <mergeCell ref="D19:D28"/>
    <mergeCell ref="E19:E28"/>
    <mergeCell ref="C1:K2"/>
    <mergeCell ref="L1:M2"/>
    <mergeCell ref="A8:G8"/>
    <mergeCell ref="A9:A18"/>
    <mergeCell ref="C9:C18"/>
    <mergeCell ref="L9:L18"/>
    <mergeCell ref="M9:M18"/>
    <mergeCell ref="F9:F18"/>
    <mergeCell ref="G9:G18"/>
    <mergeCell ref="H9:H18"/>
    <mergeCell ref="I9:I18"/>
    <mergeCell ref="J9:J18"/>
    <mergeCell ref="K9:K18"/>
    <mergeCell ref="A3:B3"/>
    <mergeCell ref="A4:B4"/>
    <mergeCell ref="C3:M3"/>
    <mergeCell ref="C4:M4"/>
    <mergeCell ref="H6:H7"/>
    <mergeCell ref="I6:J6"/>
    <mergeCell ref="K6:L6"/>
    <mergeCell ref="M6:M7"/>
    <mergeCell ref="A5:B5"/>
    <mergeCell ref="A6:C6"/>
    <mergeCell ref="D6:F6"/>
    <mergeCell ref="G6:G7"/>
    <mergeCell ref="C5:M5"/>
  </mergeCells>
  <conditionalFormatting sqref="A6:B6">
    <cfRule type="containsText" dxfId="465" priority="956" operator="containsText" text="3- Moderado">
      <formula>NOT(ISERROR(SEARCH("3- Moderado",A6)))</formula>
    </cfRule>
    <cfRule type="containsText" dxfId="464" priority="957" operator="containsText" text="6- Moderado">
      <formula>NOT(ISERROR(SEARCH("6- Moderado",A6)))</formula>
    </cfRule>
    <cfRule type="containsText" dxfId="463" priority="958" operator="containsText" text="4- Moderado">
      <formula>NOT(ISERROR(SEARCH("4- Moderado",A6)))</formula>
    </cfRule>
    <cfRule type="containsText" dxfId="462" priority="959" operator="containsText" text="3- Bajo">
      <formula>NOT(ISERROR(SEARCH("3- Bajo",A6)))</formula>
    </cfRule>
    <cfRule type="containsText" dxfId="461" priority="960" operator="containsText" text="4- Bajo">
      <formula>NOT(ISERROR(SEARCH("4- Bajo",A6)))</formula>
    </cfRule>
    <cfRule type="containsText" dxfId="460" priority="961" operator="containsText" text="1- Bajo">
      <formula>NOT(ISERROR(SEARCH("1- Bajo",A6)))</formula>
    </cfRule>
  </conditionalFormatting>
  <conditionalFormatting sqref="A9:E9 A19:E19">
    <cfRule type="containsText" dxfId="459" priority="932" operator="containsText" text="3- Moderado">
      <formula>NOT(ISERROR(SEARCH("3- Moderado",A9)))</formula>
    </cfRule>
    <cfRule type="containsText" dxfId="458" priority="933" operator="containsText" text="6- Moderado">
      <formula>NOT(ISERROR(SEARCH("6- Moderado",A9)))</formula>
    </cfRule>
    <cfRule type="containsText" dxfId="457" priority="934" operator="containsText" text="4- Moderado">
      <formula>NOT(ISERROR(SEARCH("4- Moderado",A9)))</formula>
    </cfRule>
    <cfRule type="containsText" dxfId="456" priority="935" operator="containsText" text="3- Bajo">
      <formula>NOT(ISERROR(SEARCH("3- Bajo",A9)))</formula>
    </cfRule>
    <cfRule type="containsText" dxfId="455" priority="936" operator="containsText" text="4- Bajo">
      <formula>NOT(ISERROR(SEARCH("4- Bajo",A9)))</formula>
    </cfRule>
    <cfRule type="containsText" dxfId="454" priority="937" operator="containsText" text="1- Bajo">
      <formula>NOT(ISERROR(SEARCH("1- Bajo",A9)))</formula>
    </cfRule>
  </conditionalFormatting>
  <conditionalFormatting sqref="A29:E29">
    <cfRule type="containsText" dxfId="453" priority="270" operator="containsText" text="3- Moderado">
      <formula>NOT(ISERROR(SEARCH("3- Moderado",A29)))</formula>
    </cfRule>
    <cfRule type="containsText" dxfId="452" priority="271" operator="containsText" text="6- Moderado">
      <formula>NOT(ISERROR(SEARCH("6- Moderado",A29)))</formula>
    </cfRule>
    <cfRule type="containsText" dxfId="451" priority="272" operator="containsText" text="4- Moderado">
      <formula>NOT(ISERROR(SEARCH("4- Moderado",A29)))</formula>
    </cfRule>
    <cfRule type="containsText" dxfId="450" priority="273" operator="containsText" text="3- Bajo">
      <formula>NOT(ISERROR(SEARCH("3- Bajo",A29)))</formula>
    </cfRule>
    <cfRule type="containsText" dxfId="449" priority="274" operator="containsText" text="4- Bajo">
      <formula>NOT(ISERROR(SEARCH("4- Bajo",A29)))</formula>
    </cfRule>
    <cfRule type="containsText" dxfId="448" priority="275" operator="containsText" text="1- Bajo">
      <formula>NOT(ISERROR(SEARCH("1- Bajo",A29)))</formula>
    </cfRule>
  </conditionalFormatting>
  <conditionalFormatting sqref="A39:E39">
    <cfRule type="containsText" dxfId="447" priority="242" operator="containsText" text="3- Moderado">
      <formula>NOT(ISERROR(SEARCH("3- Moderado",A39)))</formula>
    </cfRule>
    <cfRule type="containsText" dxfId="446" priority="243" operator="containsText" text="6- Moderado">
      <formula>NOT(ISERROR(SEARCH("6- Moderado",A39)))</formula>
    </cfRule>
    <cfRule type="containsText" dxfId="445" priority="244" operator="containsText" text="4- Moderado">
      <formula>NOT(ISERROR(SEARCH("4- Moderado",A39)))</formula>
    </cfRule>
    <cfRule type="containsText" dxfId="444" priority="245" operator="containsText" text="3- Bajo">
      <formula>NOT(ISERROR(SEARCH("3- Bajo",A39)))</formula>
    </cfRule>
    <cfRule type="containsText" dxfId="443" priority="246" operator="containsText" text="4- Bajo">
      <formula>NOT(ISERROR(SEARCH("4- Bajo",A39)))</formula>
    </cfRule>
    <cfRule type="containsText" dxfId="442" priority="247" operator="containsText" text="1- Bajo">
      <formula>NOT(ISERROR(SEARCH("1- Bajo",A39)))</formula>
    </cfRule>
  </conditionalFormatting>
  <conditionalFormatting sqref="A49:E49">
    <cfRule type="containsText" dxfId="441" priority="186" operator="containsText" text="3- Moderado">
      <formula>NOT(ISERROR(SEARCH("3- Moderado",A49)))</formula>
    </cfRule>
    <cfRule type="containsText" dxfId="440" priority="187" operator="containsText" text="6- Moderado">
      <formula>NOT(ISERROR(SEARCH("6- Moderado",A49)))</formula>
    </cfRule>
    <cfRule type="containsText" dxfId="439" priority="188" operator="containsText" text="4- Moderado">
      <formula>NOT(ISERROR(SEARCH("4- Moderado",A49)))</formula>
    </cfRule>
    <cfRule type="containsText" dxfId="438" priority="189" operator="containsText" text="3- Bajo">
      <formula>NOT(ISERROR(SEARCH("3- Bajo",A49)))</formula>
    </cfRule>
    <cfRule type="containsText" dxfId="437" priority="190" operator="containsText" text="4- Bajo">
      <formula>NOT(ISERROR(SEARCH("4- Bajo",A49)))</formula>
    </cfRule>
    <cfRule type="containsText" dxfId="436" priority="191" operator="containsText" text="1- Bajo">
      <formula>NOT(ISERROR(SEARCH("1- Bajo",A49)))</formula>
    </cfRule>
  </conditionalFormatting>
  <conditionalFormatting sqref="C7:F7">
    <cfRule type="containsText" dxfId="435" priority="288" operator="containsText" text="3- Moderado">
      <formula>NOT(ISERROR(SEARCH("3- Moderado",C7)))</formula>
    </cfRule>
    <cfRule type="containsText" dxfId="434" priority="289" operator="containsText" text="6- Moderado">
      <formula>NOT(ISERROR(SEARCH("6- Moderado",C7)))</formula>
    </cfRule>
    <cfRule type="containsText" dxfId="433" priority="290" operator="containsText" text="4- Moderado">
      <formula>NOT(ISERROR(SEARCH("4- Moderado",C7)))</formula>
    </cfRule>
    <cfRule type="containsText" dxfId="432" priority="291" operator="containsText" text="3- Bajo">
      <formula>NOT(ISERROR(SEARCH("3- Bajo",C7)))</formula>
    </cfRule>
    <cfRule type="containsText" dxfId="431" priority="292" operator="containsText" text="4- Bajo">
      <formula>NOT(ISERROR(SEARCH("4- Bajo",C7)))</formula>
    </cfRule>
    <cfRule type="containsText" dxfId="430" priority="293" operator="containsText" text="1- Bajo">
      <formula>NOT(ISERROR(SEARCH("1- Bajo",C7)))</formula>
    </cfRule>
  </conditionalFormatting>
  <conditionalFormatting sqref="D9:D58">
    <cfRule type="containsText" dxfId="429" priority="124" operator="containsText" text="Muy Alta">
      <formula>NOT(ISERROR(SEARCH("Muy Alta",D9)))</formula>
    </cfRule>
    <cfRule type="containsText" dxfId="428" priority="125" operator="containsText" text="Alta">
      <formula>NOT(ISERROR(SEARCH("Alta",D9)))</formula>
    </cfRule>
    <cfRule type="containsText" dxfId="427" priority="126" operator="containsText" text="Baja">
      <formula>NOT(ISERROR(SEARCH("Baja",D9)))</formula>
    </cfRule>
    <cfRule type="containsText" dxfId="426" priority="127" operator="containsText" text="Muy Baja">
      <formula>NOT(ISERROR(SEARCH("Muy Baja",D9)))</formula>
    </cfRule>
    <cfRule type="containsText" dxfId="425" priority="129" operator="containsText" text="Media">
      <formula>NOT(ISERROR(SEARCH("Media",D9)))</formula>
    </cfRule>
  </conditionalFormatting>
  <conditionalFormatting sqref="E9:E58">
    <cfRule type="containsText" dxfId="424" priority="120" operator="containsText" text="Catastrófico">
      <formula>NOT(ISERROR(SEARCH("Catastrófico",E9)))</formula>
    </cfRule>
    <cfRule type="containsText" dxfId="423" priority="121" operator="containsText" text="Mayor">
      <formula>NOT(ISERROR(SEARCH("Mayor",E9)))</formula>
    </cfRule>
    <cfRule type="containsText" dxfId="422" priority="122" operator="containsText" text="Menor">
      <formula>NOT(ISERROR(SEARCH("Menor",E9)))</formula>
    </cfRule>
    <cfRule type="containsText" dxfId="421" priority="123" operator="containsText" text="Leve">
      <formula>NOT(ISERROR(SEARCH("Leve",E9)))</formula>
    </cfRule>
  </conditionalFormatting>
  <conditionalFormatting sqref="E9:F58">
    <cfRule type="containsText" dxfId="420" priority="128" operator="containsText" text="Moderado">
      <formula>NOT(ISERROR(SEARCH("Moderado",E9)))</formula>
    </cfRule>
  </conditionalFormatting>
  <conditionalFormatting sqref="F9:F28">
    <cfRule type="colorScale" priority="1609">
      <colorScale>
        <cfvo type="min"/>
        <cfvo type="max"/>
        <color rgb="FFFF7128"/>
        <color rgb="FFFFEF9C"/>
      </colorScale>
    </cfRule>
  </conditionalFormatting>
  <conditionalFormatting sqref="F9:F58">
    <cfRule type="containsText" dxfId="419" priority="143" operator="containsText" text="Bajo">
      <formula>NOT(ISERROR(SEARCH("Bajo",F9)))</formula>
    </cfRule>
    <cfRule type="containsText" dxfId="418" priority="144" operator="containsText" text="Moderado">
      <formula>NOT(ISERROR(SEARCH("Moderado",F9)))</formula>
    </cfRule>
    <cfRule type="containsText" dxfId="417" priority="145" operator="containsText" text="Alto">
      <formula>NOT(ISERROR(SEARCH("Alto",F9)))</formula>
    </cfRule>
    <cfRule type="containsText" dxfId="416" priority="146" operator="containsText" text="Extremo">
      <formula>NOT(ISERROR(SEARCH("Extremo",F9)))</formula>
    </cfRule>
  </conditionalFormatting>
  <conditionalFormatting sqref="F29:F38">
    <cfRule type="colorScale" priority="287">
      <colorScale>
        <cfvo type="min"/>
        <cfvo type="max"/>
        <color rgb="FFFF7128"/>
        <color rgb="FFFFEF9C"/>
      </colorScale>
    </cfRule>
  </conditionalFormatting>
  <conditionalFormatting sqref="F39:F48">
    <cfRule type="colorScale" priority="259">
      <colorScale>
        <cfvo type="min"/>
        <cfvo type="max"/>
        <color rgb="FFFF7128"/>
        <color rgb="FFFFEF9C"/>
      </colorScale>
    </cfRule>
  </conditionalFormatting>
  <conditionalFormatting sqref="F49:F58">
    <cfRule type="colorScale" priority="203">
      <colorScale>
        <cfvo type="min"/>
        <cfvo type="max"/>
        <color rgb="FFFF7128"/>
        <color rgb="FFFFEF9C"/>
      </colorScale>
    </cfRule>
  </conditionalFormatting>
  <conditionalFormatting sqref="A59:E59">
    <cfRule type="containsText" dxfId="415" priority="78" operator="containsText" text="3- Moderado">
      <formula>NOT(ISERROR(SEARCH("3- Moderado",A59)))</formula>
    </cfRule>
    <cfRule type="containsText" dxfId="414" priority="79" operator="containsText" text="6- Moderado">
      <formula>NOT(ISERROR(SEARCH("6- Moderado",A59)))</formula>
    </cfRule>
    <cfRule type="containsText" dxfId="413" priority="80" operator="containsText" text="4- Moderado">
      <formula>NOT(ISERROR(SEARCH("4- Moderado",A59)))</formula>
    </cfRule>
    <cfRule type="containsText" dxfId="412" priority="81" operator="containsText" text="3- Bajo">
      <formula>NOT(ISERROR(SEARCH("3- Bajo",A59)))</formula>
    </cfRule>
    <cfRule type="containsText" dxfId="411" priority="82" operator="containsText" text="4- Bajo">
      <formula>NOT(ISERROR(SEARCH("4- Bajo",A59)))</formula>
    </cfRule>
    <cfRule type="containsText" dxfId="410" priority="83" operator="containsText" text="1- Bajo">
      <formula>NOT(ISERROR(SEARCH("1- Bajo",A59)))</formula>
    </cfRule>
  </conditionalFormatting>
  <conditionalFormatting sqref="D59:D68">
    <cfRule type="containsText" dxfId="409" priority="68" operator="containsText" text="Muy Alta">
      <formula>NOT(ISERROR(SEARCH("Muy Alta",D59)))</formula>
    </cfRule>
    <cfRule type="containsText" dxfId="408" priority="69" operator="containsText" text="Alta">
      <formula>NOT(ISERROR(SEARCH("Alta",D59)))</formula>
    </cfRule>
    <cfRule type="containsText" dxfId="407" priority="70" operator="containsText" text="Baja">
      <formula>NOT(ISERROR(SEARCH("Baja",D59)))</formula>
    </cfRule>
    <cfRule type="containsText" dxfId="406" priority="71" operator="containsText" text="Muy Baja">
      <formula>NOT(ISERROR(SEARCH("Muy Baja",D59)))</formula>
    </cfRule>
    <cfRule type="containsText" dxfId="405" priority="73" operator="containsText" text="Media">
      <formula>NOT(ISERROR(SEARCH("Media",D59)))</formula>
    </cfRule>
  </conditionalFormatting>
  <conditionalFormatting sqref="E59:E68">
    <cfRule type="containsText" dxfId="404" priority="64" operator="containsText" text="Catastrófico">
      <formula>NOT(ISERROR(SEARCH("Catastrófico",E59)))</formula>
    </cfRule>
    <cfRule type="containsText" dxfId="403" priority="65" operator="containsText" text="Mayor">
      <formula>NOT(ISERROR(SEARCH("Mayor",E59)))</formula>
    </cfRule>
    <cfRule type="containsText" dxfId="402" priority="66" operator="containsText" text="Menor">
      <formula>NOT(ISERROR(SEARCH("Menor",E59)))</formula>
    </cfRule>
    <cfRule type="containsText" dxfId="401" priority="67" operator="containsText" text="Leve">
      <formula>NOT(ISERROR(SEARCH("Leve",E59)))</formula>
    </cfRule>
  </conditionalFormatting>
  <conditionalFormatting sqref="E59:F68">
    <cfRule type="containsText" dxfId="400" priority="72" operator="containsText" text="Moderado">
      <formula>NOT(ISERROR(SEARCH("Moderado",E59)))</formula>
    </cfRule>
  </conditionalFormatting>
  <conditionalFormatting sqref="F59:F68">
    <cfRule type="containsText" dxfId="399" priority="74" operator="containsText" text="Bajo">
      <formula>NOT(ISERROR(SEARCH("Bajo",F59)))</formula>
    </cfRule>
    <cfRule type="containsText" dxfId="398" priority="75" operator="containsText" text="Moderado">
      <formula>NOT(ISERROR(SEARCH("Moderado",F59)))</formula>
    </cfRule>
    <cfRule type="containsText" dxfId="397" priority="76" operator="containsText" text="Alto">
      <formula>NOT(ISERROR(SEARCH("Alto",F59)))</formula>
    </cfRule>
    <cfRule type="containsText" dxfId="396" priority="77" operator="containsText" text="Extremo">
      <formula>NOT(ISERROR(SEARCH("Extremo",F59)))</formula>
    </cfRule>
  </conditionalFormatting>
  <conditionalFormatting sqref="F59:F68">
    <cfRule type="colorScale" priority="84">
      <colorScale>
        <cfvo type="min"/>
        <cfvo type="max"/>
        <color rgb="FFFF7128"/>
        <color rgb="FFFFEF9C"/>
      </colorScale>
    </cfRule>
  </conditionalFormatting>
  <dataValidations xWindow="729" yWindow="486" count="4">
    <dataValidation allowBlank="1" showInputMessage="1" showErrorMessage="1" prompt="seleccionar si el responsable de ejecutar las acciones es el nivel central" sqref="J7" xr:uid="{00000000-0002-0000-0900-000000000000}"/>
    <dataValidation allowBlank="1" showInputMessage="1" showErrorMessage="1" prompt="Seleccionar si el responsable es el responsable de las acciones es el nivel central" sqref="I6:I7" xr:uid="{00000000-0002-0000-0900-000001000000}"/>
    <dataValidation allowBlank="1" showInputMessage="1" showErrorMessage="1" prompt="Describir las actividades que se van a desarrollar para el proyecto" sqref="H6" xr:uid="{00000000-0002-0000-0900-000002000000}"/>
    <dataValidation allowBlank="1" showInputMessage="1" showErrorMessage="1" prompt="Registrar qué factor  que ocasina el riesgo: un facot identtficado el contexto._x000a_O  personas, recursos, estilo de direccion , factores externos, , codiciones ambientales" sqref="C7" xr:uid="{00000000-0002-0000-09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xWindow="729" yWindow="486" count="1">
        <x14:dataValidation type="list" allowBlank="1" showInputMessage="1" showErrorMessage="1" xr:uid="{00000000-0002-0000-0900-000004000000}">
          <x14:formula1>
            <xm:f>'9- Matriz de Calor '!$S$8:$S$11</xm:f>
          </x14:formula1>
          <xm:sqref>G9:G68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39997558519241921"/>
    <pageSetUpPr fitToPage="1"/>
  </sheetPr>
  <dimension ref="A1:JK69"/>
  <sheetViews>
    <sheetView showGridLines="0" topLeftCell="C9" zoomScale="82" zoomScaleNormal="82" workbookViewId="0">
      <selection activeCell="M8" sqref="M8"/>
    </sheetView>
  </sheetViews>
  <sheetFormatPr baseColWidth="10" defaultColWidth="11.42578125" defaultRowHeight="15"/>
  <cols>
    <col min="1" max="1" width="18.42578125" style="4" customWidth="1"/>
    <col min="2" max="2" width="35.85546875" style="4" customWidth="1"/>
    <col min="3" max="3" width="40.28515625" customWidth="1"/>
    <col min="4" max="4" width="16.85546875" style="75" customWidth="1"/>
    <col min="5" max="5" width="18.5703125" style="19" customWidth="1"/>
    <col min="6" max="6" width="18.28515625" style="19" bestFit="1" customWidth="1"/>
    <col min="7" max="7" width="18.28515625" bestFit="1" customWidth="1"/>
    <col min="8" max="8" width="32.7109375" customWidth="1"/>
    <col min="9" max="9" width="16.5703125" customWidth="1"/>
    <col min="10" max="10" width="14.28515625" customWidth="1"/>
    <col min="11" max="11" width="17.7109375" customWidth="1"/>
    <col min="12" max="12" width="17.5703125" customWidth="1"/>
    <col min="13" max="13" width="48.28515625" customWidth="1"/>
    <col min="14" max="169" width="11.42578125" style="1"/>
  </cols>
  <sheetData>
    <row r="1" spans="1:271" s="11" customFormat="1" ht="31.5" customHeight="1">
      <c r="A1" s="274"/>
      <c r="B1" s="274"/>
      <c r="C1" s="276"/>
      <c r="D1" s="276"/>
      <c r="E1" s="276"/>
      <c r="F1" s="276"/>
      <c r="G1" s="276"/>
      <c r="H1" s="276"/>
      <c r="I1" s="276"/>
      <c r="J1" s="276"/>
      <c r="K1" s="276"/>
      <c r="L1" s="557"/>
      <c r="M1" s="558"/>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57" customHeight="1">
      <c r="A2" s="275"/>
      <c r="B2" s="275"/>
      <c r="C2" s="277"/>
      <c r="D2" s="277"/>
      <c r="E2" s="277"/>
      <c r="F2" s="277"/>
      <c r="G2" s="277"/>
      <c r="H2" s="277"/>
      <c r="I2" s="277"/>
      <c r="J2" s="277"/>
      <c r="K2" s="277"/>
      <c r="L2" s="581"/>
      <c r="M2" s="582"/>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0.9" customHeight="1">
      <c r="A3" s="446" t="s">
        <v>242</v>
      </c>
      <c r="B3" s="446"/>
      <c r="C3" s="498" t="s">
        <v>5</v>
      </c>
      <c r="D3" s="498"/>
      <c r="E3" s="498"/>
      <c r="F3" s="498"/>
      <c r="G3" s="498"/>
      <c r="H3" s="498"/>
      <c r="I3" s="498"/>
      <c r="J3" s="498"/>
      <c r="K3" s="498"/>
      <c r="L3" s="498"/>
      <c r="M3" s="498"/>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0.9" customHeight="1">
      <c r="A4" s="446" t="s">
        <v>243</v>
      </c>
      <c r="B4" s="446"/>
      <c r="C4" s="497" t="s">
        <v>440</v>
      </c>
      <c r="D4" s="497"/>
      <c r="E4" s="497"/>
      <c r="F4" s="497"/>
      <c r="G4" s="497"/>
      <c r="H4" s="497"/>
      <c r="I4" s="497"/>
      <c r="J4" s="497"/>
      <c r="K4" s="497"/>
      <c r="L4" s="497"/>
      <c r="M4" s="497"/>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0.9" customHeight="1" thickBot="1">
      <c r="A5" s="446" t="s">
        <v>245</v>
      </c>
      <c r="B5" s="446"/>
      <c r="C5" s="404" t="s">
        <v>246</v>
      </c>
      <c r="D5" s="549"/>
      <c r="E5" s="549"/>
      <c r="F5" s="549"/>
      <c r="G5" s="549"/>
      <c r="H5" s="549"/>
      <c r="I5" s="549"/>
      <c r="J5" s="549"/>
      <c r="K5" s="549"/>
      <c r="L5" s="549"/>
      <c r="M5" s="55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44" t="s">
        <v>441</v>
      </c>
      <c r="B6" s="545"/>
      <c r="C6" s="546"/>
      <c r="D6" s="547" t="s">
        <v>442</v>
      </c>
      <c r="E6" s="547"/>
      <c r="F6" s="547"/>
      <c r="G6" s="548" t="s">
        <v>443</v>
      </c>
      <c r="H6" s="551" t="s">
        <v>444</v>
      </c>
      <c r="I6" s="553" t="s">
        <v>445</v>
      </c>
      <c r="J6" s="554"/>
      <c r="K6" s="553" t="s">
        <v>446</v>
      </c>
      <c r="L6" s="554"/>
      <c r="M6" s="555" t="s">
        <v>518</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40</v>
      </c>
      <c r="B7" s="27" t="s">
        <v>184</v>
      </c>
      <c r="C7" s="27" t="s">
        <v>186</v>
      </c>
      <c r="D7" s="20" t="s">
        <v>196</v>
      </c>
      <c r="E7" s="20" t="s">
        <v>448</v>
      </c>
      <c r="F7" s="20" t="s">
        <v>449</v>
      </c>
      <c r="G7" s="548"/>
      <c r="H7" s="552"/>
      <c r="I7" s="21" t="s">
        <v>450</v>
      </c>
      <c r="J7" s="21" t="s">
        <v>451</v>
      </c>
      <c r="K7" s="21" t="s">
        <v>452</v>
      </c>
      <c r="L7" s="21" t="s">
        <v>453</v>
      </c>
      <c r="M7" s="555"/>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59"/>
      <c r="B8" s="560"/>
      <c r="C8" s="560"/>
      <c r="D8" s="560"/>
      <c r="E8" s="560"/>
      <c r="F8" s="560"/>
      <c r="G8" s="560"/>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61">
        <f>'7- Mapa Final'!A10</f>
        <v>1</v>
      </c>
      <c r="B9" s="563" t="str">
        <f>'7- Mapa Final'!B10</f>
        <v>Incumplimiento en la Planeación y Ejecución del Sistema de Gestión de Seguridad y Salud en el Trabajo</v>
      </c>
      <c r="C9" s="563" t="str">
        <f>'7- Mapa Final'!C10</f>
        <v>Posibilidad de incumplimiento de las metas establecidas en el Plan de Trabajo, llevando a la entidad a incurrir en sanciones establecidas por los organismos de vigilancia y control.</v>
      </c>
      <c r="D9" s="574" t="str">
        <f>'7- Mapa Final'!J10</f>
        <v>Muy Baja - 1</v>
      </c>
      <c r="E9" s="576" t="str">
        <f>'7- Mapa Final'!K10</f>
        <v>Menor - 2</v>
      </c>
      <c r="F9" s="569" t="str">
        <f>'7- Mapa Final'!M10</f>
        <v>Bajo - 2</v>
      </c>
      <c r="G9" s="413" t="s">
        <v>335</v>
      </c>
      <c r="H9" s="571"/>
      <c r="I9" s="571"/>
      <c r="J9" s="571" t="s">
        <v>476</v>
      </c>
      <c r="K9" s="565">
        <v>45383</v>
      </c>
      <c r="L9" s="565">
        <v>45473</v>
      </c>
      <c r="M9" s="583" t="s">
        <v>477</v>
      </c>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62"/>
      <c r="B10" s="564"/>
      <c r="C10" s="564"/>
      <c r="D10" s="575"/>
      <c r="E10" s="577"/>
      <c r="F10" s="570"/>
      <c r="G10" s="414"/>
      <c r="H10" s="566"/>
      <c r="I10" s="566"/>
      <c r="J10" s="566"/>
      <c r="K10" s="566"/>
      <c r="L10" s="566"/>
      <c r="M10" s="584"/>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62"/>
      <c r="B11" s="564"/>
      <c r="C11" s="564"/>
      <c r="D11" s="575"/>
      <c r="E11" s="577"/>
      <c r="F11" s="570"/>
      <c r="G11" s="414"/>
      <c r="H11" s="566"/>
      <c r="I11" s="566"/>
      <c r="J11" s="566"/>
      <c r="K11" s="566"/>
      <c r="L11" s="566"/>
      <c r="M11" s="584"/>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62"/>
      <c r="B12" s="564"/>
      <c r="C12" s="564"/>
      <c r="D12" s="575"/>
      <c r="E12" s="577"/>
      <c r="F12" s="570"/>
      <c r="G12" s="414"/>
      <c r="H12" s="566"/>
      <c r="I12" s="566"/>
      <c r="J12" s="566"/>
      <c r="K12" s="566"/>
      <c r="L12" s="566"/>
      <c r="M12" s="584"/>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62"/>
      <c r="B13" s="564"/>
      <c r="C13" s="564"/>
      <c r="D13" s="575"/>
      <c r="E13" s="577"/>
      <c r="F13" s="570"/>
      <c r="G13" s="414"/>
      <c r="H13" s="566"/>
      <c r="I13" s="566"/>
      <c r="J13" s="566"/>
      <c r="K13" s="566"/>
      <c r="L13" s="566"/>
      <c r="M13" s="584"/>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62"/>
      <c r="B14" s="564"/>
      <c r="C14" s="564"/>
      <c r="D14" s="575"/>
      <c r="E14" s="577"/>
      <c r="F14" s="570"/>
      <c r="G14" s="414"/>
      <c r="H14" s="566"/>
      <c r="I14" s="566"/>
      <c r="J14" s="566"/>
      <c r="K14" s="566"/>
      <c r="L14" s="566"/>
      <c r="M14" s="584"/>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62"/>
      <c r="B15" s="564"/>
      <c r="C15" s="564"/>
      <c r="D15" s="575"/>
      <c r="E15" s="577"/>
      <c r="F15" s="570"/>
      <c r="G15" s="414"/>
      <c r="H15" s="566"/>
      <c r="I15" s="566"/>
      <c r="J15" s="566"/>
      <c r="K15" s="566"/>
      <c r="L15" s="566"/>
      <c r="M15" s="584"/>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62"/>
      <c r="B16" s="564"/>
      <c r="C16" s="564"/>
      <c r="D16" s="575"/>
      <c r="E16" s="577"/>
      <c r="F16" s="570"/>
      <c r="G16" s="414"/>
      <c r="H16" s="566"/>
      <c r="I16" s="566"/>
      <c r="J16" s="566"/>
      <c r="K16" s="566"/>
      <c r="L16" s="566"/>
      <c r="M16" s="584"/>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62"/>
      <c r="B17" s="564"/>
      <c r="C17" s="564"/>
      <c r="D17" s="575"/>
      <c r="E17" s="577"/>
      <c r="F17" s="570"/>
      <c r="G17" s="414"/>
      <c r="H17" s="566"/>
      <c r="I17" s="566"/>
      <c r="J17" s="566"/>
      <c r="K17" s="566"/>
      <c r="L17" s="566"/>
      <c r="M17" s="584"/>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562"/>
      <c r="B18" s="564"/>
      <c r="C18" s="564"/>
      <c r="D18" s="575"/>
      <c r="E18" s="577"/>
      <c r="F18" s="570"/>
      <c r="G18" s="414"/>
      <c r="H18" s="566"/>
      <c r="I18" s="566"/>
      <c r="J18" s="566"/>
      <c r="K18" s="566"/>
      <c r="L18" s="566"/>
      <c r="M18" s="584"/>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561">
        <f>'7- Mapa Final'!A20</f>
        <v>2</v>
      </c>
      <c r="B19" s="563" t="str">
        <f>'7- Mapa Final'!B20</f>
        <v xml:space="preserve">Aumento de Accidentes de trabajo y enfermedades laborales o salud pública </v>
      </c>
      <c r="C19" s="563" t="str">
        <f>'7- Mapa Final'!C20</f>
        <v>Accidentes de trabajo leves, graves y mortales y afectaciones a la infraestructura,
Afectación a la salud de la población judicial y ambiental de la entidad  debido al contagio  por virus y/o pandemias</v>
      </c>
      <c r="D19" s="574" t="str">
        <f>'7- Mapa Final'!J20</f>
        <v>Muy Baja - 1</v>
      </c>
      <c r="E19" s="576" t="str">
        <f>'7- Mapa Final'!K20</f>
        <v>Leve - 1</v>
      </c>
      <c r="F19" s="569" t="str">
        <f>'7- Mapa Final'!M20</f>
        <v>Bajo - 1</v>
      </c>
      <c r="G19" s="413" t="s">
        <v>335</v>
      </c>
      <c r="H19" s="571"/>
      <c r="I19" s="571"/>
      <c r="J19" s="571" t="s">
        <v>476</v>
      </c>
      <c r="K19" s="565">
        <v>45383</v>
      </c>
      <c r="L19" s="565">
        <v>45473</v>
      </c>
      <c r="M19" s="572" t="s">
        <v>514</v>
      </c>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62"/>
      <c r="B20" s="564"/>
      <c r="C20" s="564"/>
      <c r="D20" s="575"/>
      <c r="E20" s="577"/>
      <c r="F20" s="570"/>
      <c r="G20" s="414"/>
      <c r="H20" s="566"/>
      <c r="I20" s="566"/>
      <c r="J20" s="566"/>
      <c r="K20" s="566"/>
      <c r="L20" s="566"/>
      <c r="M20" s="573"/>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62"/>
      <c r="B21" s="564"/>
      <c r="C21" s="564"/>
      <c r="D21" s="575"/>
      <c r="E21" s="577"/>
      <c r="F21" s="570"/>
      <c r="G21" s="414"/>
      <c r="H21" s="566"/>
      <c r="I21" s="566"/>
      <c r="J21" s="566"/>
      <c r="K21" s="566"/>
      <c r="L21" s="566"/>
      <c r="M21" s="573"/>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62"/>
      <c r="B22" s="564"/>
      <c r="C22" s="564"/>
      <c r="D22" s="575"/>
      <c r="E22" s="577"/>
      <c r="F22" s="570"/>
      <c r="G22" s="414"/>
      <c r="H22" s="566"/>
      <c r="I22" s="566"/>
      <c r="J22" s="566"/>
      <c r="K22" s="566"/>
      <c r="L22" s="566"/>
      <c r="M22" s="573"/>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62"/>
      <c r="B23" s="564"/>
      <c r="C23" s="564"/>
      <c r="D23" s="575"/>
      <c r="E23" s="577"/>
      <c r="F23" s="570"/>
      <c r="G23" s="414"/>
      <c r="H23" s="566"/>
      <c r="I23" s="566"/>
      <c r="J23" s="566"/>
      <c r="K23" s="566"/>
      <c r="L23" s="566"/>
      <c r="M23" s="573"/>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62"/>
      <c r="B24" s="564"/>
      <c r="C24" s="564"/>
      <c r="D24" s="575"/>
      <c r="E24" s="577"/>
      <c r="F24" s="570"/>
      <c r="G24" s="414"/>
      <c r="H24" s="566"/>
      <c r="I24" s="566"/>
      <c r="J24" s="566"/>
      <c r="K24" s="566"/>
      <c r="L24" s="566"/>
      <c r="M24" s="573"/>
      <c r="N24" s="26"/>
      <c r="O24" s="26"/>
    </row>
    <row r="25" spans="1:169">
      <c r="A25" s="562"/>
      <c r="B25" s="564"/>
      <c r="C25" s="564"/>
      <c r="D25" s="575"/>
      <c r="E25" s="577"/>
      <c r="F25" s="570"/>
      <c r="G25" s="414"/>
      <c r="H25" s="566"/>
      <c r="I25" s="566"/>
      <c r="J25" s="566"/>
      <c r="K25" s="566"/>
      <c r="L25" s="566"/>
      <c r="M25" s="573"/>
      <c r="N25" s="26"/>
      <c r="O25" s="26"/>
    </row>
    <row r="26" spans="1:169">
      <c r="A26" s="562"/>
      <c r="B26" s="564"/>
      <c r="C26" s="564"/>
      <c r="D26" s="575"/>
      <c r="E26" s="577"/>
      <c r="F26" s="570"/>
      <c r="G26" s="414"/>
      <c r="H26" s="566"/>
      <c r="I26" s="566"/>
      <c r="J26" s="566"/>
      <c r="K26" s="566"/>
      <c r="L26" s="566"/>
      <c r="M26" s="573"/>
      <c r="N26" s="26"/>
      <c r="O26" s="26"/>
    </row>
    <row r="27" spans="1:169">
      <c r="A27" s="562"/>
      <c r="B27" s="564"/>
      <c r="C27" s="564"/>
      <c r="D27" s="575"/>
      <c r="E27" s="577"/>
      <c r="F27" s="570"/>
      <c r="G27" s="414"/>
      <c r="H27" s="566"/>
      <c r="I27" s="566"/>
      <c r="J27" s="566"/>
      <c r="K27" s="566"/>
      <c r="L27" s="566"/>
      <c r="M27" s="573"/>
      <c r="N27" s="26"/>
      <c r="O27" s="26"/>
    </row>
    <row r="28" spans="1:169">
      <c r="A28" s="562"/>
      <c r="B28" s="564"/>
      <c r="C28" s="564"/>
      <c r="D28" s="575"/>
      <c r="E28" s="577"/>
      <c r="F28" s="570"/>
      <c r="G28" s="414"/>
      <c r="H28" s="566"/>
      <c r="I28" s="566"/>
      <c r="J28" s="566"/>
      <c r="K28" s="566"/>
      <c r="L28" s="566"/>
      <c r="M28" s="573"/>
      <c r="N28" s="26"/>
      <c r="O28" s="26"/>
    </row>
    <row r="29" spans="1:169" s="18" customFormat="1" ht="12.75" hidden="1" customHeight="1">
      <c r="A29" s="561">
        <f>'7- Mapa Final'!A30</f>
        <v>3</v>
      </c>
      <c r="B29" s="563">
        <f>'7- Mapa Final'!B30</f>
        <v>0</v>
      </c>
      <c r="C29" s="563">
        <f>'7- Mapa Final'!C30</f>
        <v>0</v>
      </c>
      <c r="D29" s="574" t="e">
        <f>'7- Mapa Final'!J30</f>
        <v>#DIV/0!</v>
      </c>
      <c r="E29" s="576" t="e">
        <f>'7- Mapa Final'!K30</f>
        <v>#VALUE!</v>
      </c>
      <c r="F29" s="569" t="e">
        <f>'7- Mapa Final'!M30</f>
        <v>#DIV/0!</v>
      </c>
      <c r="G29" s="413"/>
      <c r="H29" s="571"/>
      <c r="I29" s="571"/>
      <c r="J29" s="571"/>
      <c r="K29" s="571"/>
      <c r="L29" s="571"/>
      <c r="M29" s="585"/>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hidden="1" customHeight="1">
      <c r="A30" s="562"/>
      <c r="B30" s="564"/>
      <c r="C30" s="564"/>
      <c r="D30" s="575"/>
      <c r="E30" s="577"/>
      <c r="F30" s="570"/>
      <c r="G30" s="414"/>
      <c r="H30" s="566"/>
      <c r="I30" s="566"/>
      <c r="J30" s="566"/>
      <c r="K30" s="566"/>
      <c r="L30" s="566"/>
      <c r="M30" s="580"/>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hidden="1" customHeight="1">
      <c r="A31" s="562"/>
      <c r="B31" s="564"/>
      <c r="C31" s="564"/>
      <c r="D31" s="575"/>
      <c r="E31" s="577"/>
      <c r="F31" s="570"/>
      <c r="G31" s="414"/>
      <c r="H31" s="566"/>
      <c r="I31" s="566"/>
      <c r="J31" s="566"/>
      <c r="K31" s="566"/>
      <c r="L31" s="566"/>
      <c r="M31" s="580"/>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hidden="1" customHeight="1">
      <c r="A32" s="562"/>
      <c r="B32" s="564"/>
      <c r="C32" s="564"/>
      <c r="D32" s="575"/>
      <c r="E32" s="577"/>
      <c r="F32" s="570"/>
      <c r="G32" s="414"/>
      <c r="H32" s="566"/>
      <c r="I32" s="566"/>
      <c r="J32" s="566"/>
      <c r="K32" s="566"/>
      <c r="L32" s="566"/>
      <c r="M32" s="580"/>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hidden="1" customHeight="1">
      <c r="A33" s="562"/>
      <c r="B33" s="564"/>
      <c r="C33" s="564"/>
      <c r="D33" s="575"/>
      <c r="E33" s="577"/>
      <c r="F33" s="570"/>
      <c r="G33" s="414"/>
      <c r="H33" s="566"/>
      <c r="I33" s="566"/>
      <c r="J33" s="566"/>
      <c r="K33" s="566"/>
      <c r="L33" s="566"/>
      <c r="M33" s="580"/>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hidden="1">
      <c r="A34" s="562"/>
      <c r="B34" s="564"/>
      <c r="C34" s="564"/>
      <c r="D34" s="575"/>
      <c r="E34" s="577"/>
      <c r="F34" s="570"/>
      <c r="G34" s="414"/>
      <c r="H34" s="566"/>
      <c r="I34" s="566"/>
      <c r="J34" s="566"/>
      <c r="K34" s="566"/>
      <c r="L34" s="566"/>
      <c r="M34" s="580"/>
      <c r="N34" s="26"/>
      <c r="O34" s="26"/>
    </row>
    <row r="35" spans="1:169" hidden="1">
      <c r="A35" s="562"/>
      <c r="B35" s="564"/>
      <c r="C35" s="564"/>
      <c r="D35" s="575"/>
      <c r="E35" s="577"/>
      <c r="F35" s="570"/>
      <c r="G35" s="414"/>
      <c r="H35" s="566"/>
      <c r="I35" s="566"/>
      <c r="J35" s="566"/>
      <c r="K35" s="566"/>
      <c r="L35" s="566"/>
      <c r="M35" s="580"/>
      <c r="N35" s="26"/>
      <c r="O35" s="26"/>
    </row>
    <row r="36" spans="1:169" hidden="1">
      <c r="A36" s="562"/>
      <c r="B36" s="564"/>
      <c r="C36" s="564"/>
      <c r="D36" s="575"/>
      <c r="E36" s="577"/>
      <c r="F36" s="570"/>
      <c r="G36" s="414"/>
      <c r="H36" s="566"/>
      <c r="I36" s="566"/>
      <c r="J36" s="566"/>
      <c r="K36" s="566"/>
      <c r="L36" s="566"/>
      <c r="M36" s="580"/>
      <c r="N36" s="26"/>
      <c r="O36" s="26"/>
    </row>
    <row r="37" spans="1:169" hidden="1">
      <c r="A37" s="562"/>
      <c r="B37" s="564"/>
      <c r="C37" s="564"/>
      <c r="D37" s="575"/>
      <c r="E37" s="577"/>
      <c r="F37" s="570"/>
      <c r="G37" s="414"/>
      <c r="H37" s="566"/>
      <c r="I37" s="566"/>
      <c r="J37" s="566"/>
      <c r="K37" s="566"/>
      <c r="L37" s="566"/>
      <c r="M37" s="580"/>
      <c r="N37" s="26"/>
      <c r="O37" s="26"/>
    </row>
    <row r="38" spans="1:169" ht="15.75" hidden="1" thickBot="1">
      <c r="A38" s="562"/>
      <c r="B38" s="564"/>
      <c r="C38" s="564"/>
      <c r="D38" s="575"/>
      <c r="E38" s="577"/>
      <c r="F38" s="570"/>
      <c r="G38" s="414"/>
      <c r="H38" s="566"/>
      <c r="I38" s="566"/>
      <c r="J38" s="566"/>
      <c r="K38" s="566"/>
      <c r="L38" s="566"/>
      <c r="M38" s="580"/>
      <c r="N38" s="26"/>
      <c r="O38" s="26"/>
    </row>
    <row r="39" spans="1:169" s="18" customFormat="1" ht="12.75" hidden="1" customHeight="1">
      <c r="A39" s="561">
        <f>'7- Mapa Final'!A40</f>
        <v>4</v>
      </c>
      <c r="B39" s="563" t="str">
        <f>'7- Mapa Final'!B40</f>
        <v>Recibir dádivas o beneficios a nombre propio o de terceros para  desviar recursos, no presentar o presentar reportes con información no veraz</v>
      </c>
      <c r="C39" s="563" t="str">
        <f>'7- Mapa Final'!C40</f>
        <v xml:space="preserve">Se favorece indebidamente a un servidor judicial a través de la validación del  reporte de accidentes de trabajo ante la Administradora de Riesgos Laborales </v>
      </c>
      <c r="D39" s="574" t="str">
        <f>'7- Mapa Final'!J40</f>
        <v>Muy Baja - 1</v>
      </c>
      <c r="E39" s="576" t="str">
        <f>'7- Mapa Final'!K40</f>
        <v>Moderado - 3</v>
      </c>
      <c r="F39" s="569" t="str">
        <f>'7- Mapa Final'!M40</f>
        <v>Moderado - 3</v>
      </c>
      <c r="G39" s="413"/>
      <c r="H39" s="571"/>
      <c r="I39" s="571"/>
      <c r="J39" s="571"/>
      <c r="K39" s="571"/>
      <c r="L39" s="571"/>
      <c r="M39" s="585"/>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hidden="1" customHeight="1">
      <c r="A40" s="562"/>
      <c r="B40" s="564"/>
      <c r="C40" s="564"/>
      <c r="D40" s="575"/>
      <c r="E40" s="577"/>
      <c r="F40" s="570"/>
      <c r="G40" s="414"/>
      <c r="H40" s="566"/>
      <c r="I40" s="566"/>
      <c r="J40" s="566"/>
      <c r="K40" s="566"/>
      <c r="L40" s="566"/>
      <c r="M40" s="580"/>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hidden="1" customHeight="1">
      <c r="A41" s="562"/>
      <c r="B41" s="564"/>
      <c r="C41" s="564"/>
      <c r="D41" s="575"/>
      <c r="E41" s="577"/>
      <c r="F41" s="570"/>
      <c r="G41" s="414"/>
      <c r="H41" s="566"/>
      <c r="I41" s="566"/>
      <c r="J41" s="566"/>
      <c r="K41" s="566"/>
      <c r="L41" s="566"/>
      <c r="M41" s="580"/>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hidden="1" customHeight="1">
      <c r="A42" s="562"/>
      <c r="B42" s="564"/>
      <c r="C42" s="564"/>
      <c r="D42" s="575"/>
      <c r="E42" s="577"/>
      <c r="F42" s="570"/>
      <c r="G42" s="414"/>
      <c r="H42" s="566"/>
      <c r="I42" s="566"/>
      <c r="J42" s="566"/>
      <c r="K42" s="566"/>
      <c r="L42" s="566"/>
      <c r="M42" s="580"/>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hidden="1" customHeight="1">
      <c r="A43" s="562"/>
      <c r="B43" s="564"/>
      <c r="C43" s="564"/>
      <c r="D43" s="575"/>
      <c r="E43" s="577"/>
      <c r="F43" s="570"/>
      <c r="G43" s="414"/>
      <c r="H43" s="566"/>
      <c r="I43" s="566"/>
      <c r="J43" s="566"/>
      <c r="K43" s="566"/>
      <c r="L43" s="566"/>
      <c r="M43" s="580"/>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hidden="1">
      <c r="A44" s="562"/>
      <c r="B44" s="564"/>
      <c r="C44" s="564"/>
      <c r="D44" s="575"/>
      <c r="E44" s="577"/>
      <c r="F44" s="570"/>
      <c r="G44" s="414"/>
      <c r="H44" s="566"/>
      <c r="I44" s="566"/>
      <c r="J44" s="566"/>
      <c r="K44" s="566"/>
      <c r="L44" s="566"/>
      <c r="M44" s="580"/>
      <c r="N44" s="26"/>
      <c r="O44" s="26"/>
    </row>
    <row r="45" spans="1:169" hidden="1">
      <c r="A45" s="562"/>
      <c r="B45" s="564"/>
      <c r="C45" s="564"/>
      <c r="D45" s="575"/>
      <c r="E45" s="577"/>
      <c r="F45" s="570"/>
      <c r="G45" s="414"/>
      <c r="H45" s="566"/>
      <c r="I45" s="566"/>
      <c r="J45" s="566"/>
      <c r="K45" s="566"/>
      <c r="L45" s="566"/>
      <c r="M45" s="580"/>
      <c r="N45" s="26"/>
      <c r="O45" s="26"/>
    </row>
    <row r="46" spans="1:169" hidden="1">
      <c r="A46" s="562"/>
      <c r="B46" s="564"/>
      <c r="C46" s="564"/>
      <c r="D46" s="575"/>
      <c r="E46" s="577"/>
      <c r="F46" s="570"/>
      <c r="G46" s="414"/>
      <c r="H46" s="566"/>
      <c r="I46" s="566"/>
      <c r="J46" s="566"/>
      <c r="K46" s="566"/>
      <c r="L46" s="566"/>
      <c r="M46" s="580"/>
      <c r="N46" s="26"/>
      <c r="O46" s="26"/>
    </row>
    <row r="47" spans="1:169" hidden="1">
      <c r="A47" s="562"/>
      <c r="B47" s="564"/>
      <c r="C47" s="564"/>
      <c r="D47" s="575"/>
      <c r="E47" s="577"/>
      <c r="F47" s="570"/>
      <c r="G47" s="414"/>
      <c r="H47" s="566"/>
      <c r="I47" s="566"/>
      <c r="J47" s="566"/>
      <c r="K47" s="566"/>
      <c r="L47" s="566"/>
      <c r="M47" s="580"/>
      <c r="N47" s="26"/>
      <c r="O47" s="26"/>
    </row>
    <row r="48" spans="1:169" ht="15.75" hidden="1" thickBot="1">
      <c r="A48" s="562"/>
      <c r="B48" s="564"/>
      <c r="C48" s="564"/>
      <c r="D48" s="575"/>
      <c r="E48" s="577"/>
      <c r="F48" s="570"/>
      <c r="G48" s="414"/>
      <c r="H48" s="566"/>
      <c r="I48" s="566"/>
      <c r="J48" s="566"/>
      <c r="K48" s="566"/>
      <c r="L48" s="566"/>
      <c r="M48" s="580"/>
      <c r="N48" s="26"/>
      <c r="O48" s="26"/>
    </row>
    <row r="49" spans="1:169" s="18" customFormat="1" ht="12.75" hidden="1" customHeight="1">
      <c r="A49" s="561">
        <f>'7- Mapa Final'!A50</f>
        <v>5</v>
      </c>
      <c r="B49" s="563"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63" t="str">
        <f>'7- Mapa Final'!C50</f>
        <v>Cuando  se direccionan los requisitos habilitanes y/o técnicos para favorecer  indebidamente  a ciertos proponentes</v>
      </c>
      <c r="D49" s="574" t="str">
        <f>'7- Mapa Final'!J50</f>
        <v>Muy Baja - 1</v>
      </c>
      <c r="E49" s="576" t="str">
        <f>'7- Mapa Final'!K50</f>
        <v>Mayor - 4</v>
      </c>
      <c r="F49" s="569" t="str">
        <f>'7- Mapa Final'!M50</f>
        <v>Alto  - 4</v>
      </c>
      <c r="G49" s="413"/>
      <c r="H49" s="571"/>
      <c r="I49" s="571"/>
      <c r="J49" s="571"/>
      <c r="K49" s="571"/>
      <c r="L49" s="571"/>
      <c r="M49" s="585"/>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hidden="1" customHeight="1">
      <c r="A50" s="562"/>
      <c r="B50" s="564"/>
      <c r="C50" s="564"/>
      <c r="D50" s="575"/>
      <c r="E50" s="577"/>
      <c r="F50" s="570"/>
      <c r="G50" s="414"/>
      <c r="H50" s="566"/>
      <c r="I50" s="566"/>
      <c r="J50" s="566"/>
      <c r="K50" s="566"/>
      <c r="L50" s="566"/>
      <c r="M50" s="580"/>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hidden="1" customHeight="1">
      <c r="A51" s="562"/>
      <c r="B51" s="564"/>
      <c r="C51" s="564"/>
      <c r="D51" s="575"/>
      <c r="E51" s="577"/>
      <c r="F51" s="570"/>
      <c r="G51" s="414"/>
      <c r="H51" s="566"/>
      <c r="I51" s="566"/>
      <c r="J51" s="566"/>
      <c r="K51" s="566"/>
      <c r="L51" s="566"/>
      <c r="M51" s="580"/>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hidden="1" customHeight="1">
      <c r="A52" s="562"/>
      <c r="B52" s="564"/>
      <c r="C52" s="564"/>
      <c r="D52" s="575"/>
      <c r="E52" s="577"/>
      <c r="F52" s="570"/>
      <c r="G52" s="414"/>
      <c r="H52" s="566"/>
      <c r="I52" s="566"/>
      <c r="J52" s="566"/>
      <c r="K52" s="566"/>
      <c r="L52" s="566"/>
      <c r="M52" s="580"/>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hidden="1" customHeight="1">
      <c r="A53" s="562"/>
      <c r="B53" s="564"/>
      <c r="C53" s="564"/>
      <c r="D53" s="575"/>
      <c r="E53" s="577"/>
      <c r="F53" s="570"/>
      <c r="G53" s="414"/>
      <c r="H53" s="566"/>
      <c r="I53" s="566"/>
      <c r="J53" s="566"/>
      <c r="K53" s="566"/>
      <c r="L53" s="566"/>
      <c r="M53" s="580"/>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hidden="1">
      <c r="A54" s="562"/>
      <c r="B54" s="564"/>
      <c r="C54" s="564"/>
      <c r="D54" s="575"/>
      <c r="E54" s="577"/>
      <c r="F54" s="570"/>
      <c r="G54" s="414"/>
      <c r="H54" s="566"/>
      <c r="I54" s="566"/>
      <c r="J54" s="566"/>
      <c r="K54" s="566"/>
      <c r="L54" s="566"/>
      <c r="M54" s="580"/>
      <c r="N54" s="26"/>
      <c r="O54" s="26"/>
    </row>
    <row r="55" spans="1:169" hidden="1">
      <c r="A55" s="562"/>
      <c r="B55" s="564"/>
      <c r="C55" s="564"/>
      <c r="D55" s="575"/>
      <c r="E55" s="577"/>
      <c r="F55" s="570"/>
      <c r="G55" s="414"/>
      <c r="H55" s="566"/>
      <c r="I55" s="566"/>
      <c r="J55" s="566"/>
      <c r="K55" s="566"/>
      <c r="L55" s="566"/>
      <c r="M55" s="580"/>
      <c r="N55" s="26"/>
      <c r="O55" s="26"/>
    </row>
    <row r="56" spans="1:169" hidden="1">
      <c r="A56" s="562"/>
      <c r="B56" s="564"/>
      <c r="C56" s="564"/>
      <c r="D56" s="575"/>
      <c r="E56" s="577"/>
      <c r="F56" s="570"/>
      <c r="G56" s="414"/>
      <c r="H56" s="566"/>
      <c r="I56" s="566"/>
      <c r="J56" s="566"/>
      <c r="K56" s="566"/>
      <c r="L56" s="566"/>
      <c r="M56" s="580"/>
      <c r="N56" s="26"/>
      <c r="O56" s="26"/>
    </row>
    <row r="57" spans="1:169" hidden="1">
      <c r="A57" s="562"/>
      <c r="B57" s="564"/>
      <c r="C57" s="564"/>
      <c r="D57" s="575"/>
      <c r="E57" s="577"/>
      <c r="F57" s="570"/>
      <c r="G57" s="414"/>
      <c r="H57" s="566"/>
      <c r="I57" s="566"/>
      <c r="J57" s="566"/>
      <c r="K57" s="566"/>
      <c r="L57" s="566"/>
      <c r="M57" s="580"/>
      <c r="N57" s="26"/>
      <c r="O57" s="26"/>
    </row>
    <row r="58" spans="1:169" ht="15.75" hidden="1" thickBot="1">
      <c r="A58" s="562"/>
      <c r="B58" s="564"/>
      <c r="C58" s="564"/>
      <c r="D58" s="575"/>
      <c r="E58" s="577"/>
      <c r="F58" s="570"/>
      <c r="G58" s="414"/>
      <c r="H58" s="566"/>
      <c r="I58" s="566"/>
      <c r="J58" s="566"/>
      <c r="K58" s="566"/>
      <c r="L58" s="566"/>
      <c r="M58" s="580"/>
      <c r="N58" s="26"/>
      <c r="O58" s="26"/>
    </row>
    <row r="59" spans="1:169" s="18" customFormat="1" ht="12.75" hidden="1" customHeight="1">
      <c r="A59" s="561">
        <f>'7- Mapa Final'!A60</f>
        <v>6</v>
      </c>
      <c r="B59" s="563"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63" t="str">
        <f>'7- Mapa Final'!C60</f>
        <v xml:space="preserve">Cuando se favorece indebidamente a un servidor judicial a través de la validación del  reporte de accidentes de trabajo ante la Administradora de Riesgos Laborales </v>
      </c>
      <c r="D59" s="574" t="str">
        <f>'7- Mapa Final'!J60</f>
        <v>Muy Baja - 1</v>
      </c>
      <c r="E59" s="576" t="str">
        <f>'7- Mapa Final'!K60</f>
        <v>Mayor - 4</v>
      </c>
      <c r="F59" s="569" t="str">
        <f>'7- Mapa Final'!M60</f>
        <v>Alto  - 4</v>
      </c>
      <c r="G59" s="413"/>
      <c r="H59" s="571"/>
      <c r="I59" s="571"/>
      <c r="J59" s="571"/>
      <c r="K59" s="571"/>
      <c r="L59" s="571"/>
      <c r="M59" s="585"/>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hidden="1" customHeight="1">
      <c r="A60" s="562"/>
      <c r="B60" s="564"/>
      <c r="C60" s="564"/>
      <c r="D60" s="575"/>
      <c r="E60" s="577"/>
      <c r="F60" s="570"/>
      <c r="G60" s="414"/>
      <c r="H60" s="566"/>
      <c r="I60" s="566"/>
      <c r="J60" s="566"/>
      <c r="K60" s="566"/>
      <c r="L60" s="566"/>
      <c r="M60" s="580"/>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hidden="1" customHeight="1">
      <c r="A61" s="562"/>
      <c r="B61" s="564"/>
      <c r="C61" s="564"/>
      <c r="D61" s="575"/>
      <c r="E61" s="577"/>
      <c r="F61" s="570"/>
      <c r="G61" s="414"/>
      <c r="H61" s="566"/>
      <c r="I61" s="566"/>
      <c r="J61" s="566"/>
      <c r="K61" s="566"/>
      <c r="L61" s="566"/>
      <c r="M61" s="580"/>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hidden="1" customHeight="1">
      <c r="A62" s="562"/>
      <c r="B62" s="564"/>
      <c r="C62" s="564"/>
      <c r="D62" s="575"/>
      <c r="E62" s="577"/>
      <c r="F62" s="570"/>
      <c r="G62" s="414"/>
      <c r="H62" s="566"/>
      <c r="I62" s="566"/>
      <c r="J62" s="566"/>
      <c r="K62" s="566"/>
      <c r="L62" s="566"/>
      <c r="M62" s="580"/>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hidden="1" customHeight="1">
      <c r="A63" s="562"/>
      <c r="B63" s="564"/>
      <c r="C63" s="564"/>
      <c r="D63" s="575"/>
      <c r="E63" s="577"/>
      <c r="F63" s="570"/>
      <c r="G63" s="414"/>
      <c r="H63" s="566"/>
      <c r="I63" s="566"/>
      <c r="J63" s="566"/>
      <c r="K63" s="566"/>
      <c r="L63" s="566"/>
      <c r="M63" s="580"/>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hidden="1">
      <c r="A64" s="562"/>
      <c r="B64" s="564"/>
      <c r="C64" s="564"/>
      <c r="D64" s="575"/>
      <c r="E64" s="577"/>
      <c r="F64" s="570"/>
      <c r="G64" s="414"/>
      <c r="H64" s="566"/>
      <c r="I64" s="566"/>
      <c r="J64" s="566"/>
      <c r="K64" s="566"/>
      <c r="L64" s="566"/>
      <c r="M64" s="580"/>
      <c r="N64" s="26"/>
      <c r="O64" s="26"/>
    </row>
    <row r="65" spans="1:15" hidden="1">
      <c r="A65" s="562"/>
      <c r="B65" s="564"/>
      <c r="C65" s="564"/>
      <c r="D65" s="575"/>
      <c r="E65" s="577"/>
      <c r="F65" s="570"/>
      <c r="G65" s="414"/>
      <c r="H65" s="566"/>
      <c r="I65" s="566"/>
      <c r="J65" s="566"/>
      <c r="K65" s="566"/>
      <c r="L65" s="566"/>
      <c r="M65" s="580"/>
      <c r="N65" s="26"/>
      <c r="O65" s="26"/>
    </row>
    <row r="66" spans="1:15" hidden="1">
      <c r="A66" s="562"/>
      <c r="B66" s="564"/>
      <c r="C66" s="564"/>
      <c r="D66" s="575"/>
      <c r="E66" s="577"/>
      <c r="F66" s="570"/>
      <c r="G66" s="414"/>
      <c r="H66" s="566"/>
      <c r="I66" s="566"/>
      <c r="J66" s="566"/>
      <c r="K66" s="566"/>
      <c r="L66" s="566"/>
      <c r="M66" s="580"/>
      <c r="N66" s="26"/>
      <c r="O66" s="26"/>
    </row>
    <row r="67" spans="1:15" hidden="1">
      <c r="A67" s="562"/>
      <c r="B67" s="564"/>
      <c r="C67" s="564"/>
      <c r="D67" s="575"/>
      <c r="E67" s="577"/>
      <c r="F67" s="570"/>
      <c r="G67" s="414"/>
      <c r="H67" s="566"/>
      <c r="I67" s="566"/>
      <c r="J67" s="566"/>
      <c r="K67" s="566"/>
      <c r="L67" s="566"/>
      <c r="M67" s="580"/>
      <c r="N67" s="26"/>
      <c r="O67" s="26"/>
    </row>
    <row r="68" spans="1:15" hidden="1">
      <c r="A68" s="562"/>
      <c r="B68" s="564"/>
      <c r="C68" s="564"/>
      <c r="D68" s="575"/>
      <c r="E68" s="577"/>
      <c r="F68" s="570"/>
      <c r="G68" s="414"/>
      <c r="H68" s="566"/>
      <c r="I68" s="566"/>
      <c r="J68" s="566"/>
      <c r="K68" s="566"/>
      <c r="L68" s="566"/>
      <c r="M68" s="580"/>
      <c r="N68" s="26"/>
      <c r="O68" s="26"/>
    </row>
    <row r="69" spans="1:15" hidden="1"/>
  </sheetData>
  <mergeCells count="93">
    <mergeCell ref="F59:F68"/>
    <mergeCell ref="K49:K58"/>
    <mergeCell ref="A49:A58"/>
    <mergeCell ref="B49:B58"/>
    <mergeCell ref="C49:C58"/>
    <mergeCell ref="D49:D58"/>
    <mergeCell ref="E49:E58"/>
    <mergeCell ref="F49:F58"/>
    <mergeCell ref="A59:A68"/>
    <mergeCell ref="B59:B68"/>
    <mergeCell ref="C59:C68"/>
    <mergeCell ref="D59:D68"/>
    <mergeCell ref="E59:E68"/>
    <mergeCell ref="M59:M68"/>
    <mergeCell ref="G59:G68"/>
    <mergeCell ref="H59:H68"/>
    <mergeCell ref="I59:I68"/>
    <mergeCell ref="J59:J68"/>
    <mergeCell ref="K59:K68"/>
    <mergeCell ref="L59:L68"/>
    <mergeCell ref="M49:M58"/>
    <mergeCell ref="G49:G58"/>
    <mergeCell ref="H49:H58"/>
    <mergeCell ref="I49:I58"/>
    <mergeCell ref="J49:J58"/>
    <mergeCell ref="L49:L58"/>
    <mergeCell ref="F39:F48"/>
    <mergeCell ref="M39:M48"/>
    <mergeCell ref="G39:G48"/>
    <mergeCell ref="H39:H48"/>
    <mergeCell ref="I39:I48"/>
    <mergeCell ref="J39:J48"/>
    <mergeCell ref="K39:K48"/>
    <mergeCell ref="L39:L48"/>
    <mergeCell ref="A39:A48"/>
    <mergeCell ref="B39:B48"/>
    <mergeCell ref="C39:C48"/>
    <mergeCell ref="D39:D48"/>
    <mergeCell ref="E39:E48"/>
    <mergeCell ref="F19:F28"/>
    <mergeCell ref="J29:J38"/>
    <mergeCell ref="K29:K38"/>
    <mergeCell ref="L29:L38"/>
    <mergeCell ref="M29:M38"/>
    <mergeCell ref="M19:M28"/>
    <mergeCell ref="F29:F38"/>
    <mergeCell ref="G29:G38"/>
    <mergeCell ref="H29:H38"/>
    <mergeCell ref="I29:I38"/>
    <mergeCell ref="G19:G28"/>
    <mergeCell ref="H19:H28"/>
    <mergeCell ref="I19:I28"/>
    <mergeCell ref="J19:J28"/>
    <mergeCell ref="K19:K28"/>
    <mergeCell ref="L19:L28"/>
    <mergeCell ref="A19:A28"/>
    <mergeCell ref="B19:B28"/>
    <mergeCell ref="C19:C28"/>
    <mergeCell ref="D19:D28"/>
    <mergeCell ref="E19:E28"/>
    <mergeCell ref="A29:A38"/>
    <mergeCell ref="B29:B38"/>
    <mergeCell ref="C29:C38"/>
    <mergeCell ref="D29:D38"/>
    <mergeCell ref="E29:E38"/>
    <mergeCell ref="A8:G8"/>
    <mergeCell ref="A9:A18"/>
    <mergeCell ref="B9:B18"/>
    <mergeCell ref="C9:C18"/>
    <mergeCell ref="D9:D18"/>
    <mergeCell ref="E9:E18"/>
    <mergeCell ref="F9:F18"/>
    <mergeCell ref="G9:G18"/>
    <mergeCell ref="K6:L6"/>
    <mergeCell ref="M6:M7"/>
    <mergeCell ref="L1:M2"/>
    <mergeCell ref="H9:H18"/>
    <mergeCell ref="I9:I18"/>
    <mergeCell ref="J9:J18"/>
    <mergeCell ref="K9:K18"/>
    <mergeCell ref="L9:L18"/>
    <mergeCell ref="M9:M18"/>
    <mergeCell ref="A6:C6"/>
    <mergeCell ref="D6:F6"/>
    <mergeCell ref="G6:G7"/>
    <mergeCell ref="H6:H7"/>
    <mergeCell ref="I6:J6"/>
    <mergeCell ref="A3:B3"/>
    <mergeCell ref="C3:M3"/>
    <mergeCell ref="A4:B4"/>
    <mergeCell ref="C4:M4"/>
    <mergeCell ref="A5:B5"/>
    <mergeCell ref="C5:M5"/>
  </mergeCells>
  <conditionalFormatting sqref="A6:B6">
    <cfRule type="containsText" dxfId="395" priority="392" operator="containsText" text="3- Moderado">
      <formula>NOT(ISERROR(SEARCH("3- Moderado",A6)))</formula>
    </cfRule>
    <cfRule type="containsText" dxfId="394" priority="393" operator="containsText" text="6- Moderado">
      <formula>NOT(ISERROR(SEARCH("6- Moderado",A6)))</formula>
    </cfRule>
    <cfRule type="containsText" dxfId="393" priority="394" operator="containsText" text="4- Moderado">
      <formula>NOT(ISERROR(SEARCH("4- Moderado",A6)))</formula>
    </cfRule>
    <cfRule type="containsText" dxfId="392" priority="395" operator="containsText" text="3- Bajo">
      <formula>NOT(ISERROR(SEARCH("3- Bajo",A6)))</formula>
    </cfRule>
    <cfRule type="containsText" dxfId="391" priority="396" operator="containsText" text="4- Bajo">
      <formula>NOT(ISERROR(SEARCH("4- Bajo",A6)))</formula>
    </cfRule>
    <cfRule type="containsText" dxfId="390" priority="397" operator="containsText" text="1- Bajo">
      <formula>NOT(ISERROR(SEARCH("1- Bajo",A6)))</formula>
    </cfRule>
  </conditionalFormatting>
  <conditionalFormatting sqref="A9:E9">
    <cfRule type="containsText" dxfId="389" priority="386" operator="containsText" text="3- Moderado">
      <formula>NOT(ISERROR(SEARCH("3- Moderado",A9)))</formula>
    </cfRule>
    <cfRule type="containsText" dxfId="388" priority="387" operator="containsText" text="6- Moderado">
      <formula>NOT(ISERROR(SEARCH("6- Moderado",A9)))</formula>
    </cfRule>
    <cfRule type="containsText" dxfId="387" priority="388" operator="containsText" text="4- Moderado">
      <formula>NOT(ISERROR(SEARCH("4- Moderado",A9)))</formula>
    </cfRule>
    <cfRule type="containsText" dxfId="386" priority="389" operator="containsText" text="3- Bajo">
      <formula>NOT(ISERROR(SEARCH("3- Bajo",A9)))</formula>
    </cfRule>
    <cfRule type="containsText" dxfId="385" priority="390" operator="containsText" text="4- Bajo">
      <formula>NOT(ISERROR(SEARCH("4- Bajo",A9)))</formula>
    </cfRule>
    <cfRule type="containsText" dxfId="384" priority="391" operator="containsText" text="1- Bajo">
      <formula>NOT(ISERROR(SEARCH("1- Bajo",A9)))</formula>
    </cfRule>
  </conditionalFormatting>
  <conditionalFormatting sqref="C7:F7">
    <cfRule type="containsText" dxfId="383" priority="358" operator="containsText" text="3- Moderado">
      <formula>NOT(ISERROR(SEARCH("3- Moderado",C7)))</formula>
    </cfRule>
    <cfRule type="containsText" dxfId="382" priority="359" operator="containsText" text="6- Moderado">
      <formula>NOT(ISERROR(SEARCH("6- Moderado",C7)))</formula>
    </cfRule>
    <cfRule type="containsText" dxfId="381" priority="360" operator="containsText" text="4- Moderado">
      <formula>NOT(ISERROR(SEARCH("4- Moderado",C7)))</formula>
    </cfRule>
    <cfRule type="containsText" dxfId="380" priority="361" operator="containsText" text="3- Bajo">
      <formula>NOT(ISERROR(SEARCH("3- Bajo",C7)))</formula>
    </cfRule>
    <cfRule type="containsText" dxfId="379" priority="362" operator="containsText" text="4- Bajo">
      <formula>NOT(ISERROR(SEARCH("4- Bajo",C7)))</formula>
    </cfRule>
    <cfRule type="containsText" dxfId="378" priority="363" operator="containsText" text="1- Bajo">
      <formula>NOT(ISERROR(SEARCH("1- Bajo",C7)))</formula>
    </cfRule>
  </conditionalFormatting>
  <conditionalFormatting sqref="D9:D18">
    <cfRule type="containsText" dxfId="377" priority="194" operator="containsText" text="Muy Alta">
      <formula>NOT(ISERROR(SEARCH("Muy Alta",D9)))</formula>
    </cfRule>
    <cfRule type="containsText" dxfId="376" priority="195" operator="containsText" text="Alta">
      <formula>NOT(ISERROR(SEARCH("Alta",D9)))</formula>
    </cfRule>
    <cfRule type="containsText" dxfId="375" priority="196" operator="containsText" text="Baja">
      <formula>NOT(ISERROR(SEARCH("Baja",D9)))</formula>
    </cfRule>
    <cfRule type="containsText" dxfId="374" priority="197" operator="containsText" text="Muy Baja">
      <formula>NOT(ISERROR(SEARCH("Muy Baja",D9)))</formula>
    </cfRule>
    <cfRule type="containsText" dxfId="373" priority="199" operator="containsText" text="Media">
      <formula>NOT(ISERROR(SEARCH("Media",D9)))</formula>
    </cfRule>
  </conditionalFormatting>
  <conditionalFormatting sqref="E9:E18">
    <cfRule type="containsText" dxfId="372" priority="190" operator="containsText" text="Catastrófico">
      <formula>NOT(ISERROR(SEARCH("Catastrófico",E9)))</formula>
    </cfRule>
    <cfRule type="containsText" dxfId="371" priority="191" operator="containsText" text="Mayor">
      <formula>NOT(ISERROR(SEARCH("Mayor",E9)))</formula>
    </cfRule>
    <cfRule type="containsText" dxfId="370" priority="192" operator="containsText" text="Menor">
      <formula>NOT(ISERROR(SEARCH("Menor",E9)))</formula>
    </cfRule>
    <cfRule type="containsText" dxfId="369" priority="193" operator="containsText" text="Leve">
      <formula>NOT(ISERROR(SEARCH("Leve",E9)))</formula>
    </cfRule>
  </conditionalFormatting>
  <conditionalFormatting sqref="E9:F18">
    <cfRule type="containsText" dxfId="368"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367" priority="213" operator="containsText" text="Bajo">
      <formula>NOT(ISERROR(SEARCH("Bajo",F9)))</formula>
    </cfRule>
    <cfRule type="containsText" dxfId="366" priority="214" operator="containsText" text="Moderado">
      <formula>NOT(ISERROR(SEARCH("Moderado",F9)))</formula>
    </cfRule>
    <cfRule type="containsText" dxfId="365" priority="215" operator="containsText" text="Alto">
      <formula>NOT(ISERROR(SEARCH("Alto",F9)))</formula>
    </cfRule>
    <cfRule type="containsText" dxfId="364" priority="216" operator="containsText" text="Extremo">
      <formula>NOT(ISERROR(SEARCH("Extremo",F9)))</formula>
    </cfRule>
  </conditionalFormatting>
  <conditionalFormatting sqref="A19:E19">
    <cfRule type="containsText" dxfId="363" priority="183" operator="containsText" text="3- Moderado">
      <formula>NOT(ISERROR(SEARCH("3- Moderado",A19)))</formula>
    </cfRule>
    <cfRule type="containsText" dxfId="362" priority="184" operator="containsText" text="6- Moderado">
      <formula>NOT(ISERROR(SEARCH("6- Moderado",A19)))</formula>
    </cfRule>
    <cfRule type="containsText" dxfId="361" priority="185" operator="containsText" text="4- Moderado">
      <formula>NOT(ISERROR(SEARCH("4- Moderado",A19)))</formula>
    </cfRule>
    <cfRule type="containsText" dxfId="360" priority="186" operator="containsText" text="3- Bajo">
      <formula>NOT(ISERROR(SEARCH("3- Bajo",A19)))</formula>
    </cfRule>
    <cfRule type="containsText" dxfId="359" priority="187" operator="containsText" text="4- Bajo">
      <formula>NOT(ISERROR(SEARCH("4- Bajo",A19)))</formula>
    </cfRule>
    <cfRule type="containsText" dxfId="358" priority="188" operator="containsText" text="1- Bajo">
      <formula>NOT(ISERROR(SEARCH("1- Bajo",A19)))</formula>
    </cfRule>
  </conditionalFormatting>
  <conditionalFormatting sqref="D19:D28">
    <cfRule type="containsText" dxfId="357" priority="173" operator="containsText" text="Muy Alta">
      <formula>NOT(ISERROR(SEARCH("Muy Alta",D19)))</formula>
    </cfRule>
    <cfRule type="containsText" dxfId="356" priority="174" operator="containsText" text="Alta">
      <formula>NOT(ISERROR(SEARCH("Alta",D19)))</formula>
    </cfRule>
    <cfRule type="containsText" dxfId="355" priority="175" operator="containsText" text="Baja">
      <formula>NOT(ISERROR(SEARCH("Baja",D19)))</formula>
    </cfRule>
    <cfRule type="containsText" dxfId="354" priority="176" operator="containsText" text="Muy Baja">
      <formula>NOT(ISERROR(SEARCH("Muy Baja",D19)))</formula>
    </cfRule>
    <cfRule type="containsText" dxfId="353" priority="178" operator="containsText" text="Media">
      <formula>NOT(ISERROR(SEARCH("Media",D19)))</formula>
    </cfRule>
  </conditionalFormatting>
  <conditionalFormatting sqref="E19:E28">
    <cfRule type="containsText" dxfId="352" priority="169" operator="containsText" text="Catastrófico">
      <formula>NOT(ISERROR(SEARCH("Catastrófico",E19)))</formula>
    </cfRule>
    <cfRule type="containsText" dxfId="351" priority="170" operator="containsText" text="Mayor">
      <formula>NOT(ISERROR(SEARCH("Mayor",E19)))</formula>
    </cfRule>
    <cfRule type="containsText" dxfId="350" priority="171" operator="containsText" text="Menor">
      <formula>NOT(ISERROR(SEARCH("Menor",E19)))</formula>
    </cfRule>
    <cfRule type="containsText" dxfId="349" priority="172" operator="containsText" text="Leve">
      <formula>NOT(ISERROR(SEARCH("Leve",E19)))</formula>
    </cfRule>
  </conditionalFormatting>
  <conditionalFormatting sqref="E19:F28">
    <cfRule type="containsText" dxfId="348"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347" priority="179" operator="containsText" text="Bajo">
      <formula>NOT(ISERROR(SEARCH("Bajo",F19)))</formula>
    </cfRule>
    <cfRule type="containsText" dxfId="346" priority="180" operator="containsText" text="Moderado">
      <formula>NOT(ISERROR(SEARCH("Moderado",F19)))</formula>
    </cfRule>
    <cfRule type="containsText" dxfId="345" priority="181" operator="containsText" text="Alto">
      <formula>NOT(ISERROR(SEARCH("Alto",F19)))</formula>
    </cfRule>
    <cfRule type="containsText" dxfId="344" priority="182" operator="containsText" text="Extremo">
      <formula>NOT(ISERROR(SEARCH("Extremo",F19)))</formula>
    </cfRule>
  </conditionalFormatting>
  <conditionalFormatting sqref="A29:E29">
    <cfRule type="containsText" dxfId="343" priority="162" operator="containsText" text="3- Moderado">
      <formula>NOT(ISERROR(SEARCH("3- Moderado",A29)))</formula>
    </cfRule>
    <cfRule type="containsText" dxfId="342" priority="163" operator="containsText" text="6- Moderado">
      <formula>NOT(ISERROR(SEARCH("6- Moderado",A29)))</formula>
    </cfRule>
    <cfRule type="containsText" dxfId="341" priority="164" operator="containsText" text="4- Moderado">
      <formula>NOT(ISERROR(SEARCH("4- Moderado",A29)))</formula>
    </cfRule>
    <cfRule type="containsText" dxfId="340" priority="165" operator="containsText" text="3- Bajo">
      <formula>NOT(ISERROR(SEARCH("3- Bajo",A29)))</formula>
    </cfRule>
    <cfRule type="containsText" dxfId="339" priority="166" operator="containsText" text="4- Bajo">
      <formula>NOT(ISERROR(SEARCH("4- Bajo",A29)))</formula>
    </cfRule>
    <cfRule type="containsText" dxfId="338" priority="167" operator="containsText" text="1- Bajo">
      <formula>NOT(ISERROR(SEARCH("1- Bajo",A29)))</formula>
    </cfRule>
  </conditionalFormatting>
  <conditionalFormatting sqref="D29:D38">
    <cfRule type="containsText" dxfId="337" priority="152" operator="containsText" text="Muy Alta">
      <formula>NOT(ISERROR(SEARCH("Muy Alta",D29)))</formula>
    </cfRule>
    <cfRule type="containsText" dxfId="336" priority="153" operator="containsText" text="Alta">
      <formula>NOT(ISERROR(SEARCH("Alta",D29)))</formula>
    </cfRule>
    <cfRule type="containsText" dxfId="335" priority="154" operator="containsText" text="Baja">
      <formula>NOT(ISERROR(SEARCH("Baja",D29)))</formula>
    </cfRule>
    <cfRule type="containsText" dxfId="334" priority="155" operator="containsText" text="Muy Baja">
      <formula>NOT(ISERROR(SEARCH("Muy Baja",D29)))</formula>
    </cfRule>
    <cfRule type="containsText" dxfId="333" priority="157" operator="containsText" text="Media">
      <formula>NOT(ISERROR(SEARCH("Media",D29)))</formula>
    </cfRule>
  </conditionalFormatting>
  <conditionalFormatting sqref="E29:E38">
    <cfRule type="containsText" dxfId="332" priority="148" operator="containsText" text="Catastrófico">
      <formula>NOT(ISERROR(SEARCH("Catastrófico",E29)))</formula>
    </cfRule>
    <cfRule type="containsText" dxfId="331" priority="149" operator="containsText" text="Mayor">
      <formula>NOT(ISERROR(SEARCH("Mayor",E29)))</formula>
    </cfRule>
    <cfRule type="containsText" dxfId="330" priority="150" operator="containsText" text="Menor">
      <formula>NOT(ISERROR(SEARCH("Menor",E29)))</formula>
    </cfRule>
    <cfRule type="containsText" dxfId="329" priority="151" operator="containsText" text="Leve">
      <formula>NOT(ISERROR(SEARCH("Leve",E29)))</formula>
    </cfRule>
  </conditionalFormatting>
  <conditionalFormatting sqref="E29:F38">
    <cfRule type="containsText" dxfId="328"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327" priority="158" operator="containsText" text="Bajo">
      <formula>NOT(ISERROR(SEARCH("Bajo",F29)))</formula>
    </cfRule>
    <cfRule type="containsText" dxfId="326" priority="159" operator="containsText" text="Moderado">
      <formula>NOT(ISERROR(SEARCH("Moderado",F29)))</formula>
    </cfRule>
    <cfRule type="containsText" dxfId="325" priority="160" operator="containsText" text="Alto">
      <formula>NOT(ISERROR(SEARCH("Alto",F29)))</formula>
    </cfRule>
    <cfRule type="containsText" dxfId="324" priority="161" operator="containsText" text="Extremo">
      <formula>NOT(ISERROR(SEARCH("Extremo",F29)))</formula>
    </cfRule>
  </conditionalFormatting>
  <conditionalFormatting sqref="A39:E39">
    <cfRule type="containsText" dxfId="323" priority="141" operator="containsText" text="3- Moderado">
      <formula>NOT(ISERROR(SEARCH("3- Moderado",A39)))</formula>
    </cfRule>
    <cfRule type="containsText" dxfId="322" priority="142" operator="containsText" text="6- Moderado">
      <formula>NOT(ISERROR(SEARCH("6- Moderado",A39)))</formula>
    </cfRule>
    <cfRule type="containsText" dxfId="321" priority="143" operator="containsText" text="4- Moderado">
      <formula>NOT(ISERROR(SEARCH("4- Moderado",A39)))</formula>
    </cfRule>
    <cfRule type="containsText" dxfId="320" priority="144" operator="containsText" text="3- Bajo">
      <formula>NOT(ISERROR(SEARCH("3- Bajo",A39)))</formula>
    </cfRule>
    <cfRule type="containsText" dxfId="319" priority="145" operator="containsText" text="4- Bajo">
      <formula>NOT(ISERROR(SEARCH("4- Bajo",A39)))</formula>
    </cfRule>
    <cfRule type="containsText" dxfId="318" priority="146" operator="containsText" text="1- Bajo">
      <formula>NOT(ISERROR(SEARCH("1- Bajo",A39)))</formula>
    </cfRule>
  </conditionalFormatting>
  <conditionalFormatting sqref="D39:D48">
    <cfRule type="containsText" dxfId="317" priority="131" operator="containsText" text="Muy Alta">
      <formula>NOT(ISERROR(SEARCH("Muy Alta",D39)))</formula>
    </cfRule>
    <cfRule type="containsText" dxfId="316" priority="132" operator="containsText" text="Alta">
      <formula>NOT(ISERROR(SEARCH("Alta",D39)))</formula>
    </cfRule>
    <cfRule type="containsText" dxfId="315" priority="133" operator="containsText" text="Baja">
      <formula>NOT(ISERROR(SEARCH("Baja",D39)))</formula>
    </cfRule>
    <cfRule type="containsText" dxfId="314" priority="134" operator="containsText" text="Muy Baja">
      <formula>NOT(ISERROR(SEARCH("Muy Baja",D39)))</formula>
    </cfRule>
    <cfRule type="containsText" dxfId="313" priority="136" operator="containsText" text="Media">
      <formula>NOT(ISERROR(SEARCH("Media",D39)))</formula>
    </cfRule>
  </conditionalFormatting>
  <conditionalFormatting sqref="E39:E48">
    <cfRule type="containsText" dxfId="312" priority="127" operator="containsText" text="Catastrófico">
      <formula>NOT(ISERROR(SEARCH("Catastrófico",E39)))</formula>
    </cfRule>
    <cfRule type="containsText" dxfId="311" priority="128" operator="containsText" text="Mayor">
      <formula>NOT(ISERROR(SEARCH("Mayor",E39)))</formula>
    </cfRule>
    <cfRule type="containsText" dxfId="310" priority="129" operator="containsText" text="Menor">
      <formula>NOT(ISERROR(SEARCH("Menor",E39)))</formula>
    </cfRule>
    <cfRule type="containsText" dxfId="309" priority="130" operator="containsText" text="Leve">
      <formula>NOT(ISERROR(SEARCH("Leve",E39)))</formula>
    </cfRule>
  </conditionalFormatting>
  <conditionalFormatting sqref="E39:F48">
    <cfRule type="containsText" dxfId="308"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307" priority="137" operator="containsText" text="Bajo">
      <formula>NOT(ISERROR(SEARCH("Bajo",F39)))</formula>
    </cfRule>
    <cfRule type="containsText" dxfId="306" priority="138" operator="containsText" text="Moderado">
      <formula>NOT(ISERROR(SEARCH("Moderado",F39)))</formula>
    </cfRule>
    <cfRule type="containsText" dxfId="305" priority="139" operator="containsText" text="Alto">
      <formula>NOT(ISERROR(SEARCH("Alto",F39)))</formula>
    </cfRule>
    <cfRule type="containsText" dxfId="304" priority="140" operator="containsText" text="Extremo">
      <formula>NOT(ISERROR(SEARCH("Extremo",F39)))</formula>
    </cfRule>
  </conditionalFormatting>
  <conditionalFormatting sqref="A49:E49">
    <cfRule type="containsText" dxfId="303" priority="99" operator="containsText" text="3- Moderado">
      <formula>NOT(ISERROR(SEARCH("3- Moderado",A49)))</formula>
    </cfRule>
    <cfRule type="containsText" dxfId="302" priority="100" operator="containsText" text="6- Moderado">
      <formula>NOT(ISERROR(SEARCH("6- Moderado",A49)))</formula>
    </cfRule>
    <cfRule type="containsText" dxfId="301" priority="101" operator="containsText" text="4- Moderado">
      <formula>NOT(ISERROR(SEARCH("4- Moderado",A49)))</formula>
    </cfRule>
    <cfRule type="containsText" dxfId="300" priority="102" operator="containsText" text="3- Bajo">
      <formula>NOT(ISERROR(SEARCH("3- Bajo",A49)))</formula>
    </cfRule>
    <cfRule type="containsText" dxfId="299" priority="103" operator="containsText" text="4- Bajo">
      <formula>NOT(ISERROR(SEARCH("4- Bajo",A49)))</formula>
    </cfRule>
    <cfRule type="containsText" dxfId="298" priority="104" operator="containsText" text="1- Bajo">
      <formula>NOT(ISERROR(SEARCH("1- Bajo",A49)))</formula>
    </cfRule>
  </conditionalFormatting>
  <conditionalFormatting sqref="D49:D58">
    <cfRule type="containsText" dxfId="297" priority="89" operator="containsText" text="Muy Alta">
      <formula>NOT(ISERROR(SEARCH("Muy Alta",D49)))</formula>
    </cfRule>
    <cfRule type="containsText" dxfId="296" priority="90" operator="containsText" text="Alta">
      <formula>NOT(ISERROR(SEARCH("Alta",D49)))</formula>
    </cfRule>
    <cfRule type="containsText" dxfId="295" priority="91" operator="containsText" text="Baja">
      <formula>NOT(ISERROR(SEARCH("Baja",D49)))</formula>
    </cfRule>
    <cfRule type="containsText" dxfId="294" priority="92" operator="containsText" text="Muy Baja">
      <formula>NOT(ISERROR(SEARCH("Muy Baja",D49)))</formula>
    </cfRule>
    <cfRule type="containsText" dxfId="293" priority="94" operator="containsText" text="Media">
      <formula>NOT(ISERROR(SEARCH("Media",D49)))</formula>
    </cfRule>
  </conditionalFormatting>
  <conditionalFormatting sqref="E49:E58">
    <cfRule type="containsText" dxfId="292" priority="85" operator="containsText" text="Catastrófico">
      <formula>NOT(ISERROR(SEARCH("Catastrófico",E49)))</formula>
    </cfRule>
    <cfRule type="containsText" dxfId="291" priority="86" operator="containsText" text="Mayor">
      <formula>NOT(ISERROR(SEARCH("Mayor",E49)))</formula>
    </cfRule>
    <cfRule type="containsText" dxfId="290" priority="87" operator="containsText" text="Menor">
      <formula>NOT(ISERROR(SEARCH("Menor",E49)))</formula>
    </cfRule>
    <cfRule type="containsText" dxfId="289" priority="88" operator="containsText" text="Leve">
      <formula>NOT(ISERROR(SEARCH("Leve",E49)))</formula>
    </cfRule>
  </conditionalFormatting>
  <conditionalFormatting sqref="E49:F58">
    <cfRule type="containsText" dxfId="288"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287" priority="95" operator="containsText" text="Bajo">
      <formula>NOT(ISERROR(SEARCH("Bajo",F49)))</formula>
    </cfRule>
    <cfRule type="containsText" dxfId="286" priority="96" operator="containsText" text="Moderado">
      <formula>NOT(ISERROR(SEARCH("Moderado",F49)))</formula>
    </cfRule>
    <cfRule type="containsText" dxfId="285" priority="97" operator="containsText" text="Alto">
      <formula>NOT(ISERROR(SEARCH("Alto",F49)))</formula>
    </cfRule>
    <cfRule type="containsText" dxfId="284" priority="98" operator="containsText" text="Extremo">
      <formula>NOT(ISERROR(SEARCH("Extremo",F49)))</formula>
    </cfRule>
  </conditionalFormatting>
  <conditionalFormatting sqref="A59:E59">
    <cfRule type="containsText" dxfId="283" priority="78" operator="containsText" text="3- Moderado">
      <formula>NOT(ISERROR(SEARCH("3- Moderado",A59)))</formula>
    </cfRule>
    <cfRule type="containsText" dxfId="282" priority="79" operator="containsText" text="6- Moderado">
      <formula>NOT(ISERROR(SEARCH("6- Moderado",A59)))</formula>
    </cfRule>
    <cfRule type="containsText" dxfId="281" priority="80" operator="containsText" text="4- Moderado">
      <formula>NOT(ISERROR(SEARCH("4- Moderado",A59)))</formula>
    </cfRule>
    <cfRule type="containsText" dxfId="280" priority="81" operator="containsText" text="3- Bajo">
      <formula>NOT(ISERROR(SEARCH("3- Bajo",A59)))</formula>
    </cfRule>
    <cfRule type="containsText" dxfId="279" priority="82" operator="containsText" text="4- Bajo">
      <formula>NOT(ISERROR(SEARCH("4- Bajo",A59)))</formula>
    </cfRule>
    <cfRule type="containsText" dxfId="278" priority="83" operator="containsText" text="1- Bajo">
      <formula>NOT(ISERROR(SEARCH("1- Bajo",A59)))</formula>
    </cfRule>
  </conditionalFormatting>
  <conditionalFormatting sqref="D59:D68">
    <cfRule type="containsText" dxfId="277" priority="68" operator="containsText" text="Muy Alta">
      <formula>NOT(ISERROR(SEARCH("Muy Alta",D59)))</formula>
    </cfRule>
    <cfRule type="containsText" dxfId="276" priority="69" operator="containsText" text="Alta">
      <formula>NOT(ISERROR(SEARCH("Alta",D59)))</formula>
    </cfRule>
    <cfRule type="containsText" dxfId="275" priority="70" operator="containsText" text="Baja">
      <formula>NOT(ISERROR(SEARCH("Baja",D59)))</formula>
    </cfRule>
    <cfRule type="containsText" dxfId="274" priority="71" operator="containsText" text="Muy Baja">
      <formula>NOT(ISERROR(SEARCH("Muy Baja",D59)))</formula>
    </cfRule>
    <cfRule type="containsText" dxfId="273" priority="73" operator="containsText" text="Media">
      <formula>NOT(ISERROR(SEARCH("Media",D59)))</formula>
    </cfRule>
  </conditionalFormatting>
  <conditionalFormatting sqref="E59:E68">
    <cfRule type="containsText" dxfId="272" priority="64" operator="containsText" text="Catastrófico">
      <formula>NOT(ISERROR(SEARCH("Catastrófico",E59)))</formula>
    </cfRule>
    <cfRule type="containsText" dxfId="271" priority="65" operator="containsText" text="Mayor">
      <formula>NOT(ISERROR(SEARCH("Mayor",E59)))</formula>
    </cfRule>
    <cfRule type="containsText" dxfId="270" priority="66" operator="containsText" text="Menor">
      <formula>NOT(ISERROR(SEARCH("Menor",E59)))</formula>
    </cfRule>
    <cfRule type="containsText" dxfId="269" priority="67" operator="containsText" text="Leve">
      <formula>NOT(ISERROR(SEARCH("Leve",E59)))</formula>
    </cfRule>
  </conditionalFormatting>
  <conditionalFormatting sqref="E59:F68">
    <cfRule type="containsText" dxfId="268"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267" priority="74" operator="containsText" text="Bajo">
      <formula>NOT(ISERROR(SEARCH("Bajo",F59)))</formula>
    </cfRule>
    <cfRule type="containsText" dxfId="266" priority="75" operator="containsText" text="Moderado">
      <formula>NOT(ISERROR(SEARCH("Moderado",F59)))</formula>
    </cfRule>
    <cfRule type="containsText" dxfId="265" priority="76" operator="containsText" text="Alto">
      <formula>NOT(ISERROR(SEARCH("Alto",F59)))</formula>
    </cfRule>
    <cfRule type="containsText" dxfId="264" priority="77" operator="containsText" text="Extremo">
      <formula>NOT(ISERROR(SEARCH("Extremo",F59)))</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7" xr:uid="{00000000-0002-0000-0A00-000000000000}"/>
    <dataValidation allowBlank="1" showInputMessage="1" showErrorMessage="1" prompt="Describir las actividades que se van a desarrollar para el proyecto" sqref="H6" xr:uid="{00000000-0002-0000-0A00-000001000000}"/>
    <dataValidation allowBlank="1" showInputMessage="1" showErrorMessage="1" prompt="Seleccionar si el responsable es el responsable de las acciones es el nivel central" sqref="I6:I7" xr:uid="{00000000-0002-0000-0A00-000002000000}"/>
    <dataValidation allowBlank="1" showInputMessage="1" showErrorMessage="1" prompt="seleccionar si el responsable de ejecutar las acciones es el nivel central" sqref="J7" xr:uid="{00000000-0002-0000-0A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4000000}">
          <x14:formula1>
            <xm:f>'9- Matriz de Calor '!$S$8:$S$11</xm:f>
          </x14:formula1>
          <xm:sqref>G9:G68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39997558519241921"/>
    <pageSetUpPr fitToPage="1"/>
  </sheetPr>
  <dimension ref="A1:JK69"/>
  <sheetViews>
    <sheetView showGridLines="0" topLeftCell="C6" zoomScale="80" zoomScaleNormal="80" workbookViewId="0">
      <selection activeCell="M6" sqref="M6:M7"/>
    </sheetView>
  </sheetViews>
  <sheetFormatPr baseColWidth="10" defaultColWidth="11.42578125" defaultRowHeight="15"/>
  <cols>
    <col min="1" max="1" width="18.42578125" style="4" customWidth="1"/>
    <col min="2" max="2" width="35.85546875" style="4" customWidth="1"/>
    <col min="3" max="3" width="40.28515625" customWidth="1"/>
    <col min="4" max="4" width="16.85546875" style="75" customWidth="1"/>
    <col min="5" max="5" width="18.5703125" style="19" customWidth="1"/>
    <col min="6" max="6" width="18.28515625" style="19" bestFit="1" customWidth="1"/>
    <col min="7" max="7" width="18.28515625" bestFit="1" customWidth="1"/>
    <col min="8" max="8" width="32.7109375" customWidth="1"/>
    <col min="9" max="9" width="16.5703125" customWidth="1"/>
    <col min="10" max="10" width="14.28515625" customWidth="1"/>
    <col min="11" max="11" width="17.7109375" customWidth="1"/>
    <col min="12" max="12" width="17.5703125" customWidth="1"/>
    <col min="13" max="13" width="48.28515625" customWidth="1"/>
    <col min="14" max="169" width="11.42578125" style="1"/>
  </cols>
  <sheetData>
    <row r="1" spans="1:271" s="11" customFormat="1" ht="16.5" customHeight="1">
      <c r="A1" s="274"/>
      <c r="B1" s="274"/>
      <c r="C1" s="556"/>
      <c r="D1" s="556"/>
      <c r="E1" s="556"/>
      <c r="F1" s="556"/>
      <c r="G1" s="556"/>
      <c r="H1" s="556"/>
      <c r="I1" s="556"/>
      <c r="J1" s="556"/>
      <c r="K1" s="556"/>
      <c r="L1" s="557"/>
      <c r="M1" s="558"/>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75" customHeight="1">
      <c r="A2" s="274"/>
      <c r="B2" s="274"/>
      <c r="C2" s="586"/>
      <c r="D2" s="586"/>
      <c r="E2" s="586"/>
      <c r="F2" s="586"/>
      <c r="G2" s="586"/>
      <c r="H2" s="586"/>
      <c r="I2" s="586"/>
      <c r="J2" s="586"/>
      <c r="K2" s="586"/>
      <c r="L2" s="581"/>
      <c r="M2" s="582"/>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0.9" customHeight="1">
      <c r="A3" s="446" t="s">
        <v>242</v>
      </c>
      <c r="B3" s="446"/>
      <c r="C3" s="498" t="s">
        <v>5</v>
      </c>
      <c r="D3" s="498"/>
      <c r="E3" s="498"/>
      <c r="F3" s="498"/>
      <c r="G3" s="498"/>
      <c r="H3" s="498"/>
      <c r="I3" s="498"/>
      <c r="J3" s="498"/>
      <c r="K3" s="498"/>
      <c r="L3" s="498"/>
      <c r="M3" s="498"/>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0.9" customHeight="1">
      <c r="A4" s="446" t="s">
        <v>243</v>
      </c>
      <c r="B4" s="446"/>
      <c r="C4" s="497" t="s">
        <v>440</v>
      </c>
      <c r="D4" s="497"/>
      <c r="E4" s="497"/>
      <c r="F4" s="497"/>
      <c r="G4" s="497"/>
      <c r="H4" s="497"/>
      <c r="I4" s="497"/>
      <c r="J4" s="497"/>
      <c r="K4" s="497"/>
      <c r="L4" s="497"/>
      <c r="M4" s="497"/>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0.9" customHeight="1" thickBot="1">
      <c r="A5" s="446" t="s">
        <v>245</v>
      </c>
      <c r="B5" s="446"/>
      <c r="C5" s="404" t="s">
        <v>246</v>
      </c>
      <c r="D5" s="549"/>
      <c r="E5" s="549"/>
      <c r="F5" s="549"/>
      <c r="G5" s="549"/>
      <c r="H5" s="549"/>
      <c r="I5" s="549"/>
      <c r="J5" s="549"/>
      <c r="K5" s="549"/>
      <c r="L5" s="549"/>
      <c r="M5" s="55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44" t="s">
        <v>441</v>
      </c>
      <c r="B6" s="545"/>
      <c r="C6" s="546"/>
      <c r="D6" s="547" t="s">
        <v>442</v>
      </c>
      <c r="E6" s="547"/>
      <c r="F6" s="547"/>
      <c r="G6" s="548" t="s">
        <v>443</v>
      </c>
      <c r="H6" s="551" t="s">
        <v>444</v>
      </c>
      <c r="I6" s="553" t="s">
        <v>445</v>
      </c>
      <c r="J6" s="554"/>
      <c r="K6" s="553" t="s">
        <v>446</v>
      </c>
      <c r="L6" s="554"/>
      <c r="M6" s="555" t="s">
        <v>517</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40</v>
      </c>
      <c r="B7" s="27" t="s">
        <v>184</v>
      </c>
      <c r="C7" s="27" t="s">
        <v>186</v>
      </c>
      <c r="D7" s="20" t="s">
        <v>196</v>
      </c>
      <c r="E7" s="20" t="s">
        <v>448</v>
      </c>
      <c r="F7" s="20" t="s">
        <v>449</v>
      </c>
      <c r="G7" s="548"/>
      <c r="H7" s="552"/>
      <c r="I7" s="21" t="s">
        <v>450</v>
      </c>
      <c r="J7" s="21" t="s">
        <v>451</v>
      </c>
      <c r="K7" s="21" t="s">
        <v>452</v>
      </c>
      <c r="L7" s="21" t="s">
        <v>453</v>
      </c>
      <c r="M7" s="555"/>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59"/>
      <c r="B8" s="560"/>
      <c r="C8" s="560"/>
      <c r="D8" s="560"/>
      <c r="E8" s="560"/>
      <c r="F8" s="560"/>
      <c r="G8" s="560"/>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61">
        <f>'7- Mapa Final'!A10</f>
        <v>1</v>
      </c>
      <c r="B9" s="563" t="str">
        <f>'7- Mapa Final'!B10</f>
        <v>Incumplimiento en la Planeación y Ejecución del Sistema de Gestión de Seguridad y Salud en el Trabajo</v>
      </c>
      <c r="C9" s="563" t="str">
        <f>'7- Mapa Final'!C10</f>
        <v>Posibilidad de incumplimiento de las metas establecidas en el Plan de Trabajo, llevando a la entidad a incurrir en sanciones establecidas por los organismos de vigilancia y control.</v>
      </c>
      <c r="D9" s="574" t="str">
        <f>'7- Mapa Final'!J10</f>
        <v>Muy Baja - 1</v>
      </c>
      <c r="E9" s="576" t="str">
        <f>'7- Mapa Final'!K10</f>
        <v>Menor - 2</v>
      </c>
      <c r="F9" s="569" t="str">
        <f>'7- Mapa Final'!M10</f>
        <v>Bajo - 2</v>
      </c>
      <c r="G9" s="413"/>
      <c r="H9" s="571"/>
      <c r="I9" s="571"/>
      <c r="J9" s="571" t="s">
        <v>476</v>
      </c>
      <c r="K9" s="565">
        <v>45474</v>
      </c>
      <c r="L9" s="565">
        <v>45565</v>
      </c>
      <c r="M9" s="583" t="s">
        <v>515</v>
      </c>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62"/>
      <c r="B10" s="564"/>
      <c r="C10" s="564"/>
      <c r="D10" s="575"/>
      <c r="E10" s="577"/>
      <c r="F10" s="570"/>
      <c r="G10" s="414"/>
      <c r="H10" s="566"/>
      <c r="I10" s="566"/>
      <c r="J10" s="566"/>
      <c r="K10" s="566"/>
      <c r="L10" s="566"/>
      <c r="M10" s="584"/>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62"/>
      <c r="B11" s="564"/>
      <c r="C11" s="564"/>
      <c r="D11" s="575"/>
      <c r="E11" s="577"/>
      <c r="F11" s="570"/>
      <c r="G11" s="414"/>
      <c r="H11" s="566"/>
      <c r="I11" s="566"/>
      <c r="J11" s="566"/>
      <c r="K11" s="566"/>
      <c r="L11" s="566"/>
      <c r="M11" s="584"/>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62"/>
      <c r="B12" s="564"/>
      <c r="C12" s="564"/>
      <c r="D12" s="575"/>
      <c r="E12" s="577"/>
      <c r="F12" s="570"/>
      <c r="G12" s="414"/>
      <c r="H12" s="566"/>
      <c r="I12" s="566"/>
      <c r="J12" s="566"/>
      <c r="K12" s="566"/>
      <c r="L12" s="566"/>
      <c r="M12" s="584"/>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62"/>
      <c r="B13" s="564"/>
      <c r="C13" s="564"/>
      <c r="D13" s="575"/>
      <c r="E13" s="577"/>
      <c r="F13" s="570"/>
      <c r="G13" s="414"/>
      <c r="H13" s="566"/>
      <c r="I13" s="566"/>
      <c r="J13" s="566"/>
      <c r="K13" s="566"/>
      <c r="L13" s="566"/>
      <c r="M13" s="584"/>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62"/>
      <c r="B14" s="564"/>
      <c r="C14" s="564"/>
      <c r="D14" s="575"/>
      <c r="E14" s="577"/>
      <c r="F14" s="570"/>
      <c r="G14" s="414"/>
      <c r="H14" s="566"/>
      <c r="I14" s="566"/>
      <c r="J14" s="566"/>
      <c r="K14" s="566"/>
      <c r="L14" s="566"/>
      <c r="M14" s="584"/>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62"/>
      <c r="B15" s="564"/>
      <c r="C15" s="564"/>
      <c r="D15" s="575"/>
      <c r="E15" s="577"/>
      <c r="F15" s="570"/>
      <c r="G15" s="414"/>
      <c r="H15" s="566"/>
      <c r="I15" s="566"/>
      <c r="J15" s="566"/>
      <c r="K15" s="566"/>
      <c r="L15" s="566"/>
      <c r="M15" s="584"/>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62"/>
      <c r="B16" s="564"/>
      <c r="C16" s="564"/>
      <c r="D16" s="575"/>
      <c r="E16" s="577"/>
      <c r="F16" s="570"/>
      <c r="G16" s="414"/>
      <c r="H16" s="566"/>
      <c r="I16" s="566"/>
      <c r="J16" s="566"/>
      <c r="K16" s="566"/>
      <c r="L16" s="566"/>
      <c r="M16" s="584"/>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62"/>
      <c r="B17" s="564"/>
      <c r="C17" s="564"/>
      <c r="D17" s="575"/>
      <c r="E17" s="577"/>
      <c r="F17" s="570"/>
      <c r="G17" s="414"/>
      <c r="H17" s="566"/>
      <c r="I17" s="566"/>
      <c r="J17" s="566"/>
      <c r="K17" s="566"/>
      <c r="L17" s="566"/>
      <c r="M17" s="584"/>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562"/>
      <c r="B18" s="564"/>
      <c r="C18" s="564"/>
      <c r="D18" s="575"/>
      <c r="E18" s="577"/>
      <c r="F18" s="570"/>
      <c r="G18" s="414"/>
      <c r="H18" s="566"/>
      <c r="I18" s="566"/>
      <c r="J18" s="566"/>
      <c r="K18" s="566"/>
      <c r="L18" s="566"/>
      <c r="M18" s="584"/>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561">
        <f>'7- Mapa Final'!A20</f>
        <v>2</v>
      </c>
      <c r="B19" s="563" t="str">
        <f>'7- Mapa Final'!B20</f>
        <v xml:space="preserve">Aumento de Accidentes de trabajo y enfermedades laborales o salud pública </v>
      </c>
      <c r="C19" s="563" t="str">
        <f>'7- Mapa Final'!C20</f>
        <v>Accidentes de trabajo leves, graves y mortales y afectaciones a la infraestructura,
Afectación a la salud de la población judicial y ambiental de la entidad  debido al contagio  por virus y/o pandemias</v>
      </c>
      <c r="D19" s="574" t="str">
        <f>'7- Mapa Final'!J20</f>
        <v>Muy Baja - 1</v>
      </c>
      <c r="E19" s="576" t="str">
        <f>'7- Mapa Final'!K20</f>
        <v>Leve - 1</v>
      </c>
      <c r="F19" s="569" t="str">
        <f>'7- Mapa Final'!M20</f>
        <v>Bajo - 1</v>
      </c>
      <c r="G19" s="413"/>
      <c r="H19" s="571"/>
      <c r="I19" s="571"/>
      <c r="J19" s="571" t="s">
        <v>476</v>
      </c>
      <c r="K19" s="565">
        <v>45474</v>
      </c>
      <c r="L19" s="565">
        <v>45565</v>
      </c>
      <c r="M19" s="572" t="s">
        <v>516</v>
      </c>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62"/>
      <c r="B20" s="564"/>
      <c r="C20" s="564"/>
      <c r="D20" s="575"/>
      <c r="E20" s="577"/>
      <c r="F20" s="570"/>
      <c r="G20" s="414"/>
      <c r="H20" s="566"/>
      <c r="I20" s="566"/>
      <c r="J20" s="566"/>
      <c r="K20" s="566"/>
      <c r="L20" s="566"/>
      <c r="M20" s="573"/>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62"/>
      <c r="B21" s="564"/>
      <c r="C21" s="564"/>
      <c r="D21" s="575"/>
      <c r="E21" s="577"/>
      <c r="F21" s="570"/>
      <c r="G21" s="414"/>
      <c r="H21" s="566"/>
      <c r="I21" s="566"/>
      <c r="J21" s="566"/>
      <c r="K21" s="566"/>
      <c r="L21" s="566"/>
      <c r="M21" s="573"/>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62"/>
      <c r="B22" s="564"/>
      <c r="C22" s="564"/>
      <c r="D22" s="575"/>
      <c r="E22" s="577"/>
      <c r="F22" s="570"/>
      <c r="G22" s="414"/>
      <c r="H22" s="566"/>
      <c r="I22" s="566"/>
      <c r="J22" s="566"/>
      <c r="K22" s="566"/>
      <c r="L22" s="566"/>
      <c r="M22" s="573"/>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62"/>
      <c r="B23" s="564"/>
      <c r="C23" s="564"/>
      <c r="D23" s="575"/>
      <c r="E23" s="577"/>
      <c r="F23" s="570"/>
      <c r="G23" s="414"/>
      <c r="H23" s="566"/>
      <c r="I23" s="566"/>
      <c r="J23" s="566"/>
      <c r="K23" s="566"/>
      <c r="L23" s="566"/>
      <c r="M23" s="573"/>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62"/>
      <c r="B24" s="564"/>
      <c r="C24" s="564"/>
      <c r="D24" s="575"/>
      <c r="E24" s="577"/>
      <c r="F24" s="570"/>
      <c r="G24" s="414"/>
      <c r="H24" s="566"/>
      <c r="I24" s="566"/>
      <c r="J24" s="566"/>
      <c r="K24" s="566"/>
      <c r="L24" s="566"/>
      <c r="M24" s="573"/>
      <c r="N24" s="26"/>
      <c r="O24" s="26"/>
    </row>
    <row r="25" spans="1:169">
      <c r="A25" s="562"/>
      <c r="B25" s="564"/>
      <c r="C25" s="564"/>
      <c r="D25" s="575"/>
      <c r="E25" s="577"/>
      <c r="F25" s="570"/>
      <c r="G25" s="414"/>
      <c r="H25" s="566"/>
      <c r="I25" s="566"/>
      <c r="J25" s="566"/>
      <c r="K25" s="566"/>
      <c r="L25" s="566"/>
      <c r="M25" s="573"/>
      <c r="N25" s="26"/>
      <c r="O25" s="26"/>
    </row>
    <row r="26" spans="1:169">
      <c r="A26" s="562"/>
      <c r="B26" s="564"/>
      <c r="C26" s="564"/>
      <c r="D26" s="575"/>
      <c r="E26" s="577"/>
      <c r="F26" s="570"/>
      <c r="G26" s="414"/>
      <c r="H26" s="566"/>
      <c r="I26" s="566"/>
      <c r="J26" s="566"/>
      <c r="K26" s="566"/>
      <c r="L26" s="566"/>
      <c r="M26" s="573"/>
      <c r="N26" s="26"/>
      <c r="O26" s="26"/>
    </row>
    <row r="27" spans="1:169">
      <c r="A27" s="562"/>
      <c r="B27" s="564"/>
      <c r="C27" s="564"/>
      <c r="D27" s="575"/>
      <c r="E27" s="577"/>
      <c r="F27" s="570"/>
      <c r="G27" s="414"/>
      <c r="H27" s="566"/>
      <c r="I27" s="566"/>
      <c r="J27" s="566"/>
      <c r="K27" s="566"/>
      <c r="L27" s="566"/>
      <c r="M27" s="573"/>
      <c r="N27" s="26"/>
      <c r="O27" s="26"/>
    </row>
    <row r="28" spans="1:169" ht="15.75" thickBot="1">
      <c r="A28" s="562"/>
      <c r="B28" s="564"/>
      <c r="C28" s="564"/>
      <c r="D28" s="575"/>
      <c r="E28" s="577"/>
      <c r="F28" s="570"/>
      <c r="G28" s="414"/>
      <c r="H28" s="566"/>
      <c r="I28" s="566"/>
      <c r="J28" s="566"/>
      <c r="K28" s="566"/>
      <c r="L28" s="566"/>
      <c r="M28" s="573"/>
      <c r="N28" s="26"/>
      <c r="O28" s="26"/>
    </row>
    <row r="29" spans="1:169" s="18" customFormat="1" ht="12.75" customHeight="1">
      <c r="A29" s="561">
        <f>'7- Mapa Final'!A30</f>
        <v>3</v>
      </c>
      <c r="B29" s="563">
        <f>'7- Mapa Final'!B30</f>
        <v>0</v>
      </c>
      <c r="C29" s="563">
        <f>'7- Mapa Final'!C30</f>
        <v>0</v>
      </c>
      <c r="D29" s="574" t="e">
        <f>'7- Mapa Final'!J30</f>
        <v>#DIV/0!</v>
      </c>
      <c r="E29" s="576" t="e">
        <f>'7- Mapa Final'!K30</f>
        <v>#VALUE!</v>
      </c>
      <c r="F29" s="569" t="e">
        <f>'7- Mapa Final'!M30</f>
        <v>#DIV/0!</v>
      </c>
      <c r="G29" s="413"/>
      <c r="H29" s="571"/>
      <c r="I29" s="571"/>
      <c r="J29" s="571"/>
      <c r="K29" s="571"/>
      <c r="L29" s="571"/>
      <c r="M29" s="585"/>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hidden="1" customHeight="1">
      <c r="A30" s="562"/>
      <c r="B30" s="564"/>
      <c r="C30" s="564"/>
      <c r="D30" s="575"/>
      <c r="E30" s="577"/>
      <c r="F30" s="570"/>
      <c r="G30" s="414"/>
      <c r="H30" s="566"/>
      <c r="I30" s="566"/>
      <c r="J30" s="566"/>
      <c r="K30" s="566"/>
      <c r="L30" s="566"/>
      <c r="M30" s="580"/>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hidden="1" customHeight="1">
      <c r="A31" s="562"/>
      <c r="B31" s="564"/>
      <c r="C31" s="564"/>
      <c r="D31" s="575"/>
      <c r="E31" s="577"/>
      <c r="F31" s="570"/>
      <c r="G31" s="414"/>
      <c r="H31" s="566"/>
      <c r="I31" s="566"/>
      <c r="J31" s="566"/>
      <c r="K31" s="566"/>
      <c r="L31" s="566"/>
      <c r="M31" s="580"/>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hidden="1" customHeight="1">
      <c r="A32" s="562"/>
      <c r="B32" s="564"/>
      <c r="C32" s="564"/>
      <c r="D32" s="575"/>
      <c r="E32" s="577"/>
      <c r="F32" s="570"/>
      <c r="G32" s="414"/>
      <c r="H32" s="566"/>
      <c r="I32" s="566"/>
      <c r="J32" s="566"/>
      <c r="K32" s="566"/>
      <c r="L32" s="566"/>
      <c r="M32" s="580"/>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hidden="1" customHeight="1">
      <c r="A33" s="562"/>
      <c r="B33" s="564"/>
      <c r="C33" s="564"/>
      <c r="D33" s="575"/>
      <c r="E33" s="577"/>
      <c r="F33" s="570"/>
      <c r="G33" s="414"/>
      <c r="H33" s="566"/>
      <c r="I33" s="566"/>
      <c r="J33" s="566"/>
      <c r="K33" s="566"/>
      <c r="L33" s="566"/>
      <c r="M33" s="580"/>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hidden="1">
      <c r="A34" s="562"/>
      <c r="B34" s="564"/>
      <c r="C34" s="564"/>
      <c r="D34" s="575"/>
      <c r="E34" s="577"/>
      <c r="F34" s="570"/>
      <c r="G34" s="414"/>
      <c r="H34" s="566"/>
      <c r="I34" s="566"/>
      <c r="J34" s="566"/>
      <c r="K34" s="566"/>
      <c r="L34" s="566"/>
      <c r="M34" s="580"/>
      <c r="N34" s="26"/>
      <c r="O34" s="26"/>
    </row>
    <row r="35" spans="1:169" hidden="1">
      <c r="A35" s="562"/>
      <c r="B35" s="564"/>
      <c r="C35" s="564"/>
      <c r="D35" s="575"/>
      <c r="E35" s="577"/>
      <c r="F35" s="570"/>
      <c r="G35" s="414"/>
      <c r="H35" s="566"/>
      <c r="I35" s="566"/>
      <c r="J35" s="566"/>
      <c r="K35" s="566"/>
      <c r="L35" s="566"/>
      <c r="M35" s="580"/>
      <c r="N35" s="26"/>
      <c r="O35" s="26"/>
    </row>
    <row r="36" spans="1:169" hidden="1">
      <c r="A36" s="562"/>
      <c r="B36" s="564"/>
      <c r="C36" s="564"/>
      <c r="D36" s="575"/>
      <c r="E36" s="577"/>
      <c r="F36" s="570"/>
      <c r="G36" s="414"/>
      <c r="H36" s="566"/>
      <c r="I36" s="566"/>
      <c r="J36" s="566"/>
      <c r="K36" s="566"/>
      <c r="L36" s="566"/>
      <c r="M36" s="580"/>
      <c r="N36" s="26"/>
      <c r="O36" s="26"/>
    </row>
    <row r="37" spans="1:169" hidden="1">
      <c r="A37" s="562"/>
      <c r="B37" s="564"/>
      <c r="C37" s="564"/>
      <c r="D37" s="575"/>
      <c r="E37" s="577"/>
      <c r="F37" s="570"/>
      <c r="G37" s="414"/>
      <c r="H37" s="566"/>
      <c r="I37" s="566"/>
      <c r="J37" s="566"/>
      <c r="K37" s="566"/>
      <c r="L37" s="566"/>
      <c r="M37" s="580"/>
      <c r="N37" s="26"/>
      <c r="O37" s="26"/>
    </row>
    <row r="38" spans="1:169" ht="15.75" hidden="1" thickBot="1">
      <c r="A38" s="562"/>
      <c r="B38" s="564"/>
      <c r="C38" s="564"/>
      <c r="D38" s="575"/>
      <c r="E38" s="577"/>
      <c r="F38" s="570"/>
      <c r="G38" s="414"/>
      <c r="H38" s="566"/>
      <c r="I38" s="566"/>
      <c r="J38" s="566"/>
      <c r="K38" s="566"/>
      <c r="L38" s="566"/>
      <c r="M38" s="580"/>
      <c r="N38" s="26"/>
      <c r="O38" s="26"/>
    </row>
    <row r="39" spans="1:169" s="18" customFormat="1" ht="12.75" hidden="1" customHeight="1">
      <c r="A39" s="561">
        <f>'7- Mapa Final'!A40</f>
        <v>4</v>
      </c>
      <c r="B39" s="563" t="str">
        <f>'7- Mapa Final'!B40</f>
        <v>Recibir dádivas o beneficios a nombre propio o de terceros para  desviar recursos, no presentar o presentar reportes con información no veraz</v>
      </c>
      <c r="C39" s="563" t="str">
        <f>'7- Mapa Final'!C40</f>
        <v xml:space="preserve">Se favorece indebidamente a un servidor judicial a través de la validación del  reporte de accidentes de trabajo ante la Administradora de Riesgos Laborales </v>
      </c>
      <c r="D39" s="574" t="str">
        <f>'7- Mapa Final'!J40</f>
        <v>Muy Baja - 1</v>
      </c>
      <c r="E39" s="576" t="str">
        <f>'7- Mapa Final'!K40</f>
        <v>Moderado - 3</v>
      </c>
      <c r="F39" s="569" t="str">
        <f>'7- Mapa Final'!M40</f>
        <v>Moderado - 3</v>
      </c>
      <c r="G39" s="413"/>
      <c r="H39" s="571"/>
      <c r="I39" s="571"/>
      <c r="J39" s="571"/>
      <c r="K39" s="571"/>
      <c r="L39" s="571"/>
      <c r="M39" s="585"/>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hidden="1" customHeight="1">
      <c r="A40" s="562"/>
      <c r="B40" s="564"/>
      <c r="C40" s="564"/>
      <c r="D40" s="575"/>
      <c r="E40" s="577"/>
      <c r="F40" s="570"/>
      <c r="G40" s="414"/>
      <c r="H40" s="566"/>
      <c r="I40" s="566"/>
      <c r="J40" s="566"/>
      <c r="K40" s="566"/>
      <c r="L40" s="566"/>
      <c r="M40" s="580"/>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hidden="1" customHeight="1">
      <c r="A41" s="562"/>
      <c r="B41" s="564"/>
      <c r="C41" s="564"/>
      <c r="D41" s="575"/>
      <c r="E41" s="577"/>
      <c r="F41" s="570"/>
      <c r="G41" s="414"/>
      <c r="H41" s="566"/>
      <c r="I41" s="566"/>
      <c r="J41" s="566"/>
      <c r="K41" s="566"/>
      <c r="L41" s="566"/>
      <c r="M41" s="580"/>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hidden="1" customHeight="1">
      <c r="A42" s="562"/>
      <c r="B42" s="564"/>
      <c r="C42" s="564"/>
      <c r="D42" s="575"/>
      <c r="E42" s="577"/>
      <c r="F42" s="570"/>
      <c r="G42" s="414"/>
      <c r="H42" s="566"/>
      <c r="I42" s="566"/>
      <c r="J42" s="566"/>
      <c r="K42" s="566"/>
      <c r="L42" s="566"/>
      <c r="M42" s="580"/>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hidden="1" customHeight="1">
      <c r="A43" s="562"/>
      <c r="B43" s="564"/>
      <c r="C43" s="564"/>
      <c r="D43" s="575"/>
      <c r="E43" s="577"/>
      <c r="F43" s="570"/>
      <c r="G43" s="414"/>
      <c r="H43" s="566"/>
      <c r="I43" s="566"/>
      <c r="J43" s="566"/>
      <c r="K43" s="566"/>
      <c r="L43" s="566"/>
      <c r="M43" s="580"/>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hidden="1">
      <c r="A44" s="562"/>
      <c r="B44" s="564"/>
      <c r="C44" s="564"/>
      <c r="D44" s="575"/>
      <c r="E44" s="577"/>
      <c r="F44" s="570"/>
      <c r="G44" s="414"/>
      <c r="H44" s="566"/>
      <c r="I44" s="566"/>
      <c r="J44" s="566"/>
      <c r="K44" s="566"/>
      <c r="L44" s="566"/>
      <c r="M44" s="580"/>
      <c r="N44" s="26"/>
      <c r="O44" s="26"/>
    </row>
    <row r="45" spans="1:169" hidden="1">
      <c r="A45" s="562"/>
      <c r="B45" s="564"/>
      <c r="C45" s="564"/>
      <c r="D45" s="575"/>
      <c r="E45" s="577"/>
      <c r="F45" s="570"/>
      <c r="G45" s="414"/>
      <c r="H45" s="566"/>
      <c r="I45" s="566"/>
      <c r="J45" s="566"/>
      <c r="K45" s="566"/>
      <c r="L45" s="566"/>
      <c r="M45" s="580"/>
      <c r="N45" s="26"/>
      <c r="O45" s="26"/>
    </row>
    <row r="46" spans="1:169" hidden="1">
      <c r="A46" s="562"/>
      <c r="B46" s="564"/>
      <c r="C46" s="564"/>
      <c r="D46" s="575"/>
      <c r="E46" s="577"/>
      <c r="F46" s="570"/>
      <c r="G46" s="414"/>
      <c r="H46" s="566"/>
      <c r="I46" s="566"/>
      <c r="J46" s="566"/>
      <c r="K46" s="566"/>
      <c r="L46" s="566"/>
      <c r="M46" s="580"/>
      <c r="N46" s="26"/>
      <c r="O46" s="26"/>
    </row>
    <row r="47" spans="1:169" hidden="1">
      <c r="A47" s="562"/>
      <c r="B47" s="564"/>
      <c r="C47" s="564"/>
      <c r="D47" s="575"/>
      <c r="E47" s="577"/>
      <c r="F47" s="570"/>
      <c r="G47" s="414"/>
      <c r="H47" s="566"/>
      <c r="I47" s="566"/>
      <c r="J47" s="566"/>
      <c r="K47" s="566"/>
      <c r="L47" s="566"/>
      <c r="M47" s="580"/>
      <c r="N47" s="26"/>
      <c r="O47" s="26"/>
    </row>
    <row r="48" spans="1:169" ht="15.75" hidden="1" thickBot="1">
      <c r="A48" s="562"/>
      <c r="B48" s="564"/>
      <c r="C48" s="564"/>
      <c r="D48" s="575"/>
      <c r="E48" s="577"/>
      <c r="F48" s="570"/>
      <c r="G48" s="414"/>
      <c r="H48" s="566"/>
      <c r="I48" s="566"/>
      <c r="J48" s="566"/>
      <c r="K48" s="566"/>
      <c r="L48" s="566"/>
      <c r="M48" s="580"/>
      <c r="N48" s="26"/>
      <c r="O48" s="26"/>
    </row>
    <row r="49" spans="1:169" s="18" customFormat="1" ht="12.75" hidden="1" customHeight="1">
      <c r="A49" s="561">
        <f>'7- Mapa Final'!A50</f>
        <v>5</v>
      </c>
      <c r="B49" s="563"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63" t="str">
        <f>'7- Mapa Final'!C50</f>
        <v>Cuando  se direccionan los requisitos habilitanes y/o técnicos para favorecer  indebidamente  a ciertos proponentes</v>
      </c>
      <c r="D49" s="574" t="str">
        <f>'7- Mapa Final'!J50</f>
        <v>Muy Baja - 1</v>
      </c>
      <c r="E49" s="576" t="str">
        <f>'7- Mapa Final'!K50</f>
        <v>Mayor - 4</v>
      </c>
      <c r="F49" s="569" t="str">
        <f>'7- Mapa Final'!M50</f>
        <v>Alto  - 4</v>
      </c>
      <c r="G49" s="413"/>
      <c r="H49" s="571"/>
      <c r="I49" s="571"/>
      <c r="J49" s="571"/>
      <c r="K49" s="571"/>
      <c r="L49" s="571"/>
      <c r="M49" s="585"/>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hidden="1" customHeight="1">
      <c r="A50" s="562"/>
      <c r="B50" s="564"/>
      <c r="C50" s="564"/>
      <c r="D50" s="575"/>
      <c r="E50" s="577"/>
      <c r="F50" s="570"/>
      <c r="G50" s="414"/>
      <c r="H50" s="566"/>
      <c r="I50" s="566"/>
      <c r="J50" s="566"/>
      <c r="K50" s="566"/>
      <c r="L50" s="566"/>
      <c r="M50" s="580"/>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hidden="1" customHeight="1">
      <c r="A51" s="562"/>
      <c r="B51" s="564"/>
      <c r="C51" s="564"/>
      <c r="D51" s="575"/>
      <c r="E51" s="577"/>
      <c r="F51" s="570"/>
      <c r="G51" s="414"/>
      <c r="H51" s="566"/>
      <c r="I51" s="566"/>
      <c r="J51" s="566"/>
      <c r="K51" s="566"/>
      <c r="L51" s="566"/>
      <c r="M51" s="580"/>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hidden="1" customHeight="1">
      <c r="A52" s="562"/>
      <c r="B52" s="564"/>
      <c r="C52" s="564"/>
      <c r="D52" s="575"/>
      <c r="E52" s="577"/>
      <c r="F52" s="570"/>
      <c r="G52" s="414"/>
      <c r="H52" s="566"/>
      <c r="I52" s="566"/>
      <c r="J52" s="566"/>
      <c r="K52" s="566"/>
      <c r="L52" s="566"/>
      <c r="M52" s="580"/>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hidden="1" customHeight="1">
      <c r="A53" s="562"/>
      <c r="B53" s="564"/>
      <c r="C53" s="564"/>
      <c r="D53" s="575"/>
      <c r="E53" s="577"/>
      <c r="F53" s="570"/>
      <c r="G53" s="414"/>
      <c r="H53" s="566"/>
      <c r="I53" s="566"/>
      <c r="J53" s="566"/>
      <c r="K53" s="566"/>
      <c r="L53" s="566"/>
      <c r="M53" s="580"/>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hidden="1">
      <c r="A54" s="562"/>
      <c r="B54" s="564"/>
      <c r="C54" s="564"/>
      <c r="D54" s="575"/>
      <c r="E54" s="577"/>
      <c r="F54" s="570"/>
      <c r="G54" s="414"/>
      <c r="H54" s="566"/>
      <c r="I54" s="566"/>
      <c r="J54" s="566"/>
      <c r="K54" s="566"/>
      <c r="L54" s="566"/>
      <c r="M54" s="580"/>
      <c r="N54" s="26"/>
      <c r="O54" s="26"/>
    </row>
    <row r="55" spans="1:169" hidden="1">
      <c r="A55" s="562"/>
      <c r="B55" s="564"/>
      <c r="C55" s="564"/>
      <c r="D55" s="575"/>
      <c r="E55" s="577"/>
      <c r="F55" s="570"/>
      <c r="G55" s="414"/>
      <c r="H55" s="566"/>
      <c r="I55" s="566"/>
      <c r="J55" s="566"/>
      <c r="K55" s="566"/>
      <c r="L55" s="566"/>
      <c r="M55" s="580"/>
      <c r="N55" s="26"/>
      <c r="O55" s="26"/>
    </row>
    <row r="56" spans="1:169" hidden="1">
      <c r="A56" s="562"/>
      <c r="B56" s="564"/>
      <c r="C56" s="564"/>
      <c r="D56" s="575"/>
      <c r="E56" s="577"/>
      <c r="F56" s="570"/>
      <c r="G56" s="414"/>
      <c r="H56" s="566"/>
      <c r="I56" s="566"/>
      <c r="J56" s="566"/>
      <c r="K56" s="566"/>
      <c r="L56" s="566"/>
      <c r="M56" s="580"/>
      <c r="N56" s="26"/>
      <c r="O56" s="26"/>
    </row>
    <row r="57" spans="1:169" hidden="1">
      <c r="A57" s="562"/>
      <c r="B57" s="564"/>
      <c r="C57" s="564"/>
      <c r="D57" s="575"/>
      <c r="E57" s="577"/>
      <c r="F57" s="570"/>
      <c r="G57" s="414"/>
      <c r="H57" s="566"/>
      <c r="I57" s="566"/>
      <c r="J57" s="566"/>
      <c r="K57" s="566"/>
      <c r="L57" s="566"/>
      <c r="M57" s="580"/>
      <c r="N57" s="26"/>
      <c r="O57" s="26"/>
    </row>
    <row r="58" spans="1:169" ht="15.75" hidden="1" thickBot="1">
      <c r="A58" s="562"/>
      <c r="B58" s="564"/>
      <c r="C58" s="564"/>
      <c r="D58" s="575"/>
      <c r="E58" s="577"/>
      <c r="F58" s="570"/>
      <c r="G58" s="414"/>
      <c r="H58" s="566"/>
      <c r="I58" s="566"/>
      <c r="J58" s="566"/>
      <c r="K58" s="566"/>
      <c r="L58" s="566"/>
      <c r="M58" s="580"/>
      <c r="N58" s="26"/>
      <c r="O58" s="26"/>
    </row>
    <row r="59" spans="1:169" s="18" customFormat="1" ht="12.75" hidden="1" customHeight="1">
      <c r="A59" s="561">
        <f>'7- Mapa Final'!A60</f>
        <v>6</v>
      </c>
      <c r="B59" s="563"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63" t="str">
        <f>'7- Mapa Final'!C60</f>
        <v xml:space="preserve">Cuando se favorece indebidamente a un servidor judicial a través de la validación del  reporte de accidentes de trabajo ante la Administradora de Riesgos Laborales </v>
      </c>
      <c r="D59" s="574" t="str">
        <f>'7- Mapa Final'!J60</f>
        <v>Muy Baja - 1</v>
      </c>
      <c r="E59" s="576" t="str">
        <f>'7- Mapa Final'!K60</f>
        <v>Mayor - 4</v>
      </c>
      <c r="F59" s="569" t="str">
        <f>'7- Mapa Final'!M60</f>
        <v>Alto  - 4</v>
      </c>
      <c r="G59" s="413"/>
      <c r="H59" s="571"/>
      <c r="I59" s="571"/>
      <c r="J59" s="571"/>
      <c r="K59" s="571"/>
      <c r="L59" s="571"/>
      <c r="M59" s="585"/>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hidden="1" customHeight="1">
      <c r="A60" s="562"/>
      <c r="B60" s="564"/>
      <c r="C60" s="564"/>
      <c r="D60" s="575"/>
      <c r="E60" s="577"/>
      <c r="F60" s="570"/>
      <c r="G60" s="414"/>
      <c r="H60" s="566"/>
      <c r="I60" s="566"/>
      <c r="J60" s="566"/>
      <c r="K60" s="566"/>
      <c r="L60" s="566"/>
      <c r="M60" s="580"/>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hidden="1" customHeight="1">
      <c r="A61" s="562"/>
      <c r="B61" s="564"/>
      <c r="C61" s="564"/>
      <c r="D61" s="575"/>
      <c r="E61" s="577"/>
      <c r="F61" s="570"/>
      <c r="G61" s="414"/>
      <c r="H61" s="566"/>
      <c r="I61" s="566"/>
      <c r="J61" s="566"/>
      <c r="K61" s="566"/>
      <c r="L61" s="566"/>
      <c r="M61" s="580"/>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hidden="1" customHeight="1">
      <c r="A62" s="562"/>
      <c r="B62" s="564"/>
      <c r="C62" s="564"/>
      <c r="D62" s="575"/>
      <c r="E62" s="577"/>
      <c r="F62" s="570"/>
      <c r="G62" s="414"/>
      <c r="H62" s="566"/>
      <c r="I62" s="566"/>
      <c r="J62" s="566"/>
      <c r="K62" s="566"/>
      <c r="L62" s="566"/>
      <c r="M62" s="580"/>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hidden="1" customHeight="1">
      <c r="A63" s="562"/>
      <c r="B63" s="564"/>
      <c r="C63" s="564"/>
      <c r="D63" s="575"/>
      <c r="E63" s="577"/>
      <c r="F63" s="570"/>
      <c r="G63" s="414"/>
      <c r="H63" s="566"/>
      <c r="I63" s="566"/>
      <c r="J63" s="566"/>
      <c r="K63" s="566"/>
      <c r="L63" s="566"/>
      <c r="M63" s="580"/>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hidden="1">
      <c r="A64" s="562"/>
      <c r="B64" s="564"/>
      <c r="C64" s="564"/>
      <c r="D64" s="575"/>
      <c r="E64" s="577"/>
      <c r="F64" s="570"/>
      <c r="G64" s="414"/>
      <c r="H64" s="566"/>
      <c r="I64" s="566"/>
      <c r="J64" s="566"/>
      <c r="K64" s="566"/>
      <c r="L64" s="566"/>
      <c r="M64" s="580"/>
      <c r="N64" s="26"/>
      <c r="O64" s="26"/>
    </row>
    <row r="65" spans="1:15" hidden="1">
      <c r="A65" s="562"/>
      <c r="B65" s="564"/>
      <c r="C65" s="564"/>
      <c r="D65" s="575"/>
      <c r="E65" s="577"/>
      <c r="F65" s="570"/>
      <c r="G65" s="414"/>
      <c r="H65" s="566"/>
      <c r="I65" s="566"/>
      <c r="J65" s="566"/>
      <c r="K65" s="566"/>
      <c r="L65" s="566"/>
      <c r="M65" s="580"/>
      <c r="N65" s="26"/>
      <c r="O65" s="26"/>
    </row>
    <row r="66" spans="1:15" hidden="1">
      <c r="A66" s="562"/>
      <c r="B66" s="564"/>
      <c r="C66" s="564"/>
      <c r="D66" s="575"/>
      <c r="E66" s="577"/>
      <c r="F66" s="570"/>
      <c r="G66" s="414"/>
      <c r="H66" s="566"/>
      <c r="I66" s="566"/>
      <c r="J66" s="566"/>
      <c r="K66" s="566"/>
      <c r="L66" s="566"/>
      <c r="M66" s="580"/>
      <c r="N66" s="26"/>
      <c r="O66" s="26"/>
    </row>
    <row r="67" spans="1:15" hidden="1">
      <c r="A67" s="562"/>
      <c r="B67" s="564"/>
      <c r="C67" s="564"/>
      <c r="D67" s="575"/>
      <c r="E67" s="577"/>
      <c r="F67" s="570"/>
      <c r="G67" s="414"/>
      <c r="H67" s="566"/>
      <c r="I67" s="566"/>
      <c r="J67" s="566"/>
      <c r="K67" s="566"/>
      <c r="L67" s="566"/>
      <c r="M67" s="580"/>
      <c r="N67" s="26"/>
      <c r="O67" s="26"/>
    </row>
    <row r="68" spans="1:15" hidden="1">
      <c r="A68" s="562"/>
      <c r="B68" s="564"/>
      <c r="C68" s="564"/>
      <c r="D68" s="575"/>
      <c r="E68" s="577"/>
      <c r="F68" s="570"/>
      <c r="G68" s="414"/>
      <c r="H68" s="566"/>
      <c r="I68" s="566"/>
      <c r="J68" s="566"/>
      <c r="K68" s="566"/>
      <c r="L68" s="566"/>
      <c r="M68" s="580"/>
      <c r="N68" s="26"/>
      <c r="O68" s="26"/>
    </row>
    <row r="69" spans="1:15" hidden="1"/>
  </sheetData>
  <mergeCells count="94">
    <mergeCell ref="F59:F68"/>
    <mergeCell ref="K49:K58"/>
    <mergeCell ref="A49:A58"/>
    <mergeCell ref="B49:B58"/>
    <mergeCell ref="C49:C58"/>
    <mergeCell ref="D49:D58"/>
    <mergeCell ref="E49:E58"/>
    <mergeCell ref="F49:F58"/>
    <mergeCell ref="A59:A68"/>
    <mergeCell ref="B59:B68"/>
    <mergeCell ref="C59:C68"/>
    <mergeCell ref="D59:D68"/>
    <mergeCell ref="E59:E68"/>
    <mergeCell ref="M59:M68"/>
    <mergeCell ref="G59:G68"/>
    <mergeCell ref="H59:H68"/>
    <mergeCell ref="I59:I68"/>
    <mergeCell ref="J59:J68"/>
    <mergeCell ref="K59:K68"/>
    <mergeCell ref="L59:L68"/>
    <mergeCell ref="L39:L48"/>
    <mergeCell ref="M49:M58"/>
    <mergeCell ref="G49:G58"/>
    <mergeCell ref="H49:H58"/>
    <mergeCell ref="I49:I58"/>
    <mergeCell ref="J49:J58"/>
    <mergeCell ref="L49:L58"/>
    <mergeCell ref="J29:J38"/>
    <mergeCell ref="K29:K38"/>
    <mergeCell ref="L29:L38"/>
    <mergeCell ref="M29:M38"/>
    <mergeCell ref="A39:A48"/>
    <mergeCell ref="B39:B48"/>
    <mergeCell ref="C39:C48"/>
    <mergeCell ref="D39:D48"/>
    <mergeCell ref="E39:E48"/>
    <mergeCell ref="F39:F48"/>
    <mergeCell ref="M39:M48"/>
    <mergeCell ref="G39:G48"/>
    <mergeCell ref="H39:H48"/>
    <mergeCell ref="I39:I48"/>
    <mergeCell ref="J39:J48"/>
    <mergeCell ref="K39:K48"/>
    <mergeCell ref="K19:K28"/>
    <mergeCell ref="L19:L28"/>
    <mergeCell ref="A19:A28"/>
    <mergeCell ref="B19:B28"/>
    <mergeCell ref="C19:C28"/>
    <mergeCell ref="D19:D28"/>
    <mergeCell ref="E19:E28"/>
    <mergeCell ref="F19:F28"/>
    <mergeCell ref="F9:F18"/>
    <mergeCell ref="G9:G18"/>
    <mergeCell ref="M19:M28"/>
    <mergeCell ref="A29:A38"/>
    <mergeCell ref="B29:B38"/>
    <mergeCell ref="C29:C38"/>
    <mergeCell ref="D29:D38"/>
    <mergeCell ref="E29:E38"/>
    <mergeCell ref="F29:F38"/>
    <mergeCell ref="G29:G38"/>
    <mergeCell ref="H29:H38"/>
    <mergeCell ref="I29:I38"/>
    <mergeCell ref="G19:G28"/>
    <mergeCell ref="H19:H28"/>
    <mergeCell ref="I19:I28"/>
    <mergeCell ref="J19:J28"/>
    <mergeCell ref="K6:L6"/>
    <mergeCell ref="M6:M7"/>
    <mergeCell ref="C1:K2"/>
    <mergeCell ref="L1:M2"/>
    <mergeCell ref="H9:H18"/>
    <mergeCell ref="I9:I18"/>
    <mergeCell ref="J9:J18"/>
    <mergeCell ref="K9:K18"/>
    <mergeCell ref="L9:L18"/>
    <mergeCell ref="M9:M18"/>
    <mergeCell ref="A8:G8"/>
    <mergeCell ref="A9:A18"/>
    <mergeCell ref="B9:B18"/>
    <mergeCell ref="C9:C18"/>
    <mergeCell ref="D9:D18"/>
    <mergeCell ref="E9:E18"/>
    <mergeCell ref="A6:C6"/>
    <mergeCell ref="D6:F6"/>
    <mergeCell ref="G6:G7"/>
    <mergeCell ref="H6:H7"/>
    <mergeCell ref="I6:J6"/>
    <mergeCell ref="A3:B3"/>
    <mergeCell ref="C3:M3"/>
    <mergeCell ref="A4:B4"/>
    <mergeCell ref="C4:M4"/>
    <mergeCell ref="A5:B5"/>
    <mergeCell ref="C5:M5"/>
  </mergeCells>
  <conditionalFormatting sqref="A6:B6">
    <cfRule type="containsText" dxfId="263" priority="392" operator="containsText" text="3- Moderado">
      <formula>NOT(ISERROR(SEARCH("3- Moderado",A6)))</formula>
    </cfRule>
    <cfRule type="containsText" dxfId="262" priority="393" operator="containsText" text="6- Moderado">
      <formula>NOT(ISERROR(SEARCH("6- Moderado",A6)))</formula>
    </cfRule>
    <cfRule type="containsText" dxfId="261" priority="394" operator="containsText" text="4- Moderado">
      <formula>NOT(ISERROR(SEARCH("4- Moderado",A6)))</formula>
    </cfRule>
    <cfRule type="containsText" dxfId="260" priority="395" operator="containsText" text="3- Bajo">
      <formula>NOT(ISERROR(SEARCH("3- Bajo",A6)))</formula>
    </cfRule>
    <cfRule type="containsText" dxfId="259" priority="396" operator="containsText" text="4- Bajo">
      <formula>NOT(ISERROR(SEARCH("4- Bajo",A6)))</formula>
    </cfRule>
    <cfRule type="containsText" dxfId="258" priority="397" operator="containsText" text="1- Bajo">
      <formula>NOT(ISERROR(SEARCH("1- Bajo",A6)))</formula>
    </cfRule>
  </conditionalFormatting>
  <conditionalFormatting sqref="A9:E9">
    <cfRule type="containsText" dxfId="257" priority="386" operator="containsText" text="3- Moderado">
      <formula>NOT(ISERROR(SEARCH("3- Moderado",A9)))</formula>
    </cfRule>
    <cfRule type="containsText" dxfId="256" priority="387" operator="containsText" text="6- Moderado">
      <formula>NOT(ISERROR(SEARCH("6- Moderado",A9)))</formula>
    </cfRule>
    <cfRule type="containsText" dxfId="255" priority="388" operator="containsText" text="4- Moderado">
      <formula>NOT(ISERROR(SEARCH("4- Moderado",A9)))</formula>
    </cfRule>
    <cfRule type="containsText" dxfId="254" priority="389" operator="containsText" text="3- Bajo">
      <formula>NOT(ISERROR(SEARCH("3- Bajo",A9)))</formula>
    </cfRule>
    <cfRule type="containsText" dxfId="253" priority="390" operator="containsText" text="4- Bajo">
      <formula>NOT(ISERROR(SEARCH("4- Bajo",A9)))</formula>
    </cfRule>
    <cfRule type="containsText" dxfId="252" priority="391" operator="containsText" text="1- Bajo">
      <formula>NOT(ISERROR(SEARCH("1- Bajo",A9)))</formula>
    </cfRule>
  </conditionalFormatting>
  <conditionalFormatting sqref="C7:F7">
    <cfRule type="containsText" dxfId="251" priority="358" operator="containsText" text="3- Moderado">
      <formula>NOT(ISERROR(SEARCH("3- Moderado",C7)))</formula>
    </cfRule>
    <cfRule type="containsText" dxfId="250" priority="359" operator="containsText" text="6- Moderado">
      <formula>NOT(ISERROR(SEARCH("6- Moderado",C7)))</formula>
    </cfRule>
    <cfRule type="containsText" dxfId="249" priority="360" operator="containsText" text="4- Moderado">
      <formula>NOT(ISERROR(SEARCH("4- Moderado",C7)))</formula>
    </cfRule>
    <cfRule type="containsText" dxfId="248" priority="361" operator="containsText" text="3- Bajo">
      <formula>NOT(ISERROR(SEARCH("3- Bajo",C7)))</formula>
    </cfRule>
    <cfRule type="containsText" dxfId="247" priority="362" operator="containsText" text="4- Bajo">
      <formula>NOT(ISERROR(SEARCH("4- Bajo",C7)))</formula>
    </cfRule>
    <cfRule type="containsText" dxfId="246" priority="363" operator="containsText" text="1- Bajo">
      <formula>NOT(ISERROR(SEARCH("1- Bajo",C7)))</formula>
    </cfRule>
  </conditionalFormatting>
  <conditionalFormatting sqref="D9:D18">
    <cfRule type="containsText" dxfId="245" priority="194" operator="containsText" text="Muy Alta">
      <formula>NOT(ISERROR(SEARCH("Muy Alta",D9)))</formula>
    </cfRule>
    <cfRule type="containsText" dxfId="244" priority="195" operator="containsText" text="Alta">
      <formula>NOT(ISERROR(SEARCH("Alta",D9)))</formula>
    </cfRule>
    <cfRule type="containsText" dxfId="243" priority="196" operator="containsText" text="Baja">
      <formula>NOT(ISERROR(SEARCH("Baja",D9)))</formula>
    </cfRule>
    <cfRule type="containsText" dxfId="242" priority="197" operator="containsText" text="Muy Baja">
      <formula>NOT(ISERROR(SEARCH("Muy Baja",D9)))</formula>
    </cfRule>
    <cfRule type="containsText" dxfId="241" priority="199" operator="containsText" text="Media">
      <formula>NOT(ISERROR(SEARCH("Media",D9)))</formula>
    </cfRule>
  </conditionalFormatting>
  <conditionalFormatting sqref="E9:E18">
    <cfRule type="containsText" dxfId="240" priority="190" operator="containsText" text="Catastrófico">
      <formula>NOT(ISERROR(SEARCH("Catastrófico",E9)))</formula>
    </cfRule>
    <cfRule type="containsText" dxfId="239" priority="191" operator="containsText" text="Mayor">
      <formula>NOT(ISERROR(SEARCH("Mayor",E9)))</formula>
    </cfRule>
    <cfRule type="containsText" dxfId="238" priority="192" operator="containsText" text="Menor">
      <formula>NOT(ISERROR(SEARCH("Menor",E9)))</formula>
    </cfRule>
    <cfRule type="containsText" dxfId="237" priority="193" operator="containsText" text="Leve">
      <formula>NOT(ISERROR(SEARCH("Leve",E9)))</formula>
    </cfRule>
  </conditionalFormatting>
  <conditionalFormatting sqref="E9:F18">
    <cfRule type="containsText" dxfId="236"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235" priority="213" operator="containsText" text="Bajo">
      <formula>NOT(ISERROR(SEARCH("Bajo",F9)))</formula>
    </cfRule>
    <cfRule type="containsText" dxfId="234" priority="214" operator="containsText" text="Moderado">
      <formula>NOT(ISERROR(SEARCH("Moderado",F9)))</formula>
    </cfRule>
    <cfRule type="containsText" dxfId="233" priority="215" operator="containsText" text="Alto">
      <formula>NOT(ISERROR(SEARCH("Alto",F9)))</formula>
    </cfRule>
    <cfRule type="containsText" dxfId="232" priority="216" operator="containsText" text="Extremo">
      <formula>NOT(ISERROR(SEARCH("Extremo",F9)))</formula>
    </cfRule>
  </conditionalFormatting>
  <conditionalFormatting sqref="A19:E19">
    <cfRule type="containsText" dxfId="231" priority="183" operator="containsText" text="3- Moderado">
      <formula>NOT(ISERROR(SEARCH("3- Moderado",A19)))</formula>
    </cfRule>
    <cfRule type="containsText" dxfId="230" priority="184" operator="containsText" text="6- Moderado">
      <formula>NOT(ISERROR(SEARCH("6- Moderado",A19)))</formula>
    </cfRule>
    <cfRule type="containsText" dxfId="229" priority="185" operator="containsText" text="4- Moderado">
      <formula>NOT(ISERROR(SEARCH("4- Moderado",A19)))</formula>
    </cfRule>
    <cfRule type="containsText" dxfId="228" priority="186" operator="containsText" text="3- Bajo">
      <formula>NOT(ISERROR(SEARCH("3- Bajo",A19)))</formula>
    </cfRule>
    <cfRule type="containsText" dxfId="227" priority="187" operator="containsText" text="4- Bajo">
      <formula>NOT(ISERROR(SEARCH("4- Bajo",A19)))</formula>
    </cfRule>
    <cfRule type="containsText" dxfId="226" priority="188" operator="containsText" text="1- Bajo">
      <formula>NOT(ISERROR(SEARCH("1- Bajo",A19)))</formula>
    </cfRule>
  </conditionalFormatting>
  <conditionalFormatting sqref="D19:D28">
    <cfRule type="containsText" dxfId="225" priority="173" operator="containsText" text="Muy Alta">
      <formula>NOT(ISERROR(SEARCH("Muy Alta",D19)))</formula>
    </cfRule>
    <cfRule type="containsText" dxfId="224" priority="174" operator="containsText" text="Alta">
      <formula>NOT(ISERROR(SEARCH("Alta",D19)))</formula>
    </cfRule>
    <cfRule type="containsText" dxfId="223" priority="175" operator="containsText" text="Baja">
      <formula>NOT(ISERROR(SEARCH("Baja",D19)))</formula>
    </cfRule>
    <cfRule type="containsText" dxfId="222" priority="176" operator="containsText" text="Muy Baja">
      <formula>NOT(ISERROR(SEARCH("Muy Baja",D19)))</formula>
    </cfRule>
    <cfRule type="containsText" dxfId="221" priority="178" operator="containsText" text="Media">
      <formula>NOT(ISERROR(SEARCH("Media",D19)))</formula>
    </cfRule>
  </conditionalFormatting>
  <conditionalFormatting sqref="E19:E28">
    <cfRule type="containsText" dxfId="220" priority="169" operator="containsText" text="Catastrófico">
      <formula>NOT(ISERROR(SEARCH("Catastrófico",E19)))</formula>
    </cfRule>
    <cfRule type="containsText" dxfId="219" priority="170" operator="containsText" text="Mayor">
      <formula>NOT(ISERROR(SEARCH("Mayor",E19)))</formula>
    </cfRule>
    <cfRule type="containsText" dxfId="218" priority="171" operator="containsText" text="Menor">
      <formula>NOT(ISERROR(SEARCH("Menor",E19)))</formula>
    </cfRule>
    <cfRule type="containsText" dxfId="217" priority="172" operator="containsText" text="Leve">
      <formula>NOT(ISERROR(SEARCH("Leve",E19)))</formula>
    </cfRule>
  </conditionalFormatting>
  <conditionalFormatting sqref="E19:F28">
    <cfRule type="containsText" dxfId="216"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215" priority="179" operator="containsText" text="Bajo">
      <formula>NOT(ISERROR(SEARCH("Bajo",F19)))</formula>
    </cfRule>
    <cfRule type="containsText" dxfId="214" priority="180" operator="containsText" text="Moderado">
      <formula>NOT(ISERROR(SEARCH("Moderado",F19)))</formula>
    </cfRule>
    <cfRule type="containsText" dxfId="213" priority="181" operator="containsText" text="Alto">
      <formula>NOT(ISERROR(SEARCH("Alto",F19)))</formula>
    </cfRule>
    <cfRule type="containsText" dxfId="212" priority="182" operator="containsText" text="Extremo">
      <formula>NOT(ISERROR(SEARCH("Extremo",F19)))</formula>
    </cfRule>
  </conditionalFormatting>
  <conditionalFormatting sqref="A29:E29">
    <cfRule type="containsText" dxfId="211" priority="162" operator="containsText" text="3- Moderado">
      <formula>NOT(ISERROR(SEARCH("3- Moderado",A29)))</formula>
    </cfRule>
    <cfRule type="containsText" dxfId="210" priority="163" operator="containsText" text="6- Moderado">
      <formula>NOT(ISERROR(SEARCH("6- Moderado",A29)))</formula>
    </cfRule>
    <cfRule type="containsText" dxfId="209" priority="164" operator="containsText" text="4- Moderado">
      <formula>NOT(ISERROR(SEARCH("4- Moderado",A29)))</formula>
    </cfRule>
    <cfRule type="containsText" dxfId="208" priority="165" operator="containsText" text="3- Bajo">
      <formula>NOT(ISERROR(SEARCH("3- Bajo",A29)))</formula>
    </cfRule>
    <cfRule type="containsText" dxfId="207" priority="166" operator="containsText" text="4- Bajo">
      <formula>NOT(ISERROR(SEARCH("4- Bajo",A29)))</formula>
    </cfRule>
    <cfRule type="containsText" dxfId="206" priority="167" operator="containsText" text="1- Bajo">
      <formula>NOT(ISERROR(SEARCH("1- Bajo",A29)))</formula>
    </cfRule>
  </conditionalFormatting>
  <conditionalFormatting sqref="D29:D38">
    <cfRule type="containsText" dxfId="205" priority="152" operator="containsText" text="Muy Alta">
      <formula>NOT(ISERROR(SEARCH("Muy Alta",D29)))</formula>
    </cfRule>
    <cfRule type="containsText" dxfId="204" priority="153" operator="containsText" text="Alta">
      <formula>NOT(ISERROR(SEARCH("Alta",D29)))</formula>
    </cfRule>
    <cfRule type="containsText" dxfId="203" priority="154" operator="containsText" text="Baja">
      <formula>NOT(ISERROR(SEARCH("Baja",D29)))</formula>
    </cfRule>
    <cfRule type="containsText" dxfId="202" priority="155" operator="containsText" text="Muy Baja">
      <formula>NOT(ISERROR(SEARCH("Muy Baja",D29)))</formula>
    </cfRule>
    <cfRule type="containsText" dxfId="201" priority="157" operator="containsText" text="Media">
      <formula>NOT(ISERROR(SEARCH("Media",D29)))</formula>
    </cfRule>
  </conditionalFormatting>
  <conditionalFormatting sqref="E29:E38">
    <cfRule type="containsText" dxfId="200" priority="148" operator="containsText" text="Catastrófico">
      <formula>NOT(ISERROR(SEARCH("Catastrófico",E29)))</formula>
    </cfRule>
    <cfRule type="containsText" dxfId="199" priority="149" operator="containsText" text="Mayor">
      <formula>NOT(ISERROR(SEARCH("Mayor",E29)))</formula>
    </cfRule>
    <cfRule type="containsText" dxfId="198" priority="150" operator="containsText" text="Menor">
      <formula>NOT(ISERROR(SEARCH("Menor",E29)))</formula>
    </cfRule>
    <cfRule type="containsText" dxfId="197" priority="151" operator="containsText" text="Leve">
      <formula>NOT(ISERROR(SEARCH("Leve",E29)))</formula>
    </cfRule>
  </conditionalFormatting>
  <conditionalFormatting sqref="E29:F38">
    <cfRule type="containsText" dxfId="196"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195" priority="158" operator="containsText" text="Bajo">
      <formula>NOT(ISERROR(SEARCH("Bajo",F29)))</formula>
    </cfRule>
    <cfRule type="containsText" dxfId="194" priority="159" operator="containsText" text="Moderado">
      <formula>NOT(ISERROR(SEARCH("Moderado",F29)))</formula>
    </cfRule>
    <cfRule type="containsText" dxfId="193" priority="160" operator="containsText" text="Alto">
      <formula>NOT(ISERROR(SEARCH("Alto",F29)))</formula>
    </cfRule>
    <cfRule type="containsText" dxfId="192" priority="161" operator="containsText" text="Extremo">
      <formula>NOT(ISERROR(SEARCH("Extremo",F29)))</formula>
    </cfRule>
  </conditionalFormatting>
  <conditionalFormatting sqref="A39:E39">
    <cfRule type="containsText" dxfId="191" priority="141" operator="containsText" text="3- Moderado">
      <formula>NOT(ISERROR(SEARCH("3- Moderado",A39)))</formula>
    </cfRule>
    <cfRule type="containsText" dxfId="190" priority="142" operator="containsText" text="6- Moderado">
      <formula>NOT(ISERROR(SEARCH("6- Moderado",A39)))</formula>
    </cfRule>
    <cfRule type="containsText" dxfId="189" priority="143" operator="containsText" text="4- Moderado">
      <formula>NOT(ISERROR(SEARCH("4- Moderado",A39)))</formula>
    </cfRule>
    <cfRule type="containsText" dxfId="188" priority="144" operator="containsText" text="3- Bajo">
      <formula>NOT(ISERROR(SEARCH("3- Bajo",A39)))</formula>
    </cfRule>
    <cfRule type="containsText" dxfId="187" priority="145" operator="containsText" text="4- Bajo">
      <formula>NOT(ISERROR(SEARCH("4- Bajo",A39)))</formula>
    </cfRule>
    <cfRule type="containsText" dxfId="186" priority="146" operator="containsText" text="1- Bajo">
      <formula>NOT(ISERROR(SEARCH("1- Bajo",A39)))</formula>
    </cfRule>
  </conditionalFormatting>
  <conditionalFormatting sqref="D39:D48">
    <cfRule type="containsText" dxfId="185" priority="131" operator="containsText" text="Muy Alta">
      <formula>NOT(ISERROR(SEARCH("Muy Alta",D39)))</formula>
    </cfRule>
    <cfRule type="containsText" dxfId="184" priority="132" operator="containsText" text="Alta">
      <formula>NOT(ISERROR(SEARCH("Alta",D39)))</formula>
    </cfRule>
    <cfRule type="containsText" dxfId="183" priority="133" operator="containsText" text="Baja">
      <formula>NOT(ISERROR(SEARCH("Baja",D39)))</formula>
    </cfRule>
    <cfRule type="containsText" dxfId="182" priority="134" operator="containsText" text="Muy Baja">
      <formula>NOT(ISERROR(SEARCH("Muy Baja",D39)))</formula>
    </cfRule>
    <cfRule type="containsText" dxfId="181" priority="136" operator="containsText" text="Media">
      <formula>NOT(ISERROR(SEARCH("Media",D39)))</formula>
    </cfRule>
  </conditionalFormatting>
  <conditionalFormatting sqref="E39:E48">
    <cfRule type="containsText" dxfId="180" priority="127" operator="containsText" text="Catastrófico">
      <formula>NOT(ISERROR(SEARCH("Catastrófico",E39)))</formula>
    </cfRule>
    <cfRule type="containsText" dxfId="179" priority="128" operator="containsText" text="Mayor">
      <formula>NOT(ISERROR(SEARCH("Mayor",E39)))</formula>
    </cfRule>
    <cfRule type="containsText" dxfId="178" priority="129" operator="containsText" text="Menor">
      <formula>NOT(ISERROR(SEARCH("Menor",E39)))</formula>
    </cfRule>
    <cfRule type="containsText" dxfId="177" priority="130" operator="containsText" text="Leve">
      <formula>NOT(ISERROR(SEARCH("Leve",E39)))</formula>
    </cfRule>
  </conditionalFormatting>
  <conditionalFormatting sqref="E39:F48">
    <cfRule type="containsText" dxfId="176"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175" priority="137" operator="containsText" text="Bajo">
      <formula>NOT(ISERROR(SEARCH("Bajo",F39)))</formula>
    </cfRule>
    <cfRule type="containsText" dxfId="174" priority="138" operator="containsText" text="Moderado">
      <formula>NOT(ISERROR(SEARCH("Moderado",F39)))</formula>
    </cfRule>
    <cfRule type="containsText" dxfId="173" priority="139" operator="containsText" text="Alto">
      <formula>NOT(ISERROR(SEARCH("Alto",F39)))</formula>
    </cfRule>
    <cfRule type="containsText" dxfId="172" priority="140" operator="containsText" text="Extremo">
      <formula>NOT(ISERROR(SEARCH("Extremo",F39)))</formula>
    </cfRule>
  </conditionalFormatting>
  <conditionalFormatting sqref="A49:E49">
    <cfRule type="containsText" dxfId="171" priority="99" operator="containsText" text="3- Moderado">
      <formula>NOT(ISERROR(SEARCH("3- Moderado",A49)))</formula>
    </cfRule>
    <cfRule type="containsText" dxfId="170" priority="100" operator="containsText" text="6- Moderado">
      <formula>NOT(ISERROR(SEARCH("6- Moderado",A49)))</formula>
    </cfRule>
    <cfRule type="containsText" dxfId="169" priority="101" operator="containsText" text="4- Moderado">
      <formula>NOT(ISERROR(SEARCH("4- Moderado",A49)))</formula>
    </cfRule>
    <cfRule type="containsText" dxfId="168" priority="102" operator="containsText" text="3- Bajo">
      <formula>NOT(ISERROR(SEARCH("3- Bajo",A49)))</formula>
    </cfRule>
    <cfRule type="containsText" dxfId="167" priority="103" operator="containsText" text="4- Bajo">
      <formula>NOT(ISERROR(SEARCH("4- Bajo",A49)))</formula>
    </cfRule>
    <cfRule type="containsText" dxfId="166" priority="104" operator="containsText" text="1- Bajo">
      <formula>NOT(ISERROR(SEARCH("1- Bajo",A49)))</formula>
    </cfRule>
  </conditionalFormatting>
  <conditionalFormatting sqref="D49:D58">
    <cfRule type="containsText" dxfId="165" priority="89" operator="containsText" text="Muy Alta">
      <formula>NOT(ISERROR(SEARCH("Muy Alta",D49)))</formula>
    </cfRule>
    <cfRule type="containsText" dxfId="164" priority="90" operator="containsText" text="Alta">
      <formula>NOT(ISERROR(SEARCH("Alta",D49)))</formula>
    </cfRule>
    <cfRule type="containsText" dxfId="163" priority="91" operator="containsText" text="Baja">
      <formula>NOT(ISERROR(SEARCH("Baja",D49)))</formula>
    </cfRule>
    <cfRule type="containsText" dxfId="162" priority="92" operator="containsText" text="Muy Baja">
      <formula>NOT(ISERROR(SEARCH("Muy Baja",D49)))</formula>
    </cfRule>
    <cfRule type="containsText" dxfId="161" priority="94" operator="containsText" text="Media">
      <formula>NOT(ISERROR(SEARCH("Media",D49)))</formula>
    </cfRule>
  </conditionalFormatting>
  <conditionalFormatting sqref="E49:E58">
    <cfRule type="containsText" dxfId="160" priority="85" operator="containsText" text="Catastrófico">
      <formula>NOT(ISERROR(SEARCH("Catastrófico",E49)))</formula>
    </cfRule>
    <cfRule type="containsText" dxfId="159" priority="86" operator="containsText" text="Mayor">
      <formula>NOT(ISERROR(SEARCH("Mayor",E49)))</formula>
    </cfRule>
    <cfRule type="containsText" dxfId="158" priority="87" operator="containsText" text="Menor">
      <formula>NOT(ISERROR(SEARCH("Menor",E49)))</formula>
    </cfRule>
    <cfRule type="containsText" dxfId="157" priority="88" operator="containsText" text="Leve">
      <formula>NOT(ISERROR(SEARCH("Leve",E49)))</formula>
    </cfRule>
  </conditionalFormatting>
  <conditionalFormatting sqref="E49:F58">
    <cfRule type="containsText" dxfId="156"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155" priority="95" operator="containsText" text="Bajo">
      <formula>NOT(ISERROR(SEARCH("Bajo",F49)))</formula>
    </cfRule>
    <cfRule type="containsText" dxfId="154" priority="96" operator="containsText" text="Moderado">
      <formula>NOT(ISERROR(SEARCH("Moderado",F49)))</formula>
    </cfRule>
    <cfRule type="containsText" dxfId="153" priority="97" operator="containsText" text="Alto">
      <formula>NOT(ISERROR(SEARCH("Alto",F49)))</formula>
    </cfRule>
    <cfRule type="containsText" dxfId="152" priority="98" operator="containsText" text="Extremo">
      <formula>NOT(ISERROR(SEARCH("Extremo",F49)))</formula>
    </cfRule>
  </conditionalFormatting>
  <conditionalFormatting sqref="A59:E59">
    <cfRule type="containsText" dxfId="151" priority="78" operator="containsText" text="3- Moderado">
      <formula>NOT(ISERROR(SEARCH("3- Moderado",A59)))</formula>
    </cfRule>
    <cfRule type="containsText" dxfId="150" priority="79" operator="containsText" text="6- Moderado">
      <formula>NOT(ISERROR(SEARCH("6- Moderado",A59)))</formula>
    </cfRule>
    <cfRule type="containsText" dxfId="149" priority="80" operator="containsText" text="4- Moderado">
      <formula>NOT(ISERROR(SEARCH("4- Moderado",A59)))</formula>
    </cfRule>
    <cfRule type="containsText" dxfId="148" priority="81" operator="containsText" text="3- Bajo">
      <formula>NOT(ISERROR(SEARCH("3- Bajo",A59)))</formula>
    </cfRule>
    <cfRule type="containsText" dxfId="147" priority="82" operator="containsText" text="4- Bajo">
      <formula>NOT(ISERROR(SEARCH("4- Bajo",A59)))</formula>
    </cfRule>
    <cfRule type="containsText" dxfId="146" priority="83" operator="containsText" text="1- Bajo">
      <formula>NOT(ISERROR(SEARCH("1- Bajo",A59)))</formula>
    </cfRule>
  </conditionalFormatting>
  <conditionalFormatting sqref="D59:D68">
    <cfRule type="containsText" dxfId="145" priority="68" operator="containsText" text="Muy Alta">
      <formula>NOT(ISERROR(SEARCH("Muy Alta",D59)))</formula>
    </cfRule>
    <cfRule type="containsText" dxfId="144" priority="69" operator="containsText" text="Alta">
      <formula>NOT(ISERROR(SEARCH("Alta",D59)))</formula>
    </cfRule>
    <cfRule type="containsText" dxfId="143" priority="70" operator="containsText" text="Baja">
      <formula>NOT(ISERROR(SEARCH("Baja",D59)))</formula>
    </cfRule>
    <cfRule type="containsText" dxfId="142" priority="71" operator="containsText" text="Muy Baja">
      <formula>NOT(ISERROR(SEARCH("Muy Baja",D59)))</formula>
    </cfRule>
    <cfRule type="containsText" dxfId="141" priority="73" operator="containsText" text="Media">
      <formula>NOT(ISERROR(SEARCH("Media",D59)))</formula>
    </cfRule>
  </conditionalFormatting>
  <conditionalFormatting sqref="E59:E68">
    <cfRule type="containsText" dxfId="140" priority="64" operator="containsText" text="Catastrófico">
      <formula>NOT(ISERROR(SEARCH("Catastrófico",E59)))</formula>
    </cfRule>
    <cfRule type="containsText" dxfId="139" priority="65" operator="containsText" text="Mayor">
      <formula>NOT(ISERROR(SEARCH("Mayor",E59)))</formula>
    </cfRule>
    <cfRule type="containsText" dxfId="138" priority="66" operator="containsText" text="Menor">
      <formula>NOT(ISERROR(SEARCH("Menor",E59)))</formula>
    </cfRule>
    <cfRule type="containsText" dxfId="137" priority="67" operator="containsText" text="Leve">
      <formula>NOT(ISERROR(SEARCH("Leve",E59)))</formula>
    </cfRule>
  </conditionalFormatting>
  <conditionalFormatting sqref="E59:F68">
    <cfRule type="containsText" dxfId="136"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135" priority="74" operator="containsText" text="Bajo">
      <formula>NOT(ISERROR(SEARCH("Bajo",F59)))</formula>
    </cfRule>
    <cfRule type="containsText" dxfId="134" priority="75" operator="containsText" text="Moderado">
      <formula>NOT(ISERROR(SEARCH("Moderado",F59)))</formula>
    </cfRule>
    <cfRule type="containsText" dxfId="133" priority="76" operator="containsText" text="Alto">
      <formula>NOT(ISERROR(SEARCH("Alto",F59)))</formula>
    </cfRule>
    <cfRule type="containsText" dxfId="132" priority="77" operator="containsText" text="Extremo">
      <formula>NOT(ISERROR(SEARCH("Extremo",F59)))</formula>
    </cfRule>
  </conditionalFormatting>
  <dataValidations count="4">
    <dataValidation allowBlank="1" showInputMessage="1" showErrorMessage="1" prompt="seleccionar si el responsable de ejecutar las acciones es el nivel central" sqref="J7" xr:uid="{00000000-0002-0000-0B00-000000000000}"/>
    <dataValidation allowBlank="1" showInputMessage="1" showErrorMessage="1" prompt="Seleccionar si el responsable es el responsable de las acciones es el nivel central" sqref="I6:I7" xr:uid="{00000000-0002-0000-0B00-000001000000}"/>
    <dataValidation allowBlank="1" showInputMessage="1" showErrorMessage="1" prompt="Describir las actividades que se van a desarrollar para el proyecto" sqref="H6" xr:uid="{00000000-0002-0000-0B00-000002000000}"/>
    <dataValidation allowBlank="1" showInputMessage="1" showErrorMessage="1" prompt="Registrar qué factor  que ocasina el riesgo: un facot identtficado el contexto._x000a_O  personas, recursos, estilo de direccion , factores externos, , codiciones ambientales" sqref="C7" xr:uid="{00000000-0002-0000-0B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4000000}">
          <x14:formula1>
            <xm:f>'9- Matriz de Calor '!$S$8:$S$11</xm:f>
          </x14:formula1>
          <xm:sqref>G9:G68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39997558519241921"/>
    <pageSetUpPr fitToPage="1"/>
  </sheetPr>
  <dimension ref="A1:JK69"/>
  <sheetViews>
    <sheetView showGridLines="0" tabSelected="1" topLeftCell="F9" zoomScale="96" zoomScaleNormal="96" workbookViewId="0">
      <selection activeCell="G19" sqref="G19:G28"/>
    </sheetView>
  </sheetViews>
  <sheetFormatPr baseColWidth="10" defaultColWidth="11.42578125" defaultRowHeight="15"/>
  <cols>
    <col min="1" max="1" width="18.42578125" style="4" customWidth="1"/>
    <col min="2" max="2" width="35.85546875" style="4" customWidth="1"/>
    <col min="3" max="3" width="40.28515625" customWidth="1"/>
    <col min="4" max="4" width="16.85546875" style="75" customWidth="1"/>
    <col min="5" max="5" width="18.5703125" style="19" customWidth="1"/>
    <col min="6" max="6" width="18.28515625" style="19" bestFit="1" customWidth="1"/>
    <col min="7" max="7" width="18.28515625" bestFit="1" customWidth="1"/>
    <col min="8" max="8" width="32.7109375" customWidth="1"/>
    <col min="9" max="9" width="16.5703125" customWidth="1"/>
    <col min="10" max="10" width="14.28515625" customWidth="1"/>
    <col min="11" max="11" width="17.7109375" customWidth="1"/>
    <col min="12" max="12" width="17.5703125" customWidth="1"/>
    <col min="13" max="13" width="48.28515625" customWidth="1"/>
    <col min="14" max="169" width="11.42578125" style="1"/>
  </cols>
  <sheetData>
    <row r="1" spans="1:271" s="11" customFormat="1" ht="16.5" customHeight="1">
      <c r="A1" s="274"/>
      <c r="B1" s="274"/>
      <c r="C1" s="556"/>
      <c r="D1" s="556"/>
      <c r="E1" s="556"/>
      <c r="F1" s="556"/>
      <c r="G1" s="556"/>
      <c r="H1" s="556"/>
      <c r="I1" s="556"/>
      <c r="J1" s="556"/>
      <c r="K1" s="556"/>
      <c r="L1" s="557"/>
      <c r="M1" s="558"/>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73.5" customHeight="1">
      <c r="A2" s="274"/>
      <c r="B2" s="274"/>
      <c r="C2" s="586"/>
      <c r="D2" s="586"/>
      <c r="E2" s="586"/>
      <c r="F2" s="586"/>
      <c r="G2" s="586"/>
      <c r="H2" s="586"/>
      <c r="I2" s="586"/>
      <c r="J2" s="586"/>
      <c r="K2" s="586"/>
      <c r="L2" s="581"/>
      <c r="M2" s="582"/>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0.9" customHeight="1">
      <c r="A3" s="446" t="s">
        <v>242</v>
      </c>
      <c r="B3" s="446"/>
      <c r="C3" s="498" t="s">
        <v>5</v>
      </c>
      <c r="D3" s="498"/>
      <c r="E3" s="498"/>
      <c r="F3" s="498"/>
      <c r="G3" s="498"/>
      <c r="H3" s="498"/>
      <c r="I3" s="498"/>
      <c r="J3" s="498"/>
      <c r="K3" s="498"/>
      <c r="L3" s="498"/>
      <c r="M3" s="498"/>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0.9" customHeight="1">
      <c r="A4" s="446" t="s">
        <v>243</v>
      </c>
      <c r="B4" s="446"/>
      <c r="C4" s="497" t="s">
        <v>440</v>
      </c>
      <c r="D4" s="497"/>
      <c r="E4" s="497"/>
      <c r="F4" s="497"/>
      <c r="G4" s="497"/>
      <c r="H4" s="497"/>
      <c r="I4" s="497"/>
      <c r="J4" s="497"/>
      <c r="K4" s="497"/>
      <c r="L4" s="497"/>
      <c r="M4" s="497"/>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0.9" customHeight="1" thickBot="1">
      <c r="A5" s="446" t="s">
        <v>245</v>
      </c>
      <c r="B5" s="446"/>
      <c r="C5" s="404" t="s">
        <v>246</v>
      </c>
      <c r="D5" s="549"/>
      <c r="E5" s="549"/>
      <c r="F5" s="549"/>
      <c r="G5" s="549"/>
      <c r="H5" s="549"/>
      <c r="I5" s="549"/>
      <c r="J5" s="549"/>
      <c r="K5" s="549"/>
      <c r="L5" s="549"/>
      <c r="M5" s="55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44" t="s">
        <v>441</v>
      </c>
      <c r="B6" s="545"/>
      <c r="C6" s="546"/>
      <c r="D6" s="547" t="s">
        <v>442</v>
      </c>
      <c r="E6" s="547"/>
      <c r="F6" s="547"/>
      <c r="G6" s="548" t="s">
        <v>443</v>
      </c>
      <c r="H6" s="551" t="s">
        <v>444</v>
      </c>
      <c r="I6" s="553" t="s">
        <v>445</v>
      </c>
      <c r="J6" s="554"/>
      <c r="K6" s="553" t="s">
        <v>446</v>
      </c>
      <c r="L6" s="554"/>
      <c r="M6" s="555" t="s">
        <v>519</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40</v>
      </c>
      <c r="B7" s="27" t="s">
        <v>184</v>
      </c>
      <c r="C7" s="27" t="s">
        <v>186</v>
      </c>
      <c r="D7" s="20" t="s">
        <v>196</v>
      </c>
      <c r="E7" s="20" t="s">
        <v>448</v>
      </c>
      <c r="F7" s="20" t="s">
        <v>449</v>
      </c>
      <c r="G7" s="548"/>
      <c r="H7" s="552"/>
      <c r="I7" s="21" t="s">
        <v>450</v>
      </c>
      <c r="J7" s="21" t="s">
        <v>451</v>
      </c>
      <c r="K7" s="21" t="s">
        <v>452</v>
      </c>
      <c r="L7" s="21" t="s">
        <v>453</v>
      </c>
      <c r="M7" s="555"/>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59"/>
      <c r="B8" s="560"/>
      <c r="C8" s="560"/>
      <c r="D8" s="560"/>
      <c r="E8" s="560"/>
      <c r="F8" s="560"/>
      <c r="G8" s="560"/>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61">
        <f>'7- Mapa Final'!A10</f>
        <v>1</v>
      </c>
      <c r="B9" s="563" t="str">
        <f>'7- Mapa Final'!B10</f>
        <v>Incumplimiento en la Planeación y Ejecución del Sistema de Gestión de Seguridad y Salud en el Trabajo</v>
      </c>
      <c r="C9" s="563" t="str">
        <f>'7- Mapa Final'!C10</f>
        <v>Posibilidad de incumplimiento de las metas establecidas en el Plan de Trabajo, llevando a la entidad a incurrir en sanciones establecidas por los organismos de vigilancia y control.</v>
      </c>
      <c r="D9" s="574" t="str">
        <f>'7- Mapa Final'!J10</f>
        <v>Muy Baja - 1</v>
      </c>
      <c r="E9" s="576" t="str">
        <f>'7- Mapa Final'!K10</f>
        <v>Menor - 2</v>
      </c>
      <c r="F9" s="569" t="str">
        <f>'7- Mapa Final'!M10</f>
        <v>Bajo - 2</v>
      </c>
      <c r="G9" s="413" t="s">
        <v>335</v>
      </c>
      <c r="H9" s="571"/>
      <c r="I9" s="571"/>
      <c r="J9" s="571" t="s">
        <v>476</v>
      </c>
      <c r="K9" s="565">
        <v>45566</v>
      </c>
      <c r="L9" s="565">
        <v>45596</v>
      </c>
      <c r="M9" s="583" t="s">
        <v>520</v>
      </c>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62"/>
      <c r="B10" s="564"/>
      <c r="C10" s="564"/>
      <c r="D10" s="575"/>
      <c r="E10" s="577"/>
      <c r="F10" s="570"/>
      <c r="G10" s="414"/>
      <c r="H10" s="566"/>
      <c r="I10" s="566"/>
      <c r="J10" s="566"/>
      <c r="K10" s="566"/>
      <c r="L10" s="566"/>
      <c r="M10" s="584"/>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62"/>
      <c r="B11" s="564"/>
      <c r="C11" s="564"/>
      <c r="D11" s="575"/>
      <c r="E11" s="577"/>
      <c r="F11" s="570"/>
      <c r="G11" s="414"/>
      <c r="H11" s="566"/>
      <c r="I11" s="566"/>
      <c r="J11" s="566"/>
      <c r="K11" s="566"/>
      <c r="L11" s="566"/>
      <c r="M11" s="584"/>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62"/>
      <c r="B12" s="564"/>
      <c r="C12" s="564"/>
      <c r="D12" s="575"/>
      <c r="E12" s="577"/>
      <c r="F12" s="570"/>
      <c r="G12" s="414"/>
      <c r="H12" s="566"/>
      <c r="I12" s="566"/>
      <c r="J12" s="566"/>
      <c r="K12" s="566"/>
      <c r="L12" s="566"/>
      <c r="M12" s="584"/>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62"/>
      <c r="B13" s="564"/>
      <c r="C13" s="564"/>
      <c r="D13" s="575"/>
      <c r="E13" s="577"/>
      <c r="F13" s="570"/>
      <c r="G13" s="414"/>
      <c r="H13" s="566"/>
      <c r="I13" s="566"/>
      <c r="J13" s="566"/>
      <c r="K13" s="566"/>
      <c r="L13" s="566"/>
      <c r="M13" s="584"/>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62"/>
      <c r="B14" s="564"/>
      <c r="C14" s="564"/>
      <c r="D14" s="575"/>
      <c r="E14" s="577"/>
      <c r="F14" s="570"/>
      <c r="G14" s="414"/>
      <c r="H14" s="566"/>
      <c r="I14" s="566"/>
      <c r="J14" s="566"/>
      <c r="K14" s="566"/>
      <c r="L14" s="566"/>
      <c r="M14" s="584"/>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62"/>
      <c r="B15" s="564"/>
      <c r="C15" s="564"/>
      <c r="D15" s="575"/>
      <c r="E15" s="577"/>
      <c r="F15" s="570"/>
      <c r="G15" s="414"/>
      <c r="H15" s="566"/>
      <c r="I15" s="566"/>
      <c r="J15" s="566"/>
      <c r="K15" s="566"/>
      <c r="L15" s="566"/>
      <c r="M15" s="584"/>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62"/>
      <c r="B16" s="564"/>
      <c r="C16" s="564"/>
      <c r="D16" s="575"/>
      <c r="E16" s="577"/>
      <c r="F16" s="570"/>
      <c r="G16" s="414"/>
      <c r="H16" s="566"/>
      <c r="I16" s="566"/>
      <c r="J16" s="566"/>
      <c r="K16" s="566"/>
      <c r="L16" s="566"/>
      <c r="M16" s="584"/>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62"/>
      <c r="B17" s="564"/>
      <c r="C17" s="564"/>
      <c r="D17" s="575"/>
      <c r="E17" s="577"/>
      <c r="F17" s="570"/>
      <c r="G17" s="414"/>
      <c r="H17" s="566"/>
      <c r="I17" s="566"/>
      <c r="J17" s="566"/>
      <c r="K17" s="566"/>
      <c r="L17" s="566"/>
      <c r="M17" s="584"/>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562"/>
      <c r="B18" s="564"/>
      <c r="C18" s="564"/>
      <c r="D18" s="575"/>
      <c r="E18" s="577"/>
      <c r="F18" s="570"/>
      <c r="G18" s="414"/>
      <c r="H18" s="566"/>
      <c r="I18" s="566"/>
      <c r="J18" s="566"/>
      <c r="K18" s="566"/>
      <c r="L18" s="566"/>
      <c r="M18" s="584"/>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561">
        <f>'7- Mapa Final'!A20</f>
        <v>2</v>
      </c>
      <c r="B19" s="563" t="str">
        <f>'7- Mapa Final'!B20</f>
        <v xml:space="preserve">Aumento de Accidentes de trabajo y enfermedades laborales o salud pública </v>
      </c>
      <c r="C19" s="563" t="str">
        <f>'7- Mapa Final'!C20</f>
        <v>Accidentes de trabajo leves, graves y mortales y afectaciones a la infraestructura,
Afectación a la salud de la población judicial y ambiental de la entidad  debido al contagio  por virus y/o pandemias</v>
      </c>
      <c r="D19" s="574" t="str">
        <f>'7- Mapa Final'!J20</f>
        <v>Muy Baja - 1</v>
      </c>
      <c r="E19" s="576" t="str">
        <f>'7- Mapa Final'!K20</f>
        <v>Leve - 1</v>
      </c>
      <c r="F19" s="569" t="str">
        <f>'7- Mapa Final'!M20</f>
        <v>Bajo - 1</v>
      </c>
      <c r="G19" s="413" t="s">
        <v>335</v>
      </c>
      <c r="H19" s="571"/>
      <c r="I19" s="571"/>
      <c r="J19" s="571" t="s">
        <v>476</v>
      </c>
      <c r="K19" s="565">
        <v>45566</v>
      </c>
      <c r="L19" s="565">
        <v>45596</v>
      </c>
      <c r="M19" s="572" t="s">
        <v>521</v>
      </c>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62"/>
      <c r="B20" s="564"/>
      <c r="C20" s="564"/>
      <c r="D20" s="575"/>
      <c r="E20" s="577"/>
      <c r="F20" s="570"/>
      <c r="G20" s="414"/>
      <c r="H20" s="566"/>
      <c r="I20" s="566"/>
      <c r="J20" s="566"/>
      <c r="K20" s="566"/>
      <c r="L20" s="566"/>
      <c r="M20" s="573"/>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62"/>
      <c r="B21" s="564"/>
      <c r="C21" s="564"/>
      <c r="D21" s="575"/>
      <c r="E21" s="577"/>
      <c r="F21" s="570"/>
      <c r="G21" s="414"/>
      <c r="H21" s="566"/>
      <c r="I21" s="566"/>
      <c r="J21" s="566"/>
      <c r="K21" s="566"/>
      <c r="L21" s="566"/>
      <c r="M21" s="573"/>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62"/>
      <c r="B22" s="564"/>
      <c r="C22" s="564"/>
      <c r="D22" s="575"/>
      <c r="E22" s="577"/>
      <c r="F22" s="570"/>
      <c r="G22" s="414"/>
      <c r="H22" s="566"/>
      <c r="I22" s="566"/>
      <c r="J22" s="566"/>
      <c r="K22" s="566"/>
      <c r="L22" s="566"/>
      <c r="M22" s="573"/>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62"/>
      <c r="B23" s="564"/>
      <c r="C23" s="564"/>
      <c r="D23" s="575"/>
      <c r="E23" s="577"/>
      <c r="F23" s="570"/>
      <c r="G23" s="414"/>
      <c r="H23" s="566"/>
      <c r="I23" s="566"/>
      <c r="J23" s="566"/>
      <c r="K23" s="566"/>
      <c r="L23" s="566"/>
      <c r="M23" s="573"/>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62"/>
      <c r="B24" s="564"/>
      <c r="C24" s="564"/>
      <c r="D24" s="575"/>
      <c r="E24" s="577"/>
      <c r="F24" s="570"/>
      <c r="G24" s="414"/>
      <c r="H24" s="566"/>
      <c r="I24" s="566"/>
      <c r="J24" s="566"/>
      <c r="K24" s="566"/>
      <c r="L24" s="566"/>
      <c r="M24" s="573"/>
      <c r="N24" s="26"/>
      <c r="O24" s="26"/>
    </row>
    <row r="25" spans="1:169">
      <c r="A25" s="562"/>
      <c r="B25" s="564"/>
      <c r="C25" s="564"/>
      <c r="D25" s="575"/>
      <c r="E25" s="577"/>
      <c r="F25" s="570"/>
      <c r="G25" s="414"/>
      <c r="H25" s="566"/>
      <c r="I25" s="566"/>
      <c r="J25" s="566"/>
      <c r="K25" s="566"/>
      <c r="L25" s="566"/>
      <c r="M25" s="573"/>
      <c r="N25" s="26"/>
      <c r="O25" s="26"/>
    </row>
    <row r="26" spans="1:169">
      <c r="A26" s="562"/>
      <c r="B26" s="564"/>
      <c r="C26" s="564"/>
      <c r="D26" s="575"/>
      <c r="E26" s="577"/>
      <c r="F26" s="570"/>
      <c r="G26" s="414"/>
      <c r="H26" s="566"/>
      <c r="I26" s="566"/>
      <c r="J26" s="566"/>
      <c r="K26" s="566"/>
      <c r="L26" s="566"/>
      <c r="M26" s="573"/>
      <c r="N26" s="26"/>
      <c r="O26" s="26"/>
    </row>
    <row r="27" spans="1:169">
      <c r="A27" s="562"/>
      <c r="B27" s="564"/>
      <c r="C27" s="564"/>
      <c r="D27" s="575"/>
      <c r="E27" s="577"/>
      <c r="F27" s="570"/>
      <c r="G27" s="414"/>
      <c r="H27" s="566"/>
      <c r="I27" s="566"/>
      <c r="J27" s="566"/>
      <c r="K27" s="566"/>
      <c r="L27" s="566"/>
      <c r="M27" s="573"/>
      <c r="N27" s="26"/>
      <c r="O27" s="26"/>
    </row>
    <row r="28" spans="1:169" ht="15.75" thickBot="1">
      <c r="A28" s="562"/>
      <c r="B28" s="564"/>
      <c r="C28" s="564"/>
      <c r="D28" s="575"/>
      <c r="E28" s="577"/>
      <c r="F28" s="570"/>
      <c r="G28" s="414"/>
      <c r="H28" s="566"/>
      <c r="I28" s="566"/>
      <c r="J28" s="566"/>
      <c r="K28" s="566"/>
      <c r="L28" s="566"/>
      <c r="M28" s="573"/>
      <c r="N28" s="26"/>
      <c r="O28" s="26"/>
    </row>
    <row r="29" spans="1:169" s="18" customFormat="1" ht="12.75" customHeight="1">
      <c r="A29" s="561">
        <f>'7- Mapa Final'!A30</f>
        <v>3</v>
      </c>
      <c r="B29" s="563">
        <f>'7- Mapa Final'!B30</f>
        <v>0</v>
      </c>
      <c r="C29" s="563">
        <f>'7- Mapa Final'!C30</f>
        <v>0</v>
      </c>
      <c r="D29" s="574" t="e">
        <f>'7- Mapa Final'!J30</f>
        <v>#DIV/0!</v>
      </c>
      <c r="E29" s="576" t="e">
        <f>'7- Mapa Final'!K30</f>
        <v>#VALUE!</v>
      </c>
      <c r="F29" s="569" t="e">
        <f>'7- Mapa Final'!M30</f>
        <v>#DIV/0!</v>
      </c>
      <c r="G29" s="413"/>
      <c r="H29" s="571"/>
      <c r="I29" s="571"/>
      <c r="J29" s="571"/>
      <c r="K29" s="571"/>
      <c r="L29" s="571"/>
      <c r="M29" s="585"/>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hidden="1" customHeight="1">
      <c r="A30" s="562"/>
      <c r="B30" s="564"/>
      <c r="C30" s="564"/>
      <c r="D30" s="575"/>
      <c r="E30" s="577"/>
      <c r="F30" s="570"/>
      <c r="G30" s="414"/>
      <c r="H30" s="566"/>
      <c r="I30" s="566"/>
      <c r="J30" s="566"/>
      <c r="K30" s="566"/>
      <c r="L30" s="566"/>
      <c r="M30" s="580"/>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hidden="1" customHeight="1">
      <c r="A31" s="562"/>
      <c r="B31" s="564"/>
      <c r="C31" s="564"/>
      <c r="D31" s="575"/>
      <c r="E31" s="577"/>
      <c r="F31" s="570"/>
      <c r="G31" s="414"/>
      <c r="H31" s="566"/>
      <c r="I31" s="566"/>
      <c r="J31" s="566"/>
      <c r="K31" s="566"/>
      <c r="L31" s="566"/>
      <c r="M31" s="580"/>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hidden="1" customHeight="1">
      <c r="A32" s="562"/>
      <c r="B32" s="564"/>
      <c r="C32" s="564"/>
      <c r="D32" s="575"/>
      <c r="E32" s="577"/>
      <c r="F32" s="570"/>
      <c r="G32" s="414"/>
      <c r="H32" s="566"/>
      <c r="I32" s="566"/>
      <c r="J32" s="566"/>
      <c r="K32" s="566"/>
      <c r="L32" s="566"/>
      <c r="M32" s="580"/>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hidden="1" customHeight="1">
      <c r="A33" s="562"/>
      <c r="B33" s="564"/>
      <c r="C33" s="564"/>
      <c r="D33" s="575"/>
      <c r="E33" s="577"/>
      <c r="F33" s="570"/>
      <c r="G33" s="414"/>
      <c r="H33" s="566"/>
      <c r="I33" s="566"/>
      <c r="J33" s="566"/>
      <c r="K33" s="566"/>
      <c r="L33" s="566"/>
      <c r="M33" s="580"/>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hidden="1">
      <c r="A34" s="562"/>
      <c r="B34" s="564"/>
      <c r="C34" s="564"/>
      <c r="D34" s="575"/>
      <c r="E34" s="577"/>
      <c r="F34" s="570"/>
      <c r="G34" s="414"/>
      <c r="H34" s="566"/>
      <c r="I34" s="566"/>
      <c r="J34" s="566"/>
      <c r="K34" s="566"/>
      <c r="L34" s="566"/>
      <c r="M34" s="580"/>
      <c r="N34" s="26"/>
      <c r="O34" s="26"/>
    </row>
    <row r="35" spans="1:169" hidden="1">
      <c r="A35" s="562"/>
      <c r="B35" s="564"/>
      <c r="C35" s="564"/>
      <c r="D35" s="575"/>
      <c r="E35" s="577"/>
      <c r="F35" s="570"/>
      <c r="G35" s="414"/>
      <c r="H35" s="566"/>
      <c r="I35" s="566"/>
      <c r="J35" s="566"/>
      <c r="K35" s="566"/>
      <c r="L35" s="566"/>
      <c r="M35" s="580"/>
      <c r="N35" s="26"/>
      <c r="O35" s="26"/>
    </row>
    <row r="36" spans="1:169" hidden="1">
      <c r="A36" s="562"/>
      <c r="B36" s="564"/>
      <c r="C36" s="564"/>
      <c r="D36" s="575"/>
      <c r="E36" s="577"/>
      <c r="F36" s="570"/>
      <c r="G36" s="414"/>
      <c r="H36" s="566"/>
      <c r="I36" s="566"/>
      <c r="J36" s="566"/>
      <c r="K36" s="566"/>
      <c r="L36" s="566"/>
      <c r="M36" s="580"/>
      <c r="N36" s="26"/>
      <c r="O36" s="26"/>
    </row>
    <row r="37" spans="1:169" hidden="1">
      <c r="A37" s="562"/>
      <c r="B37" s="564"/>
      <c r="C37" s="564"/>
      <c r="D37" s="575"/>
      <c r="E37" s="577"/>
      <c r="F37" s="570"/>
      <c r="G37" s="414"/>
      <c r="H37" s="566"/>
      <c r="I37" s="566"/>
      <c r="J37" s="566"/>
      <c r="K37" s="566"/>
      <c r="L37" s="566"/>
      <c r="M37" s="580"/>
      <c r="N37" s="26"/>
      <c r="O37" s="26"/>
    </row>
    <row r="38" spans="1:169" ht="15.75" hidden="1" thickBot="1">
      <c r="A38" s="562"/>
      <c r="B38" s="564"/>
      <c r="C38" s="564"/>
      <c r="D38" s="575"/>
      <c r="E38" s="577"/>
      <c r="F38" s="570"/>
      <c r="G38" s="414"/>
      <c r="H38" s="566"/>
      <c r="I38" s="566"/>
      <c r="J38" s="566"/>
      <c r="K38" s="566"/>
      <c r="L38" s="566"/>
      <c r="M38" s="580"/>
      <c r="N38" s="26"/>
      <c r="O38" s="26"/>
    </row>
    <row r="39" spans="1:169" s="18" customFormat="1" ht="12.75" hidden="1" customHeight="1">
      <c r="A39" s="561">
        <f>'7- Mapa Final'!A40</f>
        <v>4</v>
      </c>
      <c r="B39" s="563" t="str">
        <f>'7- Mapa Final'!B40</f>
        <v>Recibir dádivas o beneficios a nombre propio o de terceros para  desviar recursos, no presentar o presentar reportes con información no veraz</v>
      </c>
      <c r="C39" s="563" t="str">
        <f>'7- Mapa Final'!C40</f>
        <v xml:space="preserve">Se favorece indebidamente a un servidor judicial a través de la validación del  reporte de accidentes de trabajo ante la Administradora de Riesgos Laborales </v>
      </c>
      <c r="D39" s="574" t="str">
        <f>'7- Mapa Final'!J40</f>
        <v>Muy Baja - 1</v>
      </c>
      <c r="E39" s="576" t="str">
        <f>'7- Mapa Final'!K40</f>
        <v>Moderado - 3</v>
      </c>
      <c r="F39" s="569" t="str">
        <f>'7- Mapa Final'!M40</f>
        <v>Moderado - 3</v>
      </c>
      <c r="G39" s="413"/>
      <c r="H39" s="571"/>
      <c r="I39" s="571"/>
      <c r="J39" s="571"/>
      <c r="K39" s="571"/>
      <c r="L39" s="571"/>
      <c r="M39" s="585"/>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hidden="1" customHeight="1">
      <c r="A40" s="562"/>
      <c r="B40" s="564"/>
      <c r="C40" s="564"/>
      <c r="D40" s="575"/>
      <c r="E40" s="577"/>
      <c r="F40" s="570"/>
      <c r="G40" s="414"/>
      <c r="H40" s="566"/>
      <c r="I40" s="566"/>
      <c r="J40" s="566"/>
      <c r="K40" s="566"/>
      <c r="L40" s="566"/>
      <c r="M40" s="580"/>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hidden="1" customHeight="1">
      <c r="A41" s="562"/>
      <c r="B41" s="564"/>
      <c r="C41" s="564"/>
      <c r="D41" s="575"/>
      <c r="E41" s="577"/>
      <c r="F41" s="570"/>
      <c r="G41" s="414"/>
      <c r="H41" s="566"/>
      <c r="I41" s="566"/>
      <c r="J41" s="566"/>
      <c r="K41" s="566"/>
      <c r="L41" s="566"/>
      <c r="M41" s="580"/>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hidden="1" customHeight="1">
      <c r="A42" s="562"/>
      <c r="B42" s="564"/>
      <c r="C42" s="564"/>
      <c r="D42" s="575"/>
      <c r="E42" s="577"/>
      <c r="F42" s="570"/>
      <c r="G42" s="414"/>
      <c r="H42" s="566"/>
      <c r="I42" s="566"/>
      <c r="J42" s="566"/>
      <c r="K42" s="566"/>
      <c r="L42" s="566"/>
      <c r="M42" s="580"/>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hidden="1" customHeight="1">
      <c r="A43" s="562"/>
      <c r="B43" s="564"/>
      <c r="C43" s="564"/>
      <c r="D43" s="575"/>
      <c r="E43" s="577"/>
      <c r="F43" s="570"/>
      <c r="G43" s="414"/>
      <c r="H43" s="566"/>
      <c r="I43" s="566"/>
      <c r="J43" s="566"/>
      <c r="K43" s="566"/>
      <c r="L43" s="566"/>
      <c r="M43" s="580"/>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hidden="1">
      <c r="A44" s="562"/>
      <c r="B44" s="564"/>
      <c r="C44" s="564"/>
      <c r="D44" s="575"/>
      <c r="E44" s="577"/>
      <c r="F44" s="570"/>
      <c r="G44" s="414"/>
      <c r="H44" s="566"/>
      <c r="I44" s="566"/>
      <c r="J44" s="566"/>
      <c r="K44" s="566"/>
      <c r="L44" s="566"/>
      <c r="M44" s="580"/>
      <c r="N44" s="26"/>
      <c r="O44" s="26"/>
    </row>
    <row r="45" spans="1:169" hidden="1">
      <c r="A45" s="562"/>
      <c r="B45" s="564"/>
      <c r="C45" s="564"/>
      <c r="D45" s="575"/>
      <c r="E45" s="577"/>
      <c r="F45" s="570"/>
      <c r="G45" s="414"/>
      <c r="H45" s="566"/>
      <c r="I45" s="566"/>
      <c r="J45" s="566"/>
      <c r="K45" s="566"/>
      <c r="L45" s="566"/>
      <c r="M45" s="580"/>
      <c r="N45" s="26"/>
      <c r="O45" s="26"/>
    </row>
    <row r="46" spans="1:169" hidden="1">
      <c r="A46" s="562"/>
      <c r="B46" s="564"/>
      <c r="C46" s="564"/>
      <c r="D46" s="575"/>
      <c r="E46" s="577"/>
      <c r="F46" s="570"/>
      <c r="G46" s="414"/>
      <c r="H46" s="566"/>
      <c r="I46" s="566"/>
      <c r="J46" s="566"/>
      <c r="K46" s="566"/>
      <c r="L46" s="566"/>
      <c r="M46" s="580"/>
      <c r="N46" s="26"/>
      <c r="O46" s="26"/>
    </row>
    <row r="47" spans="1:169" hidden="1">
      <c r="A47" s="562"/>
      <c r="B47" s="564"/>
      <c r="C47" s="564"/>
      <c r="D47" s="575"/>
      <c r="E47" s="577"/>
      <c r="F47" s="570"/>
      <c r="G47" s="414"/>
      <c r="H47" s="566"/>
      <c r="I47" s="566"/>
      <c r="J47" s="566"/>
      <c r="K47" s="566"/>
      <c r="L47" s="566"/>
      <c r="M47" s="580"/>
      <c r="N47" s="26"/>
      <c r="O47" s="26"/>
    </row>
    <row r="48" spans="1:169" ht="15.75" hidden="1" thickBot="1">
      <c r="A48" s="562"/>
      <c r="B48" s="564"/>
      <c r="C48" s="564"/>
      <c r="D48" s="575"/>
      <c r="E48" s="577"/>
      <c r="F48" s="570"/>
      <c r="G48" s="414"/>
      <c r="H48" s="566"/>
      <c r="I48" s="566"/>
      <c r="J48" s="566"/>
      <c r="K48" s="566"/>
      <c r="L48" s="566"/>
      <c r="M48" s="580"/>
      <c r="N48" s="26"/>
      <c r="O48" s="26"/>
    </row>
    <row r="49" spans="1:169" s="18" customFormat="1" ht="12.75" hidden="1" customHeight="1">
      <c r="A49" s="561">
        <f>'7- Mapa Final'!A50</f>
        <v>5</v>
      </c>
      <c r="B49" s="563"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63" t="str">
        <f>'7- Mapa Final'!C50</f>
        <v>Cuando  se direccionan los requisitos habilitanes y/o técnicos para favorecer  indebidamente  a ciertos proponentes</v>
      </c>
      <c r="D49" s="574" t="str">
        <f>'7- Mapa Final'!J50</f>
        <v>Muy Baja - 1</v>
      </c>
      <c r="E49" s="576" t="str">
        <f>'7- Mapa Final'!K50</f>
        <v>Mayor - 4</v>
      </c>
      <c r="F49" s="569" t="str">
        <f>'7- Mapa Final'!M50</f>
        <v>Alto  - 4</v>
      </c>
      <c r="G49" s="413"/>
      <c r="H49" s="571"/>
      <c r="I49" s="571"/>
      <c r="J49" s="571"/>
      <c r="K49" s="571"/>
      <c r="L49" s="571"/>
      <c r="M49" s="585"/>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hidden="1" customHeight="1">
      <c r="A50" s="562"/>
      <c r="B50" s="564"/>
      <c r="C50" s="564"/>
      <c r="D50" s="575"/>
      <c r="E50" s="577"/>
      <c r="F50" s="570"/>
      <c r="G50" s="414"/>
      <c r="H50" s="566"/>
      <c r="I50" s="566"/>
      <c r="J50" s="566"/>
      <c r="K50" s="566"/>
      <c r="L50" s="566"/>
      <c r="M50" s="580"/>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hidden="1" customHeight="1">
      <c r="A51" s="562"/>
      <c r="B51" s="564"/>
      <c r="C51" s="564"/>
      <c r="D51" s="575"/>
      <c r="E51" s="577"/>
      <c r="F51" s="570"/>
      <c r="G51" s="414"/>
      <c r="H51" s="566"/>
      <c r="I51" s="566"/>
      <c r="J51" s="566"/>
      <c r="K51" s="566"/>
      <c r="L51" s="566"/>
      <c r="M51" s="580"/>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hidden="1" customHeight="1">
      <c r="A52" s="562"/>
      <c r="B52" s="564"/>
      <c r="C52" s="564"/>
      <c r="D52" s="575"/>
      <c r="E52" s="577"/>
      <c r="F52" s="570"/>
      <c r="G52" s="414"/>
      <c r="H52" s="566"/>
      <c r="I52" s="566"/>
      <c r="J52" s="566"/>
      <c r="K52" s="566"/>
      <c r="L52" s="566"/>
      <c r="M52" s="580"/>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hidden="1" customHeight="1">
      <c r="A53" s="562"/>
      <c r="B53" s="564"/>
      <c r="C53" s="564"/>
      <c r="D53" s="575"/>
      <c r="E53" s="577"/>
      <c r="F53" s="570"/>
      <c r="G53" s="414"/>
      <c r="H53" s="566"/>
      <c r="I53" s="566"/>
      <c r="J53" s="566"/>
      <c r="K53" s="566"/>
      <c r="L53" s="566"/>
      <c r="M53" s="580"/>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hidden="1">
      <c r="A54" s="562"/>
      <c r="B54" s="564"/>
      <c r="C54" s="564"/>
      <c r="D54" s="575"/>
      <c r="E54" s="577"/>
      <c r="F54" s="570"/>
      <c r="G54" s="414"/>
      <c r="H54" s="566"/>
      <c r="I54" s="566"/>
      <c r="J54" s="566"/>
      <c r="K54" s="566"/>
      <c r="L54" s="566"/>
      <c r="M54" s="580"/>
      <c r="N54" s="26"/>
      <c r="O54" s="26"/>
    </row>
    <row r="55" spans="1:169" hidden="1">
      <c r="A55" s="562"/>
      <c r="B55" s="564"/>
      <c r="C55" s="564"/>
      <c r="D55" s="575"/>
      <c r="E55" s="577"/>
      <c r="F55" s="570"/>
      <c r="G55" s="414"/>
      <c r="H55" s="566"/>
      <c r="I55" s="566"/>
      <c r="J55" s="566"/>
      <c r="K55" s="566"/>
      <c r="L55" s="566"/>
      <c r="M55" s="580"/>
      <c r="N55" s="26"/>
      <c r="O55" s="26"/>
    </row>
    <row r="56" spans="1:169" hidden="1">
      <c r="A56" s="562"/>
      <c r="B56" s="564"/>
      <c r="C56" s="564"/>
      <c r="D56" s="575"/>
      <c r="E56" s="577"/>
      <c r="F56" s="570"/>
      <c r="G56" s="414"/>
      <c r="H56" s="566"/>
      <c r="I56" s="566"/>
      <c r="J56" s="566"/>
      <c r="K56" s="566"/>
      <c r="L56" s="566"/>
      <c r="M56" s="580"/>
      <c r="N56" s="26"/>
      <c r="O56" s="26"/>
    </row>
    <row r="57" spans="1:169" hidden="1">
      <c r="A57" s="562"/>
      <c r="B57" s="564"/>
      <c r="C57" s="564"/>
      <c r="D57" s="575"/>
      <c r="E57" s="577"/>
      <c r="F57" s="570"/>
      <c r="G57" s="414"/>
      <c r="H57" s="566"/>
      <c r="I57" s="566"/>
      <c r="J57" s="566"/>
      <c r="K57" s="566"/>
      <c r="L57" s="566"/>
      <c r="M57" s="580"/>
      <c r="N57" s="26"/>
      <c r="O57" s="26"/>
    </row>
    <row r="58" spans="1:169" ht="15.75" hidden="1" thickBot="1">
      <c r="A58" s="562"/>
      <c r="B58" s="564"/>
      <c r="C58" s="564"/>
      <c r="D58" s="575"/>
      <c r="E58" s="577"/>
      <c r="F58" s="570"/>
      <c r="G58" s="414"/>
      <c r="H58" s="566"/>
      <c r="I58" s="566"/>
      <c r="J58" s="566"/>
      <c r="K58" s="566"/>
      <c r="L58" s="566"/>
      <c r="M58" s="580"/>
      <c r="N58" s="26"/>
      <c r="O58" s="26"/>
    </row>
    <row r="59" spans="1:169" s="18" customFormat="1" ht="12.75" hidden="1" customHeight="1">
      <c r="A59" s="561">
        <f>'7- Mapa Final'!A60</f>
        <v>6</v>
      </c>
      <c r="B59" s="563"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63" t="str">
        <f>'7- Mapa Final'!C60</f>
        <v xml:space="preserve">Cuando se favorece indebidamente a un servidor judicial a través de la validación del  reporte de accidentes de trabajo ante la Administradora de Riesgos Laborales </v>
      </c>
      <c r="D59" s="574" t="str">
        <f>'7- Mapa Final'!J60</f>
        <v>Muy Baja - 1</v>
      </c>
      <c r="E59" s="576" t="str">
        <f>'7- Mapa Final'!K60</f>
        <v>Mayor - 4</v>
      </c>
      <c r="F59" s="569" t="str">
        <f>'7- Mapa Final'!M60</f>
        <v>Alto  - 4</v>
      </c>
      <c r="G59" s="413"/>
      <c r="H59" s="571"/>
      <c r="I59" s="571"/>
      <c r="J59" s="571"/>
      <c r="K59" s="571"/>
      <c r="L59" s="571"/>
      <c r="M59" s="585"/>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hidden="1" customHeight="1">
      <c r="A60" s="562"/>
      <c r="B60" s="564"/>
      <c r="C60" s="564"/>
      <c r="D60" s="575"/>
      <c r="E60" s="577"/>
      <c r="F60" s="570"/>
      <c r="G60" s="414"/>
      <c r="H60" s="566"/>
      <c r="I60" s="566"/>
      <c r="J60" s="566"/>
      <c r="K60" s="566"/>
      <c r="L60" s="566"/>
      <c r="M60" s="580"/>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hidden="1" customHeight="1">
      <c r="A61" s="562"/>
      <c r="B61" s="564"/>
      <c r="C61" s="564"/>
      <c r="D61" s="575"/>
      <c r="E61" s="577"/>
      <c r="F61" s="570"/>
      <c r="G61" s="414"/>
      <c r="H61" s="566"/>
      <c r="I61" s="566"/>
      <c r="J61" s="566"/>
      <c r="K61" s="566"/>
      <c r="L61" s="566"/>
      <c r="M61" s="580"/>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hidden="1" customHeight="1">
      <c r="A62" s="562"/>
      <c r="B62" s="564"/>
      <c r="C62" s="564"/>
      <c r="D62" s="575"/>
      <c r="E62" s="577"/>
      <c r="F62" s="570"/>
      <c r="G62" s="414"/>
      <c r="H62" s="566"/>
      <c r="I62" s="566"/>
      <c r="J62" s="566"/>
      <c r="K62" s="566"/>
      <c r="L62" s="566"/>
      <c r="M62" s="580"/>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hidden="1" customHeight="1">
      <c r="A63" s="562"/>
      <c r="B63" s="564"/>
      <c r="C63" s="564"/>
      <c r="D63" s="575"/>
      <c r="E63" s="577"/>
      <c r="F63" s="570"/>
      <c r="G63" s="414"/>
      <c r="H63" s="566"/>
      <c r="I63" s="566"/>
      <c r="J63" s="566"/>
      <c r="K63" s="566"/>
      <c r="L63" s="566"/>
      <c r="M63" s="580"/>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hidden="1">
      <c r="A64" s="562"/>
      <c r="B64" s="564"/>
      <c r="C64" s="564"/>
      <c r="D64" s="575"/>
      <c r="E64" s="577"/>
      <c r="F64" s="570"/>
      <c r="G64" s="414"/>
      <c r="H64" s="566"/>
      <c r="I64" s="566"/>
      <c r="J64" s="566"/>
      <c r="K64" s="566"/>
      <c r="L64" s="566"/>
      <c r="M64" s="580"/>
      <c r="N64" s="26"/>
      <c r="O64" s="26"/>
    </row>
    <row r="65" spans="1:15" hidden="1">
      <c r="A65" s="562"/>
      <c r="B65" s="564"/>
      <c r="C65" s="564"/>
      <c r="D65" s="575"/>
      <c r="E65" s="577"/>
      <c r="F65" s="570"/>
      <c r="G65" s="414"/>
      <c r="H65" s="566"/>
      <c r="I65" s="566"/>
      <c r="J65" s="566"/>
      <c r="K65" s="566"/>
      <c r="L65" s="566"/>
      <c r="M65" s="580"/>
      <c r="N65" s="26"/>
      <c r="O65" s="26"/>
    </row>
    <row r="66" spans="1:15" hidden="1">
      <c r="A66" s="562"/>
      <c r="B66" s="564"/>
      <c r="C66" s="564"/>
      <c r="D66" s="575"/>
      <c r="E66" s="577"/>
      <c r="F66" s="570"/>
      <c r="G66" s="414"/>
      <c r="H66" s="566"/>
      <c r="I66" s="566"/>
      <c r="J66" s="566"/>
      <c r="K66" s="566"/>
      <c r="L66" s="566"/>
      <c r="M66" s="580"/>
      <c r="N66" s="26"/>
      <c r="O66" s="26"/>
    </row>
    <row r="67" spans="1:15" hidden="1">
      <c r="A67" s="562"/>
      <c r="B67" s="564"/>
      <c r="C67" s="564"/>
      <c r="D67" s="575"/>
      <c r="E67" s="577"/>
      <c r="F67" s="570"/>
      <c r="G67" s="414"/>
      <c r="H67" s="566"/>
      <c r="I67" s="566"/>
      <c r="J67" s="566"/>
      <c r="K67" s="566"/>
      <c r="L67" s="566"/>
      <c r="M67" s="580"/>
      <c r="N67" s="26"/>
      <c r="O67" s="26"/>
    </row>
    <row r="68" spans="1:15" hidden="1">
      <c r="A68" s="562"/>
      <c r="B68" s="564"/>
      <c r="C68" s="564"/>
      <c r="D68" s="575"/>
      <c r="E68" s="577"/>
      <c r="F68" s="570"/>
      <c r="G68" s="414"/>
      <c r="H68" s="566"/>
      <c r="I68" s="566"/>
      <c r="J68" s="566"/>
      <c r="K68" s="566"/>
      <c r="L68" s="566"/>
      <c r="M68" s="580"/>
      <c r="N68" s="26"/>
      <c r="O68" s="26"/>
    </row>
    <row r="69" spans="1:15" hidden="1"/>
  </sheetData>
  <mergeCells count="94">
    <mergeCell ref="L59:L68"/>
    <mergeCell ref="M49:M58"/>
    <mergeCell ref="G49:G58"/>
    <mergeCell ref="H49:H58"/>
    <mergeCell ref="I49:I58"/>
    <mergeCell ref="J49:J58"/>
    <mergeCell ref="K49:K58"/>
    <mergeCell ref="L49:L58"/>
    <mergeCell ref="M59:M68"/>
    <mergeCell ref="F49:F58"/>
    <mergeCell ref="J29:J38"/>
    <mergeCell ref="K29:K38"/>
    <mergeCell ref="A59:A68"/>
    <mergeCell ref="B59:B68"/>
    <mergeCell ref="C59:C68"/>
    <mergeCell ref="D59:D68"/>
    <mergeCell ref="E59:E68"/>
    <mergeCell ref="F59:F68"/>
    <mergeCell ref="G59:G68"/>
    <mergeCell ref="H59:H68"/>
    <mergeCell ref="I59:I68"/>
    <mergeCell ref="J59:J68"/>
    <mergeCell ref="K59:K68"/>
    <mergeCell ref="A49:A58"/>
    <mergeCell ref="B49:B58"/>
    <mergeCell ref="C49:C58"/>
    <mergeCell ref="D49:D58"/>
    <mergeCell ref="E49:E58"/>
    <mergeCell ref="M29:M38"/>
    <mergeCell ref="A39:A48"/>
    <mergeCell ref="B39:B48"/>
    <mergeCell ref="C39:C48"/>
    <mergeCell ref="D39:D48"/>
    <mergeCell ref="E39:E48"/>
    <mergeCell ref="F39:F48"/>
    <mergeCell ref="M39:M48"/>
    <mergeCell ref="G39:G48"/>
    <mergeCell ref="H39:H48"/>
    <mergeCell ref="I39:I48"/>
    <mergeCell ref="J39:J48"/>
    <mergeCell ref="K39:K48"/>
    <mergeCell ref="L39:L48"/>
    <mergeCell ref="L29:L38"/>
    <mergeCell ref="K19:K28"/>
    <mergeCell ref="L19:L28"/>
    <mergeCell ref="A19:A28"/>
    <mergeCell ref="B19:B28"/>
    <mergeCell ref="C19:C28"/>
    <mergeCell ref="D19:D28"/>
    <mergeCell ref="E19:E28"/>
    <mergeCell ref="F19:F28"/>
    <mergeCell ref="F9:F18"/>
    <mergeCell ref="G9:G18"/>
    <mergeCell ref="M19:M28"/>
    <mergeCell ref="A29:A38"/>
    <mergeCell ref="B29:B38"/>
    <mergeCell ref="C29:C38"/>
    <mergeCell ref="D29:D38"/>
    <mergeCell ref="E29:E38"/>
    <mergeCell ref="F29:F38"/>
    <mergeCell ref="G29:G38"/>
    <mergeCell ref="H29:H38"/>
    <mergeCell ref="I29:I38"/>
    <mergeCell ref="G19:G28"/>
    <mergeCell ref="H19:H28"/>
    <mergeCell ref="I19:I28"/>
    <mergeCell ref="J19:J28"/>
    <mergeCell ref="K6:L6"/>
    <mergeCell ref="M6:M7"/>
    <mergeCell ref="C1:K2"/>
    <mergeCell ref="L1:M2"/>
    <mergeCell ref="H9:H18"/>
    <mergeCell ref="I9:I18"/>
    <mergeCell ref="J9:J18"/>
    <mergeCell ref="K9:K18"/>
    <mergeCell ref="L9:L18"/>
    <mergeCell ref="M9:M18"/>
    <mergeCell ref="A8:G8"/>
    <mergeCell ref="A9:A18"/>
    <mergeCell ref="B9:B18"/>
    <mergeCell ref="C9:C18"/>
    <mergeCell ref="D9:D18"/>
    <mergeCell ref="E9:E18"/>
    <mergeCell ref="A6:C6"/>
    <mergeCell ref="D6:F6"/>
    <mergeCell ref="G6:G7"/>
    <mergeCell ref="H6:H7"/>
    <mergeCell ref="I6:J6"/>
    <mergeCell ref="A3:B3"/>
    <mergeCell ref="C3:M3"/>
    <mergeCell ref="A4:B4"/>
    <mergeCell ref="C4:M4"/>
    <mergeCell ref="A5:B5"/>
    <mergeCell ref="C5:M5"/>
  </mergeCells>
  <conditionalFormatting sqref="A6:B6">
    <cfRule type="containsText" dxfId="131" priority="392" operator="containsText" text="3- Moderado">
      <formula>NOT(ISERROR(SEARCH("3- Moderado",A6)))</formula>
    </cfRule>
    <cfRule type="containsText" dxfId="130" priority="393" operator="containsText" text="6- Moderado">
      <formula>NOT(ISERROR(SEARCH("6- Moderado",A6)))</formula>
    </cfRule>
    <cfRule type="containsText" dxfId="129" priority="394" operator="containsText" text="4- Moderado">
      <formula>NOT(ISERROR(SEARCH("4- Moderado",A6)))</formula>
    </cfRule>
    <cfRule type="containsText" dxfId="128" priority="395" operator="containsText" text="3- Bajo">
      <formula>NOT(ISERROR(SEARCH("3- Bajo",A6)))</formula>
    </cfRule>
    <cfRule type="containsText" dxfId="127" priority="396" operator="containsText" text="4- Bajo">
      <formula>NOT(ISERROR(SEARCH("4- Bajo",A6)))</formula>
    </cfRule>
    <cfRule type="containsText" dxfId="126" priority="397" operator="containsText" text="1- Bajo">
      <formula>NOT(ISERROR(SEARCH("1- Bajo",A6)))</formula>
    </cfRule>
  </conditionalFormatting>
  <conditionalFormatting sqref="A9:E9">
    <cfRule type="containsText" dxfId="125" priority="386" operator="containsText" text="3- Moderado">
      <formula>NOT(ISERROR(SEARCH("3- Moderado",A9)))</formula>
    </cfRule>
    <cfRule type="containsText" dxfId="124" priority="387" operator="containsText" text="6- Moderado">
      <formula>NOT(ISERROR(SEARCH("6- Moderado",A9)))</formula>
    </cfRule>
    <cfRule type="containsText" dxfId="123" priority="388" operator="containsText" text="4- Moderado">
      <formula>NOT(ISERROR(SEARCH("4- Moderado",A9)))</formula>
    </cfRule>
    <cfRule type="containsText" dxfId="122" priority="389" operator="containsText" text="3- Bajo">
      <formula>NOT(ISERROR(SEARCH("3- Bajo",A9)))</formula>
    </cfRule>
    <cfRule type="containsText" dxfId="121" priority="390" operator="containsText" text="4- Bajo">
      <formula>NOT(ISERROR(SEARCH("4- Bajo",A9)))</formula>
    </cfRule>
    <cfRule type="containsText" dxfId="120" priority="391" operator="containsText" text="1- Bajo">
      <formula>NOT(ISERROR(SEARCH("1- Bajo",A9)))</formula>
    </cfRule>
  </conditionalFormatting>
  <conditionalFormatting sqref="C7:F7">
    <cfRule type="containsText" dxfId="119" priority="358" operator="containsText" text="3- Moderado">
      <formula>NOT(ISERROR(SEARCH("3- Moderado",C7)))</formula>
    </cfRule>
    <cfRule type="containsText" dxfId="118" priority="359" operator="containsText" text="6- Moderado">
      <formula>NOT(ISERROR(SEARCH("6- Moderado",C7)))</formula>
    </cfRule>
    <cfRule type="containsText" dxfId="117" priority="360" operator="containsText" text="4- Moderado">
      <formula>NOT(ISERROR(SEARCH("4- Moderado",C7)))</formula>
    </cfRule>
    <cfRule type="containsText" dxfId="116" priority="361" operator="containsText" text="3- Bajo">
      <formula>NOT(ISERROR(SEARCH("3- Bajo",C7)))</formula>
    </cfRule>
    <cfRule type="containsText" dxfId="115" priority="362" operator="containsText" text="4- Bajo">
      <formula>NOT(ISERROR(SEARCH("4- Bajo",C7)))</formula>
    </cfRule>
    <cfRule type="containsText" dxfId="114" priority="363" operator="containsText" text="1- Bajo">
      <formula>NOT(ISERROR(SEARCH("1- Bajo",C7)))</formula>
    </cfRule>
  </conditionalFormatting>
  <conditionalFormatting sqref="D9:D18">
    <cfRule type="containsText" dxfId="113" priority="194" operator="containsText" text="Muy Alta">
      <formula>NOT(ISERROR(SEARCH("Muy Alta",D9)))</formula>
    </cfRule>
    <cfRule type="containsText" dxfId="112" priority="195" operator="containsText" text="Alta">
      <formula>NOT(ISERROR(SEARCH("Alta",D9)))</formula>
    </cfRule>
    <cfRule type="containsText" dxfId="111" priority="196" operator="containsText" text="Baja">
      <formula>NOT(ISERROR(SEARCH("Baja",D9)))</formula>
    </cfRule>
    <cfRule type="containsText" dxfId="110" priority="197" operator="containsText" text="Muy Baja">
      <formula>NOT(ISERROR(SEARCH("Muy Baja",D9)))</formula>
    </cfRule>
    <cfRule type="containsText" dxfId="109" priority="199" operator="containsText" text="Media">
      <formula>NOT(ISERROR(SEARCH("Media",D9)))</formula>
    </cfRule>
  </conditionalFormatting>
  <conditionalFormatting sqref="E9:E18">
    <cfRule type="containsText" dxfId="108" priority="190" operator="containsText" text="Catastrófico">
      <formula>NOT(ISERROR(SEARCH("Catastrófico",E9)))</formula>
    </cfRule>
    <cfRule type="containsText" dxfId="107" priority="191" operator="containsText" text="Mayor">
      <formula>NOT(ISERROR(SEARCH("Mayor",E9)))</formula>
    </cfRule>
    <cfRule type="containsText" dxfId="106" priority="192" operator="containsText" text="Menor">
      <formula>NOT(ISERROR(SEARCH("Menor",E9)))</formula>
    </cfRule>
    <cfRule type="containsText" dxfId="105" priority="193" operator="containsText" text="Leve">
      <formula>NOT(ISERROR(SEARCH("Leve",E9)))</formula>
    </cfRule>
  </conditionalFormatting>
  <conditionalFormatting sqref="E9:F18">
    <cfRule type="containsText" dxfId="104"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103" priority="213" operator="containsText" text="Bajo">
      <formula>NOT(ISERROR(SEARCH("Bajo",F9)))</formula>
    </cfRule>
    <cfRule type="containsText" dxfId="102" priority="214" operator="containsText" text="Moderado">
      <formula>NOT(ISERROR(SEARCH("Moderado",F9)))</formula>
    </cfRule>
    <cfRule type="containsText" dxfId="101" priority="215" operator="containsText" text="Alto">
      <formula>NOT(ISERROR(SEARCH("Alto",F9)))</formula>
    </cfRule>
    <cfRule type="containsText" dxfId="100" priority="216" operator="containsText" text="Extremo">
      <formula>NOT(ISERROR(SEARCH("Extremo",F9)))</formula>
    </cfRule>
  </conditionalFormatting>
  <conditionalFormatting sqref="A19:E19">
    <cfRule type="containsText" dxfId="99" priority="183" operator="containsText" text="3- Moderado">
      <formula>NOT(ISERROR(SEARCH("3- Moderado",A19)))</formula>
    </cfRule>
    <cfRule type="containsText" dxfId="98" priority="184" operator="containsText" text="6- Moderado">
      <formula>NOT(ISERROR(SEARCH("6- Moderado",A19)))</formula>
    </cfRule>
    <cfRule type="containsText" dxfId="97" priority="185" operator="containsText" text="4- Moderado">
      <formula>NOT(ISERROR(SEARCH("4- Moderado",A19)))</formula>
    </cfRule>
    <cfRule type="containsText" dxfId="96" priority="186" operator="containsText" text="3- Bajo">
      <formula>NOT(ISERROR(SEARCH("3- Bajo",A19)))</formula>
    </cfRule>
    <cfRule type="containsText" dxfId="95" priority="187" operator="containsText" text="4- Bajo">
      <formula>NOT(ISERROR(SEARCH("4- Bajo",A19)))</formula>
    </cfRule>
    <cfRule type="containsText" dxfId="94" priority="188" operator="containsText" text="1- Bajo">
      <formula>NOT(ISERROR(SEARCH("1- Bajo",A19)))</formula>
    </cfRule>
  </conditionalFormatting>
  <conditionalFormatting sqref="D19:D28">
    <cfRule type="containsText" dxfId="93" priority="173" operator="containsText" text="Muy Alta">
      <formula>NOT(ISERROR(SEARCH("Muy Alta",D19)))</formula>
    </cfRule>
    <cfRule type="containsText" dxfId="92" priority="174" operator="containsText" text="Alta">
      <formula>NOT(ISERROR(SEARCH("Alta",D19)))</formula>
    </cfRule>
    <cfRule type="containsText" dxfId="91" priority="175" operator="containsText" text="Baja">
      <formula>NOT(ISERROR(SEARCH("Baja",D19)))</formula>
    </cfRule>
    <cfRule type="containsText" dxfId="90" priority="176" operator="containsText" text="Muy Baja">
      <formula>NOT(ISERROR(SEARCH("Muy Baja",D19)))</formula>
    </cfRule>
    <cfRule type="containsText" dxfId="89" priority="178" operator="containsText" text="Media">
      <formula>NOT(ISERROR(SEARCH("Media",D19)))</formula>
    </cfRule>
  </conditionalFormatting>
  <conditionalFormatting sqref="E19:E28">
    <cfRule type="containsText" dxfId="88" priority="169" operator="containsText" text="Catastrófico">
      <formula>NOT(ISERROR(SEARCH("Catastrófico",E19)))</formula>
    </cfRule>
    <cfRule type="containsText" dxfId="87" priority="170" operator="containsText" text="Mayor">
      <formula>NOT(ISERROR(SEARCH("Mayor",E19)))</formula>
    </cfRule>
    <cfRule type="containsText" dxfId="86" priority="171" operator="containsText" text="Menor">
      <formula>NOT(ISERROR(SEARCH("Menor",E19)))</formula>
    </cfRule>
    <cfRule type="containsText" dxfId="85" priority="172" operator="containsText" text="Leve">
      <formula>NOT(ISERROR(SEARCH("Leve",E19)))</formula>
    </cfRule>
  </conditionalFormatting>
  <conditionalFormatting sqref="E19:F28">
    <cfRule type="containsText" dxfId="84"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83" priority="179" operator="containsText" text="Bajo">
      <formula>NOT(ISERROR(SEARCH("Bajo",F19)))</formula>
    </cfRule>
    <cfRule type="containsText" dxfId="82" priority="180" operator="containsText" text="Moderado">
      <formula>NOT(ISERROR(SEARCH("Moderado",F19)))</formula>
    </cfRule>
    <cfRule type="containsText" dxfId="81" priority="181" operator="containsText" text="Alto">
      <formula>NOT(ISERROR(SEARCH("Alto",F19)))</formula>
    </cfRule>
    <cfRule type="containsText" dxfId="80" priority="182" operator="containsText" text="Extremo">
      <formula>NOT(ISERROR(SEARCH("Extremo",F19)))</formula>
    </cfRule>
  </conditionalFormatting>
  <conditionalFormatting sqref="A29:E29">
    <cfRule type="containsText" dxfId="79" priority="162" operator="containsText" text="3- Moderado">
      <formula>NOT(ISERROR(SEARCH("3- Moderado",A29)))</formula>
    </cfRule>
    <cfRule type="containsText" dxfId="78" priority="163" operator="containsText" text="6- Moderado">
      <formula>NOT(ISERROR(SEARCH("6- Moderado",A29)))</formula>
    </cfRule>
    <cfRule type="containsText" dxfId="77" priority="164" operator="containsText" text="4- Moderado">
      <formula>NOT(ISERROR(SEARCH("4- Moderado",A29)))</formula>
    </cfRule>
    <cfRule type="containsText" dxfId="76" priority="165" operator="containsText" text="3- Bajo">
      <formula>NOT(ISERROR(SEARCH("3- Bajo",A29)))</formula>
    </cfRule>
    <cfRule type="containsText" dxfId="75" priority="166" operator="containsText" text="4- Bajo">
      <formula>NOT(ISERROR(SEARCH("4- Bajo",A29)))</formula>
    </cfRule>
    <cfRule type="containsText" dxfId="74" priority="167" operator="containsText" text="1- Bajo">
      <formula>NOT(ISERROR(SEARCH("1- Bajo",A29)))</formula>
    </cfRule>
  </conditionalFormatting>
  <conditionalFormatting sqref="D29:D38">
    <cfRule type="containsText" dxfId="73" priority="152" operator="containsText" text="Muy Alta">
      <formula>NOT(ISERROR(SEARCH("Muy Alta",D29)))</formula>
    </cfRule>
    <cfRule type="containsText" dxfId="72" priority="153" operator="containsText" text="Alta">
      <formula>NOT(ISERROR(SEARCH("Alta",D29)))</formula>
    </cfRule>
    <cfRule type="containsText" dxfId="71" priority="154" operator="containsText" text="Baja">
      <formula>NOT(ISERROR(SEARCH("Baja",D29)))</formula>
    </cfRule>
    <cfRule type="containsText" dxfId="70" priority="155" operator="containsText" text="Muy Baja">
      <formula>NOT(ISERROR(SEARCH("Muy Baja",D29)))</formula>
    </cfRule>
    <cfRule type="containsText" dxfId="69" priority="157" operator="containsText" text="Media">
      <formula>NOT(ISERROR(SEARCH("Media",D29)))</formula>
    </cfRule>
  </conditionalFormatting>
  <conditionalFormatting sqref="E29:E38">
    <cfRule type="containsText" dxfId="68" priority="148" operator="containsText" text="Catastrófico">
      <formula>NOT(ISERROR(SEARCH("Catastrófico",E29)))</formula>
    </cfRule>
    <cfRule type="containsText" dxfId="67" priority="149" operator="containsText" text="Mayor">
      <formula>NOT(ISERROR(SEARCH("Mayor",E29)))</formula>
    </cfRule>
    <cfRule type="containsText" dxfId="66" priority="150" operator="containsText" text="Menor">
      <formula>NOT(ISERROR(SEARCH("Menor",E29)))</formula>
    </cfRule>
    <cfRule type="containsText" dxfId="65" priority="151" operator="containsText" text="Leve">
      <formula>NOT(ISERROR(SEARCH("Leve",E29)))</formula>
    </cfRule>
  </conditionalFormatting>
  <conditionalFormatting sqref="E29:F38">
    <cfRule type="containsText" dxfId="64"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63" priority="158" operator="containsText" text="Bajo">
      <formula>NOT(ISERROR(SEARCH("Bajo",F29)))</formula>
    </cfRule>
    <cfRule type="containsText" dxfId="62" priority="159" operator="containsText" text="Moderado">
      <formula>NOT(ISERROR(SEARCH("Moderado",F29)))</formula>
    </cfRule>
    <cfRule type="containsText" dxfId="61" priority="160" operator="containsText" text="Alto">
      <formula>NOT(ISERROR(SEARCH("Alto",F29)))</formula>
    </cfRule>
    <cfRule type="containsText" dxfId="60" priority="161" operator="containsText" text="Extremo">
      <formula>NOT(ISERROR(SEARCH("Extremo",F29)))</formula>
    </cfRule>
  </conditionalFormatting>
  <conditionalFormatting sqref="A39:E39">
    <cfRule type="containsText" dxfId="59" priority="141" operator="containsText" text="3- Moderado">
      <formula>NOT(ISERROR(SEARCH("3- Moderado",A39)))</formula>
    </cfRule>
    <cfRule type="containsText" dxfId="58" priority="142" operator="containsText" text="6- Moderado">
      <formula>NOT(ISERROR(SEARCH("6- Moderado",A39)))</formula>
    </cfRule>
    <cfRule type="containsText" dxfId="57" priority="143" operator="containsText" text="4- Moderado">
      <formula>NOT(ISERROR(SEARCH("4- Moderado",A39)))</formula>
    </cfRule>
    <cfRule type="containsText" dxfId="56" priority="144" operator="containsText" text="3- Bajo">
      <formula>NOT(ISERROR(SEARCH("3- Bajo",A39)))</formula>
    </cfRule>
    <cfRule type="containsText" dxfId="55" priority="145" operator="containsText" text="4- Bajo">
      <formula>NOT(ISERROR(SEARCH("4- Bajo",A39)))</formula>
    </cfRule>
    <cfRule type="containsText" dxfId="54" priority="146" operator="containsText" text="1- Bajo">
      <formula>NOT(ISERROR(SEARCH("1- Bajo",A39)))</formula>
    </cfRule>
  </conditionalFormatting>
  <conditionalFormatting sqref="D39:D48">
    <cfRule type="containsText" dxfId="53" priority="131" operator="containsText" text="Muy Alta">
      <formula>NOT(ISERROR(SEARCH("Muy Alta",D39)))</formula>
    </cfRule>
    <cfRule type="containsText" dxfId="52" priority="132" operator="containsText" text="Alta">
      <formula>NOT(ISERROR(SEARCH("Alta",D39)))</formula>
    </cfRule>
    <cfRule type="containsText" dxfId="51" priority="133" operator="containsText" text="Baja">
      <formula>NOT(ISERROR(SEARCH("Baja",D39)))</formula>
    </cfRule>
    <cfRule type="containsText" dxfId="50" priority="134" operator="containsText" text="Muy Baja">
      <formula>NOT(ISERROR(SEARCH("Muy Baja",D39)))</formula>
    </cfRule>
    <cfRule type="containsText" dxfId="49" priority="136" operator="containsText" text="Media">
      <formula>NOT(ISERROR(SEARCH("Media",D39)))</formula>
    </cfRule>
  </conditionalFormatting>
  <conditionalFormatting sqref="E39:E48">
    <cfRule type="containsText" dxfId="48" priority="127" operator="containsText" text="Catastrófico">
      <formula>NOT(ISERROR(SEARCH("Catastrófico",E39)))</formula>
    </cfRule>
    <cfRule type="containsText" dxfId="47" priority="128" operator="containsText" text="Mayor">
      <formula>NOT(ISERROR(SEARCH("Mayor",E39)))</formula>
    </cfRule>
    <cfRule type="containsText" dxfId="46" priority="129" operator="containsText" text="Menor">
      <formula>NOT(ISERROR(SEARCH("Menor",E39)))</formula>
    </cfRule>
    <cfRule type="containsText" dxfId="45" priority="130" operator="containsText" text="Leve">
      <formula>NOT(ISERROR(SEARCH("Leve",E39)))</formula>
    </cfRule>
  </conditionalFormatting>
  <conditionalFormatting sqref="E39:F48">
    <cfRule type="containsText" dxfId="44"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43" priority="137" operator="containsText" text="Bajo">
      <formula>NOT(ISERROR(SEARCH("Bajo",F39)))</formula>
    </cfRule>
    <cfRule type="containsText" dxfId="42" priority="138" operator="containsText" text="Moderado">
      <formula>NOT(ISERROR(SEARCH("Moderado",F39)))</formula>
    </cfRule>
    <cfRule type="containsText" dxfId="41" priority="139" operator="containsText" text="Alto">
      <formula>NOT(ISERROR(SEARCH("Alto",F39)))</formula>
    </cfRule>
    <cfRule type="containsText" dxfId="40" priority="140" operator="containsText" text="Extremo">
      <formula>NOT(ISERROR(SEARCH("Extremo",F39)))</formula>
    </cfRule>
  </conditionalFormatting>
  <conditionalFormatting sqref="A49:E49">
    <cfRule type="containsText" dxfId="39" priority="99" operator="containsText" text="3- Moderado">
      <formula>NOT(ISERROR(SEARCH("3- Moderado",A49)))</formula>
    </cfRule>
    <cfRule type="containsText" dxfId="38" priority="100" operator="containsText" text="6- Moderado">
      <formula>NOT(ISERROR(SEARCH("6- Moderado",A49)))</formula>
    </cfRule>
    <cfRule type="containsText" dxfId="37" priority="101" operator="containsText" text="4- Moderado">
      <formula>NOT(ISERROR(SEARCH("4- Moderado",A49)))</formula>
    </cfRule>
    <cfRule type="containsText" dxfId="36" priority="102" operator="containsText" text="3- Bajo">
      <formula>NOT(ISERROR(SEARCH("3- Bajo",A49)))</formula>
    </cfRule>
    <cfRule type="containsText" dxfId="35" priority="103" operator="containsText" text="4- Bajo">
      <formula>NOT(ISERROR(SEARCH("4- Bajo",A49)))</formula>
    </cfRule>
    <cfRule type="containsText" dxfId="34" priority="104" operator="containsText" text="1- Bajo">
      <formula>NOT(ISERROR(SEARCH("1- Bajo",A49)))</formula>
    </cfRule>
  </conditionalFormatting>
  <conditionalFormatting sqref="D49:D58">
    <cfRule type="containsText" dxfId="33" priority="89" operator="containsText" text="Muy Alta">
      <formula>NOT(ISERROR(SEARCH("Muy Alta",D49)))</formula>
    </cfRule>
    <cfRule type="containsText" dxfId="32" priority="90" operator="containsText" text="Alta">
      <formula>NOT(ISERROR(SEARCH("Alta",D49)))</formula>
    </cfRule>
    <cfRule type="containsText" dxfId="31" priority="91" operator="containsText" text="Baja">
      <formula>NOT(ISERROR(SEARCH("Baja",D49)))</formula>
    </cfRule>
    <cfRule type="containsText" dxfId="30" priority="92" operator="containsText" text="Muy Baja">
      <formula>NOT(ISERROR(SEARCH("Muy Baja",D49)))</formula>
    </cfRule>
    <cfRule type="containsText" dxfId="29" priority="94" operator="containsText" text="Media">
      <formula>NOT(ISERROR(SEARCH("Media",D49)))</formula>
    </cfRule>
  </conditionalFormatting>
  <conditionalFormatting sqref="E49:E58">
    <cfRule type="containsText" dxfId="28" priority="85" operator="containsText" text="Catastrófico">
      <formula>NOT(ISERROR(SEARCH("Catastrófico",E49)))</formula>
    </cfRule>
    <cfRule type="containsText" dxfId="27" priority="86" operator="containsText" text="Mayor">
      <formula>NOT(ISERROR(SEARCH("Mayor",E49)))</formula>
    </cfRule>
    <cfRule type="containsText" dxfId="26" priority="87" operator="containsText" text="Menor">
      <formula>NOT(ISERROR(SEARCH("Menor",E49)))</formula>
    </cfRule>
    <cfRule type="containsText" dxfId="25" priority="88" operator="containsText" text="Leve">
      <formula>NOT(ISERROR(SEARCH("Leve",E49)))</formula>
    </cfRule>
  </conditionalFormatting>
  <conditionalFormatting sqref="E49:F58">
    <cfRule type="containsText" dxfId="24"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23" priority="95" operator="containsText" text="Bajo">
      <formula>NOT(ISERROR(SEARCH("Bajo",F49)))</formula>
    </cfRule>
    <cfRule type="containsText" dxfId="22" priority="96" operator="containsText" text="Moderado">
      <formula>NOT(ISERROR(SEARCH("Moderado",F49)))</formula>
    </cfRule>
    <cfRule type="containsText" dxfId="21" priority="97" operator="containsText" text="Alto">
      <formula>NOT(ISERROR(SEARCH("Alto",F49)))</formula>
    </cfRule>
    <cfRule type="containsText" dxfId="20" priority="98" operator="containsText" text="Extremo">
      <formula>NOT(ISERROR(SEARCH("Extremo",F49)))</formula>
    </cfRule>
  </conditionalFormatting>
  <conditionalFormatting sqref="A59:E59">
    <cfRule type="containsText" dxfId="19" priority="78" operator="containsText" text="3- Moderado">
      <formula>NOT(ISERROR(SEARCH("3- Moderado",A59)))</formula>
    </cfRule>
    <cfRule type="containsText" dxfId="18" priority="79" operator="containsText" text="6- Moderado">
      <formula>NOT(ISERROR(SEARCH("6- Moderado",A59)))</formula>
    </cfRule>
    <cfRule type="containsText" dxfId="17" priority="80" operator="containsText" text="4- Moderado">
      <formula>NOT(ISERROR(SEARCH("4- Moderado",A59)))</formula>
    </cfRule>
    <cfRule type="containsText" dxfId="16" priority="81" operator="containsText" text="3- Bajo">
      <formula>NOT(ISERROR(SEARCH("3- Bajo",A59)))</formula>
    </cfRule>
    <cfRule type="containsText" dxfId="15" priority="82" operator="containsText" text="4- Bajo">
      <formula>NOT(ISERROR(SEARCH("4- Bajo",A59)))</formula>
    </cfRule>
    <cfRule type="containsText" dxfId="14" priority="83" operator="containsText" text="1- Bajo">
      <formula>NOT(ISERROR(SEARCH("1- Bajo",A59)))</formula>
    </cfRule>
  </conditionalFormatting>
  <conditionalFormatting sqref="D59:D68">
    <cfRule type="containsText" dxfId="13" priority="68" operator="containsText" text="Muy Alta">
      <formula>NOT(ISERROR(SEARCH("Muy Alta",D59)))</formula>
    </cfRule>
    <cfRule type="containsText" dxfId="12" priority="69" operator="containsText" text="Alta">
      <formula>NOT(ISERROR(SEARCH("Alta",D59)))</formula>
    </cfRule>
    <cfRule type="containsText" dxfId="11" priority="70" operator="containsText" text="Baja">
      <formula>NOT(ISERROR(SEARCH("Baja",D59)))</formula>
    </cfRule>
    <cfRule type="containsText" dxfId="10" priority="71" operator="containsText" text="Muy Baja">
      <formula>NOT(ISERROR(SEARCH("Muy Baja",D59)))</formula>
    </cfRule>
    <cfRule type="containsText" dxfId="9" priority="73" operator="containsText" text="Media">
      <formula>NOT(ISERROR(SEARCH("Media",D59)))</formula>
    </cfRule>
  </conditionalFormatting>
  <conditionalFormatting sqref="E59:E68">
    <cfRule type="containsText" dxfId="8" priority="64" operator="containsText" text="Catastrófico">
      <formula>NOT(ISERROR(SEARCH("Catastrófico",E59)))</formula>
    </cfRule>
    <cfRule type="containsText" dxfId="7" priority="65" operator="containsText" text="Mayor">
      <formula>NOT(ISERROR(SEARCH("Mayor",E59)))</formula>
    </cfRule>
    <cfRule type="containsText" dxfId="6" priority="66" operator="containsText" text="Menor">
      <formula>NOT(ISERROR(SEARCH("Menor",E59)))</formula>
    </cfRule>
    <cfRule type="containsText" dxfId="5" priority="67" operator="containsText" text="Leve">
      <formula>NOT(ISERROR(SEARCH("Leve",E59)))</formula>
    </cfRule>
  </conditionalFormatting>
  <conditionalFormatting sqref="E59:F68">
    <cfRule type="containsText" dxfId="4"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3" priority="74" operator="containsText" text="Bajo">
      <formula>NOT(ISERROR(SEARCH("Bajo",F59)))</formula>
    </cfRule>
    <cfRule type="containsText" dxfId="2" priority="75" operator="containsText" text="Moderado">
      <formula>NOT(ISERROR(SEARCH("Moderado",F59)))</formula>
    </cfRule>
    <cfRule type="containsText" dxfId="1" priority="76" operator="containsText" text="Alto">
      <formula>NOT(ISERROR(SEARCH("Alto",F59)))</formula>
    </cfRule>
    <cfRule type="containsText" dxfId="0" priority="77" operator="containsText" text="Extremo">
      <formula>NOT(ISERROR(SEARCH("Extremo",F59)))</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7" xr:uid="{00000000-0002-0000-0C00-000000000000}"/>
    <dataValidation allowBlank="1" showInputMessage="1" showErrorMessage="1" prompt="Describir las actividades que se van a desarrollar para el proyecto" sqref="H6" xr:uid="{00000000-0002-0000-0C00-000001000000}"/>
    <dataValidation allowBlank="1" showInputMessage="1" showErrorMessage="1" prompt="Seleccionar si el responsable es el responsable de las acciones es el nivel central" sqref="I6:I7" xr:uid="{00000000-0002-0000-0C00-000002000000}"/>
    <dataValidation allowBlank="1" showInputMessage="1" showErrorMessage="1" prompt="seleccionar si el responsable de ejecutar las acciones es el nivel central" sqref="J7" xr:uid="{00000000-0002-0000-0C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C00-000004000000}">
          <x14:formula1>
            <xm:f>'9- Matriz de Calor '!$S$8:$S$11</xm:f>
          </x14:formula1>
          <xm:sqref>G9:G68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322A8-D5FB-4658-977B-FD2139A57BF5}">
  <dimension ref="A1:K39"/>
  <sheetViews>
    <sheetView workbookViewId="0">
      <selection activeCell="N22" sqref="N22"/>
    </sheetView>
  </sheetViews>
  <sheetFormatPr baseColWidth="10" defaultColWidth="11.42578125" defaultRowHeight="15"/>
  <sheetData>
    <row r="1" spans="1:11">
      <c r="A1" s="1"/>
      <c r="B1" s="155"/>
      <c r="C1" s="155"/>
      <c r="D1" s="155"/>
      <c r="E1" s="155"/>
      <c r="F1" s="155"/>
      <c r="G1" s="155"/>
      <c r="H1" s="155"/>
      <c r="I1" s="155"/>
      <c r="J1" s="155"/>
      <c r="K1" s="1"/>
    </row>
    <row r="2" spans="1:11">
      <c r="A2" s="1"/>
      <c r="B2" s="313" t="s">
        <v>21</v>
      </c>
      <c r="C2" s="313"/>
      <c r="D2" s="313"/>
      <c r="E2" s="313"/>
      <c r="F2" s="313"/>
      <c r="G2" s="313"/>
      <c r="H2" s="313"/>
      <c r="I2" s="313"/>
      <c r="J2" s="313"/>
      <c r="K2" s="1"/>
    </row>
    <row r="3" spans="1:11" ht="15.75" thickBot="1">
      <c r="A3" s="1"/>
      <c r="B3" s="155"/>
      <c r="C3" s="155"/>
      <c r="D3" s="155"/>
      <c r="E3" s="155"/>
      <c r="F3" s="155"/>
      <c r="G3" s="155"/>
      <c r="H3" s="155"/>
      <c r="I3" s="155"/>
      <c r="J3" s="155"/>
      <c r="K3" s="1"/>
    </row>
    <row r="4" spans="1:11">
      <c r="A4" s="1"/>
      <c r="B4" s="314" t="s">
        <v>22</v>
      </c>
      <c r="C4" s="315"/>
      <c r="D4" s="315"/>
      <c r="E4" s="315"/>
      <c r="F4" s="315"/>
      <c r="G4" s="315"/>
      <c r="H4" s="315"/>
      <c r="I4" s="315"/>
      <c r="J4" s="316"/>
      <c r="K4" s="1"/>
    </row>
    <row r="5" spans="1:11">
      <c r="A5" s="1"/>
      <c r="B5" s="317"/>
      <c r="C5" s="318"/>
      <c r="D5" s="318"/>
      <c r="E5" s="318"/>
      <c r="F5" s="318"/>
      <c r="G5" s="318"/>
      <c r="H5" s="318"/>
      <c r="I5" s="318"/>
      <c r="J5" s="319"/>
      <c r="K5" s="1"/>
    </row>
    <row r="6" spans="1:11">
      <c r="A6" s="1"/>
      <c r="B6" s="317"/>
      <c r="C6" s="318"/>
      <c r="D6" s="318"/>
      <c r="E6" s="318"/>
      <c r="F6" s="318"/>
      <c r="G6" s="318"/>
      <c r="H6" s="318"/>
      <c r="I6" s="318"/>
      <c r="J6" s="319"/>
      <c r="K6" s="1"/>
    </row>
    <row r="7" spans="1:11" ht="15.75" thickBot="1">
      <c r="A7" s="1"/>
      <c r="B7" s="320"/>
      <c r="C7" s="321"/>
      <c r="D7" s="321"/>
      <c r="E7" s="321"/>
      <c r="F7" s="321"/>
      <c r="G7" s="321"/>
      <c r="H7" s="321"/>
      <c r="I7" s="321"/>
      <c r="J7" s="322"/>
      <c r="K7" s="1"/>
    </row>
    <row r="8" spans="1:11" ht="15.75" thickBot="1">
      <c r="A8" s="1"/>
      <c r="B8" s="155"/>
      <c r="C8" s="155"/>
      <c r="D8" s="155"/>
      <c r="E8" s="155"/>
      <c r="F8" s="155"/>
      <c r="G8" s="155"/>
      <c r="H8" s="155"/>
      <c r="I8" s="155"/>
      <c r="J8" s="155"/>
      <c r="K8" s="1"/>
    </row>
    <row r="9" spans="1:11">
      <c r="A9" s="1"/>
      <c r="B9" s="314" t="s">
        <v>23</v>
      </c>
      <c r="C9" s="315"/>
      <c r="D9" s="315"/>
      <c r="E9" s="315"/>
      <c r="F9" s="315"/>
      <c r="G9" s="315"/>
      <c r="H9" s="315"/>
      <c r="I9" s="315"/>
      <c r="J9" s="316"/>
      <c r="K9" s="1"/>
    </row>
    <row r="10" spans="1:11">
      <c r="A10" s="1"/>
      <c r="B10" s="317"/>
      <c r="C10" s="318"/>
      <c r="D10" s="318"/>
      <c r="E10" s="318"/>
      <c r="F10" s="318"/>
      <c r="G10" s="318"/>
      <c r="H10" s="318"/>
      <c r="I10" s="318"/>
      <c r="J10" s="319"/>
      <c r="K10" s="1"/>
    </row>
    <row r="11" spans="1:11">
      <c r="A11" s="1"/>
      <c r="B11" s="317"/>
      <c r="C11" s="318"/>
      <c r="D11" s="318"/>
      <c r="E11" s="318"/>
      <c r="F11" s="318"/>
      <c r="G11" s="318"/>
      <c r="H11" s="318"/>
      <c r="I11" s="318"/>
      <c r="J11" s="319"/>
      <c r="K11" s="1"/>
    </row>
    <row r="12" spans="1:11">
      <c r="A12" s="1"/>
      <c r="B12" s="317"/>
      <c r="C12" s="318"/>
      <c r="D12" s="318"/>
      <c r="E12" s="318"/>
      <c r="F12" s="318"/>
      <c r="G12" s="318"/>
      <c r="H12" s="318"/>
      <c r="I12" s="318"/>
      <c r="J12" s="319"/>
      <c r="K12" s="1"/>
    </row>
    <row r="13" spans="1:11">
      <c r="A13" s="1"/>
      <c r="B13" s="317"/>
      <c r="C13" s="318"/>
      <c r="D13" s="318"/>
      <c r="E13" s="318"/>
      <c r="F13" s="318"/>
      <c r="G13" s="318"/>
      <c r="H13" s="318"/>
      <c r="I13" s="318"/>
      <c r="J13" s="319"/>
      <c r="K13" s="1"/>
    </row>
    <row r="14" spans="1:11">
      <c r="A14" s="1"/>
      <c r="B14" s="317"/>
      <c r="C14" s="318"/>
      <c r="D14" s="318"/>
      <c r="E14" s="318"/>
      <c r="F14" s="318"/>
      <c r="G14" s="318"/>
      <c r="H14" s="318"/>
      <c r="I14" s="318"/>
      <c r="J14" s="319"/>
      <c r="K14" s="1"/>
    </row>
    <row r="15" spans="1:11" ht="15.75" thickBot="1">
      <c r="A15" s="1"/>
      <c r="B15" s="320"/>
      <c r="C15" s="321"/>
      <c r="D15" s="321"/>
      <c r="E15" s="321"/>
      <c r="F15" s="321"/>
      <c r="G15" s="321"/>
      <c r="H15" s="321"/>
      <c r="I15" s="321"/>
      <c r="J15" s="322"/>
      <c r="K15" s="1"/>
    </row>
    <row r="16" spans="1:11" ht="15.75" thickBot="1">
      <c r="A16" s="1"/>
      <c r="B16" s="155"/>
      <c r="C16" s="155"/>
      <c r="D16" s="155"/>
      <c r="E16" s="155"/>
      <c r="F16" s="155"/>
      <c r="G16" s="155"/>
      <c r="H16" s="155"/>
      <c r="I16" s="155"/>
      <c r="J16" s="155"/>
      <c r="K16" s="1"/>
    </row>
    <row r="17" spans="1:11">
      <c r="A17" s="1"/>
      <c r="B17" s="314" t="s">
        <v>24</v>
      </c>
      <c r="C17" s="315"/>
      <c r="D17" s="315"/>
      <c r="E17" s="315"/>
      <c r="F17" s="315"/>
      <c r="G17" s="315"/>
      <c r="H17" s="315"/>
      <c r="I17" s="315"/>
      <c r="J17" s="316"/>
      <c r="K17" s="1"/>
    </row>
    <row r="18" spans="1:11">
      <c r="A18" s="1"/>
      <c r="B18" s="317"/>
      <c r="C18" s="318"/>
      <c r="D18" s="318"/>
      <c r="E18" s="318"/>
      <c r="F18" s="318"/>
      <c r="G18" s="318"/>
      <c r="H18" s="318"/>
      <c r="I18" s="318"/>
      <c r="J18" s="319"/>
      <c r="K18" s="1"/>
    </row>
    <row r="19" spans="1:11">
      <c r="A19" s="1"/>
      <c r="B19" s="317"/>
      <c r="C19" s="318"/>
      <c r="D19" s="318"/>
      <c r="E19" s="318"/>
      <c r="F19" s="318"/>
      <c r="G19" s="318"/>
      <c r="H19" s="318"/>
      <c r="I19" s="318"/>
      <c r="J19" s="319"/>
      <c r="K19" s="1"/>
    </row>
    <row r="20" spans="1:11" ht="15.75" thickBot="1">
      <c r="A20" s="1"/>
      <c r="B20" s="320"/>
      <c r="C20" s="321"/>
      <c r="D20" s="321"/>
      <c r="E20" s="321"/>
      <c r="F20" s="321"/>
      <c r="G20" s="321"/>
      <c r="H20" s="321"/>
      <c r="I20" s="321"/>
      <c r="J20" s="322"/>
      <c r="K20" s="1"/>
    </row>
    <row r="21" spans="1:11" ht="15.75" thickBot="1">
      <c r="A21" s="1"/>
      <c r="B21" s="155"/>
      <c r="C21" s="155"/>
      <c r="D21" s="155"/>
      <c r="E21" s="155"/>
      <c r="F21" s="155"/>
      <c r="G21" s="155"/>
      <c r="H21" s="155"/>
      <c r="I21" s="155"/>
      <c r="J21" s="155"/>
      <c r="K21" s="1"/>
    </row>
    <row r="22" spans="1:11">
      <c r="A22" s="1"/>
      <c r="B22" s="314" t="s">
        <v>25</v>
      </c>
      <c r="C22" s="315"/>
      <c r="D22" s="315"/>
      <c r="E22" s="315"/>
      <c r="F22" s="315"/>
      <c r="G22" s="315"/>
      <c r="H22" s="315"/>
      <c r="I22" s="315"/>
      <c r="J22" s="316"/>
      <c r="K22" s="1"/>
    </row>
    <row r="23" spans="1:11">
      <c r="A23" s="1"/>
      <c r="B23" s="317"/>
      <c r="C23" s="318"/>
      <c r="D23" s="318"/>
      <c r="E23" s="318"/>
      <c r="F23" s="318"/>
      <c r="G23" s="318"/>
      <c r="H23" s="318"/>
      <c r="I23" s="318"/>
      <c r="J23" s="319"/>
      <c r="K23" s="1"/>
    </row>
    <row r="24" spans="1:11">
      <c r="A24" s="1"/>
      <c r="B24" s="317"/>
      <c r="C24" s="318"/>
      <c r="D24" s="318"/>
      <c r="E24" s="318"/>
      <c r="F24" s="318"/>
      <c r="G24" s="318"/>
      <c r="H24" s="318"/>
      <c r="I24" s="318"/>
      <c r="J24" s="319"/>
      <c r="K24" s="1"/>
    </row>
    <row r="25" spans="1:11">
      <c r="A25" s="1"/>
      <c r="B25" s="317"/>
      <c r="C25" s="318"/>
      <c r="D25" s="318"/>
      <c r="E25" s="318"/>
      <c r="F25" s="318"/>
      <c r="G25" s="318"/>
      <c r="H25" s="318"/>
      <c r="I25" s="318"/>
      <c r="J25" s="319"/>
      <c r="K25" s="1"/>
    </row>
    <row r="26" spans="1:11">
      <c r="A26" s="1"/>
      <c r="B26" s="317"/>
      <c r="C26" s="318"/>
      <c r="D26" s="318"/>
      <c r="E26" s="318"/>
      <c r="F26" s="318"/>
      <c r="G26" s="318"/>
      <c r="H26" s="318"/>
      <c r="I26" s="318"/>
      <c r="J26" s="319"/>
      <c r="K26" s="1"/>
    </row>
    <row r="27" spans="1:11">
      <c r="A27" s="1"/>
      <c r="B27" s="317"/>
      <c r="C27" s="318"/>
      <c r="D27" s="318"/>
      <c r="E27" s="318"/>
      <c r="F27" s="318"/>
      <c r="G27" s="318"/>
      <c r="H27" s="318"/>
      <c r="I27" s="318"/>
      <c r="J27" s="319"/>
      <c r="K27" s="1"/>
    </row>
    <row r="28" spans="1:11">
      <c r="A28" s="1"/>
      <c r="B28" s="317"/>
      <c r="C28" s="318"/>
      <c r="D28" s="318"/>
      <c r="E28" s="318"/>
      <c r="F28" s="318"/>
      <c r="G28" s="318"/>
      <c r="H28" s="318"/>
      <c r="I28" s="318"/>
      <c r="J28" s="319"/>
      <c r="K28" s="1"/>
    </row>
    <row r="29" spans="1:11">
      <c r="A29" s="1"/>
      <c r="B29" s="317"/>
      <c r="C29" s="318"/>
      <c r="D29" s="318"/>
      <c r="E29" s="318"/>
      <c r="F29" s="318"/>
      <c r="G29" s="318"/>
      <c r="H29" s="318"/>
      <c r="I29" s="318"/>
      <c r="J29" s="319"/>
      <c r="K29" s="1"/>
    </row>
    <row r="30" spans="1:11" ht="15.75" thickBot="1">
      <c r="A30" s="1"/>
      <c r="B30" s="320"/>
      <c r="C30" s="321"/>
      <c r="D30" s="321"/>
      <c r="E30" s="321"/>
      <c r="F30" s="321"/>
      <c r="G30" s="321"/>
      <c r="H30" s="321"/>
      <c r="I30" s="321"/>
      <c r="J30" s="322"/>
      <c r="K30" s="1"/>
    </row>
    <row r="31" spans="1:11">
      <c r="A31" s="1"/>
      <c r="B31" s="155"/>
      <c r="C31" s="155"/>
      <c r="D31" s="155"/>
      <c r="E31" s="155"/>
      <c r="F31" s="155"/>
      <c r="G31" s="155"/>
      <c r="H31" s="155"/>
      <c r="I31" s="155"/>
      <c r="J31" s="155"/>
      <c r="K31" s="1"/>
    </row>
    <row r="32" spans="1:11">
      <c r="B32" s="146"/>
      <c r="C32" s="146"/>
      <c r="D32" s="146"/>
      <c r="E32" s="146"/>
      <c r="F32" s="146"/>
      <c r="G32" s="146"/>
      <c r="H32" s="146"/>
      <c r="I32" s="146"/>
      <c r="J32" s="146"/>
    </row>
    <row r="33" spans="2:10">
      <c r="B33" s="146"/>
      <c r="C33" s="146"/>
      <c r="D33" s="146"/>
      <c r="E33" s="146"/>
      <c r="F33" s="146"/>
      <c r="G33" s="146"/>
      <c r="H33" s="146"/>
      <c r="I33" s="146"/>
      <c r="J33" s="146"/>
    </row>
    <row r="34" spans="2:10">
      <c r="B34" s="146"/>
      <c r="C34" s="146"/>
      <c r="D34" s="146"/>
      <c r="E34" s="146"/>
      <c r="F34" s="146"/>
      <c r="G34" s="146"/>
      <c r="H34" s="146"/>
      <c r="I34" s="146"/>
      <c r="J34" s="146"/>
    </row>
    <row r="35" spans="2:10">
      <c r="B35" s="146"/>
      <c r="C35" s="146"/>
      <c r="D35" s="146"/>
      <c r="E35" s="146"/>
      <c r="F35" s="146"/>
      <c r="G35" s="146"/>
      <c r="H35" s="146"/>
      <c r="I35" s="146"/>
      <c r="J35" s="146"/>
    </row>
    <row r="36" spans="2:10">
      <c r="B36" s="146"/>
      <c r="C36" s="146"/>
      <c r="D36" s="146"/>
      <c r="E36" s="146"/>
      <c r="F36" s="146"/>
      <c r="G36" s="146"/>
      <c r="H36" s="146"/>
      <c r="I36" s="146"/>
      <c r="J36" s="146"/>
    </row>
    <row r="37" spans="2:10">
      <c r="B37" s="146"/>
      <c r="C37" s="146"/>
      <c r="D37" s="146"/>
      <c r="E37" s="146"/>
      <c r="F37" s="146"/>
      <c r="G37" s="146"/>
      <c r="H37" s="146"/>
      <c r="I37" s="146"/>
      <c r="J37" s="146"/>
    </row>
    <row r="38" spans="2:10">
      <c r="B38" s="146"/>
      <c r="C38" s="146"/>
      <c r="D38" s="146"/>
      <c r="E38" s="146"/>
      <c r="F38" s="146"/>
      <c r="G38" s="146"/>
      <c r="H38" s="146"/>
      <c r="I38" s="146"/>
      <c r="J38" s="146"/>
    </row>
    <row r="39" spans="2:10">
      <c r="B39" s="146"/>
      <c r="C39" s="146"/>
      <c r="D39" s="146"/>
      <c r="E39" s="146"/>
      <c r="F39" s="146"/>
      <c r="G39" s="146"/>
      <c r="H39" s="146"/>
      <c r="I39" s="146"/>
      <c r="J39" s="146"/>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59999389629810485"/>
    <pageSetUpPr fitToPage="1"/>
  </sheetPr>
  <dimension ref="A1:J82"/>
  <sheetViews>
    <sheetView showGridLines="0" topLeftCell="A23" zoomScale="94" zoomScaleNormal="94" workbookViewId="0">
      <selection activeCell="A23" sqref="A23:A26"/>
    </sheetView>
  </sheetViews>
  <sheetFormatPr baseColWidth="10" defaultColWidth="10.42578125" defaultRowHeight="14.25"/>
  <cols>
    <col min="1" max="1" width="53.28515625" style="227" customWidth="1"/>
    <col min="2" max="2" width="15.42578125" style="228" customWidth="1"/>
    <col min="3" max="3" width="72.140625" style="197" customWidth="1"/>
    <col min="4" max="4" width="24.140625" style="228" customWidth="1"/>
    <col min="5" max="5" width="55.85546875" style="197" customWidth="1"/>
    <col min="6" max="6" width="4.7109375" style="197" customWidth="1"/>
    <col min="7" max="16384" width="10.42578125" style="197"/>
  </cols>
  <sheetData>
    <row r="1" spans="1:8" ht="80.099999999999994" customHeight="1">
      <c r="A1" s="195"/>
      <c r="B1" s="328" t="s">
        <v>26</v>
      </c>
      <c r="C1" s="328"/>
      <c r="D1" s="328"/>
      <c r="E1" s="195"/>
      <c r="F1" s="196"/>
      <c r="G1" s="196"/>
      <c r="H1" s="196"/>
    </row>
    <row r="2" spans="1:8" ht="54.75" customHeight="1">
      <c r="A2" s="198" t="s">
        <v>27</v>
      </c>
      <c r="B2" s="329" t="s">
        <v>7</v>
      </c>
      <c r="C2" s="330"/>
      <c r="D2" s="199" t="s">
        <v>28</v>
      </c>
      <c r="E2" s="200" t="s">
        <v>5</v>
      </c>
    </row>
    <row r="3" spans="1:8" ht="16.7" customHeight="1">
      <c r="A3" s="201"/>
      <c r="B3" s="202"/>
      <c r="C3" s="202"/>
      <c r="D3" s="203"/>
      <c r="E3" s="202"/>
    </row>
    <row r="4" spans="1:8" ht="54.75" customHeight="1">
      <c r="A4" s="198" t="s">
        <v>29</v>
      </c>
      <c r="B4" s="331" t="s">
        <v>30</v>
      </c>
      <c r="C4" s="332"/>
      <c r="D4" s="332"/>
      <c r="E4" s="332"/>
    </row>
    <row r="5" spans="1:8" ht="13.35" customHeight="1">
      <c r="A5" s="204"/>
      <c r="B5" s="205"/>
      <c r="D5" s="203"/>
      <c r="E5" s="203"/>
    </row>
    <row r="6" spans="1:8" ht="21" customHeight="1">
      <c r="A6" s="333" t="s">
        <v>31</v>
      </c>
      <c r="B6" s="334" t="s">
        <v>32</v>
      </c>
      <c r="C6" s="334"/>
      <c r="D6" s="334" t="s">
        <v>33</v>
      </c>
      <c r="E6" s="334"/>
    </row>
    <row r="7" spans="1:8" ht="115.5" customHeight="1">
      <c r="A7" s="333"/>
      <c r="B7" s="335" t="s">
        <v>34</v>
      </c>
      <c r="C7" s="336"/>
      <c r="D7" s="337" t="s">
        <v>35</v>
      </c>
      <c r="E7" s="337"/>
    </row>
    <row r="8" spans="1:8" ht="21" customHeight="1">
      <c r="A8" s="204"/>
      <c r="B8" s="205"/>
      <c r="D8" s="203"/>
      <c r="E8" s="203"/>
    </row>
    <row r="9" spans="1:8" ht="20.100000000000001" customHeight="1">
      <c r="A9" s="327" t="s">
        <v>36</v>
      </c>
      <c r="B9" s="327"/>
      <c r="C9" s="327"/>
      <c r="D9" s="327"/>
      <c r="E9" s="327"/>
    </row>
    <row r="10" spans="1:8" ht="20.100000000000001" customHeight="1">
      <c r="A10" s="206" t="s">
        <v>37</v>
      </c>
      <c r="B10" s="206" t="s">
        <v>38</v>
      </c>
      <c r="C10" s="206" t="s">
        <v>39</v>
      </c>
      <c r="D10" s="206" t="s">
        <v>40</v>
      </c>
      <c r="E10" s="206" t="s">
        <v>41</v>
      </c>
    </row>
    <row r="11" spans="1:8" s="210" customFormat="1" ht="159" customHeight="1">
      <c r="A11" s="338" t="s">
        <v>42</v>
      </c>
      <c r="B11" s="207">
        <v>1</v>
      </c>
      <c r="C11" s="208" t="s">
        <v>43</v>
      </c>
      <c r="D11" s="209">
        <v>1</v>
      </c>
      <c r="E11" s="208" t="s">
        <v>481</v>
      </c>
    </row>
    <row r="12" spans="1:8" s="210" customFormat="1" ht="113.25" customHeight="1">
      <c r="A12" s="338"/>
      <c r="B12" s="207">
        <v>2</v>
      </c>
      <c r="C12" s="208" t="s">
        <v>44</v>
      </c>
      <c r="D12" s="209"/>
      <c r="E12" s="208"/>
    </row>
    <row r="13" spans="1:8" ht="139.5" customHeight="1">
      <c r="A13" s="339" t="s">
        <v>45</v>
      </c>
      <c r="B13" s="211">
        <v>3</v>
      </c>
      <c r="C13" s="212" t="s">
        <v>482</v>
      </c>
      <c r="D13" s="211">
        <v>2</v>
      </c>
      <c r="E13" s="212" t="s">
        <v>483</v>
      </c>
    </row>
    <row r="14" spans="1:8" ht="80.099999999999994" customHeight="1">
      <c r="A14" s="339"/>
      <c r="B14" s="211">
        <v>4</v>
      </c>
      <c r="C14" s="212" t="s">
        <v>46</v>
      </c>
      <c r="D14" s="211">
        <v>3</v>
      </c>
      <c r="E14" s="212" t="s">
        <v>512</v>
      </c>
    </row>
    <row r="15" spans="1:8" ht="80.099999999999994" customHeight="1">
      <c r="A15" s="339"/>
      <c r="B15" s="211">
        <v>5</v>
      </c>
      <c r="C15" s="212" t="s">
        <v>47</v>
      </c>
      <c r="D15" s="211">
        <v>4</v>
      </c>
      <c r="E15" s="212" t="s">
        <v>484</v>
      </c>
    </row>
    <row r="16" spans="1:8" ht="99" customHeight="1">
      <c r="A16" s="323" t="s">
        <v>48</v>
      </c>
      <c r="B16" s="211">
        <v>6</v>
      </c>
      <c r="C16" s="212" t="s">
        <v>49</v>
      </c>
      <c r="D16" s="211">
        <v>5</v>
      </c>
      <c r="E16" s="208" t="s">
        <v>510</v>
      </c>
    </row>
    <row r="17" spans="1:10" ht="80.099999999999994" customHeight="1">
      <c r="A17" s="323"/>
      <c r="B17" s="211">
        <v>7</v>
      </c>
      <c r="C17" s="212" t="s">
        <v>50</v>
      </c>
      <c r="D17" s="211">
        <v>6</v>
      </c>
      <c r="E17" s="208" t="s">
        <v>509</v>
      </c>
    </row>
    <row r="18" spans="1:10" ht="80.099999999999994" customHeight="1">
      <c r="A18" s="323"/>
      <c r="B18" s="211">
        <v>8</v>
      </c>
      <c r="C18" s="212" t="s">
        <v>51</v>
      </c>
      <c r="D18" s="211"/>
      <c r="E18" s="213"/>
    </row>
    <row r="19" spans="1:10" ht="80.099999999999994" customHeight="1">
      <c r="A19" s="323"/>
      <c r="B19" s="211">
        <v>9</v>
      </c>
      <c r="C19" s="212" t="s">
        <v>52</v>
      </c>
      <c r="D19" s="211"/>
      <c r="E19" s="212"/>
    </row>
    <row r="20" spans="1:10" ht="80.099999999999994" customHeight="1">
      <c r="A20" s="323"/>
      <c r="B20" s="211">
        <v>10</v>
      </c>
      <c r="C20" s="212" t="s">
        <v>53</v>
      </c>
      <c r="D20" s="211"/>
      <c r="E20" s="208"/>
      <c r="J20" s="214"/>
    </row>
    <row r="21" spans="1:10" ht="80.099999999999994" customHeight="1">
      <c r="A21" s="323"/>
      <c r="B21" s="211">
        <v>11</v>
      </c>
      <c r="C21" s="212" t="s">
        <v>54</v>
      </c>
      <c r="D21" s="211">
        <v>7</v>
      </c>
      <c r="E21" s="212" t="s">
        <v>485</v>
      </c>
      <c r="J21" s="214"/>
    </row>
    <row r="22" spans="1:10" ht="80.099999999999994" customHeight="1">
      <c r="A22" s="323"/>
      <c r="B22" s="211">
        <v>12</v>
      </c>
      <c r="C22" s="212" t="s">
        <v>55</v>
      </c>
      <c r="D22" s="211"/>
      <c r="E22" s="212"/>
      <c r="J22" s="214"/>
    </row>
    <row r="23" spans="1:10" ht="80.099999999999994" customHeight="1">
      <c r="A23" s="323" t="s">
        <v>56</v>
      </c>
      <c r="B23" s="211">
        <v>13</v>
      </c>
      <c r="C23" s="208" t="s">
        <v>57</v>
      </c>
      <c r="D23" s="207">
        <v>8</v>
      </c>
      <c r="E23" s="208" t="s">
        <v>58</v>
      </c>
    </row>
    <row r="24" spans="1:10" ht="80.099999999999994" customHeight="1">
      <c r="A24" s="323"/>
      <c r="B24" s="211">
        <v>14</v>
      </c>
      <c r="C24" s="208" t="s">
        <v>59</v>
      </c>
      <c r="D24" s="207">
        <v>9</v>
      </c>
      <c r="E24" s="208" t="s">
        <v>60</v>
      </c>
    </row>
    <row r="25" spans="1:10" ht="80.099999999999994" customHeight="1">
      <c r="A25" s="323"/>
      <c r="B25" s="211">
        <v>15</v>
      </c>
      <c r="C25" s="208" t="s">
        <v>61</v>
      </c>
      <c r="D25" s="207">
        <v>10</v>
      </c>
      <c r="E25" s="208" t="s">
        <v>62</v>
      </c>
    </row>
    <row r="26" spans="1:10" ht="80.099999999999994" customHeight="1">
      <c r="A26" s="323"/>
      <c r="B26" s="211">
        <v>16</v>
      </c>
      <c r="C26" s="208" t="s">
        <v>63</v>
      </c>
      <c r="D26" s="207"/>
      <c r="E26" s="208"/>
    </row>
    <row r="27" spans="1:10" ht="174.6" customHeight="1">
      <c r="A27" s="215" t="s">
        <v>64</v>
      </c>
      <c r="B27" s="211">
        <v>17</v>
      </c>
      <c r="C27" s="208" t="s">
        <v>65</v>
      </c>
      <c r="D27" s="207">
        <v>11</v>
      </c>
      <c r="E27" s="208" t="s">
        <v>66</v>
      </c>
    </row>
    <row r="28" spans="1:10" ht="48.75" customHeight="1">
      <c r="A28" s="323" t="s">
        <v>67</v>
      </c>
      <c r="B28" s="211">
        <v>18</v>
      </c>
      <c r="C28" s="216" t="s">
        <v>68</v>
      </c>
      <c r="D28" s="211"/>
      <c r="E28" s="212"/>
    </row>
    <row r="29" spans="1:10" ht="87" customHeight="1">
      <c r="A29" s="323"/>
      <c r="B29" s="211">
        <v>19</v>
      </c>
      <c r="C29" s="216" t="s">
        <v>69</v>
      </c>
      <c r="D29" s="211"/>
      <c r="E29" s="212"/>
    </row>
    <row r="30" spans="1:10" ht="20.100000000000001" customHeight="1">
      <c r="A30" s="327" t="s">
        <v>70</v>
      </c>
      <c r="B30" s="327"/>
      <c r="C30" s="327"/>
      <c r="D30" s="327"/>
      <c r="E30" s="327"/>
    </row>
    <row r="31" spans="1:10" ht="20.100000000000001" customHeight="1">
      <c r="A31" s="206" t="s">
        <v>37</v>
      </c>
      <c r="B31" s="206" t="s">
        <v>38</v>
      </c>
      <c r="C31" s="206" t="s">
        <v>71</v>
      </c>
      <c r="D31" s="206" t="s">
        <v>40</v>
      </c>
      <c r="E31" s="206" t="s">
        <v>72</v>
      </c>
    </row>
    <row r="32" spans="1:10" ht="98.45" customHeight="1">
      <c r="A32" s="323" t="s">
        <v>73</v>
      </c>
      <c r="B32" s="207">
        <v>1</v>
      </c>
      <c r="C32" s="208" t="s">
        <v>486</v>
      </c>
      <c r="D32" s="207">
        <v>1</v>
      </c>
      <c r="E32" s="208" t="s">
        <v>487</v>
      </c>
    </row>
    <row r="33" spans="1:5" ht="81" customHeight="1">
      <c r="A33" s="323"/>
      <c r="B33" s="207">
        <v>2</v>
      </c>
      <c r="C33" s="208" t="s">
        <v>74</v>
      </c>
      <c r="D33" s="207">
        <v>2</v>
      </c>
      <c r="E33" s="208" t="s">
        <v>75</v>
      </c>
    </row>
    <row r="34" spans="1:5" ht="92.1" customHeight="1">
      <c r="A34" s="323"/>
      <c r="B34" s="207"/>
      <c r="C34" s="208"/>
      <c r="D34" s="207">
        <v>3</v>
      </c>
      <c r="E34" s="208" t="s">
        <v>76</v>
      </c>
    </row>
    <row r="35" spans="1:5" ht="68.25" customHeight="1">
      <c r="A35" s="323"/>
      <c r="B35" s="207"/>
      <c r="C35" s="208"/>
      <c r="D35" s="207">
        <v>4</v>
      </c>
      <c r="E35" s="208" t="s">
        <v>488</v>
      </c>
    </row>
    <row r="36" spans="1:5" ht="68.25" customHeight="1">
      <c r="A36" s="323"/>
      <c r="B36" s="207"/>
      <c r="C36" s="210"/>
      <c r="D36" s="207">
        <v>5</v>
      </c>
      <c r="E36" s="208" t="s">
        <v>489</v>
      </c>
    </row>
    <row r="37" spans="1:5" ht="41.45" customHeight="1">
      <c r="A37" s="323"/>
      <c r="B37" s="207"/>
      <c r="C37" s="216"/>
      <c r="D37" s="207">
        <v>6</v>
      </c>
      <c r="E37" s="208" t="s">
        <v>500</v>
      </c>
    </row>
    <row r="38" spans="1:5" ht="49.5" customHeight="1">
      <c r="A38" s="323"/>
      <c r="B38" s="207"/>
      <c r="C38" s="216"/>
      <c r="D38" s="207">
        <v>7</v>
      </c>
      <c r="E38" s="216" t="s">
        <v>490</v>
      </c>
    </row>
    <row r="39" spans="1:5" ht="49.5" customHeight="1">
      <c r="A39" s="323" t="s">
        <v>77</v>
      </c>
      <c r="B39" s="207">
        <v>3</v>
      </c>
      <c r="C39" s="216" t="s">
        <v>78</v>
      </c>
      <c r="D39" s="207">
        <v>8</v>
      </c>
      <c r="E39" s="216" t="s">
        <v>491</v>
      </c>
    </row>
    <row r="40" spans="1:5" ht="49.5" customHeight="1">
      <c r="A40" s="323"/>
      <c r="B40" s="207"/>
      <c r="C40" s="216"/>
      <c r="D40" s="207">
        <v>9</v>
      </c>
      <c r="E40" s="216" t="s">
        <v>79</v>
      </c>
    </row>
    <row r="41" spans="1:5" s="217" customFormat="1" ht="68.25" customHeight="1">
      <c r="A41" s="323"/>
      <c r="B41" s="207"/>
      <c r="C41" s="216"/>
      <c r="D41" s="207">
        <v>10</v>
      </c>
      <c r="E41" s="216" t="s">
        <v>80</v>
      </c>
    </row>
    <row r="42" spans="1:5" s="217" customFormat="1" ht="78.75" customHeight="1">
      <c r="A42" s="323"/>
      <c r="B42" s="207"/>
      <c r="C42" s="218"/>
      <c r="D42" s="207">
        <v>11</v>
      </c>
      <c r="E42" s="216" t="s">
        <v>81</v>
      </c>
    </row>
    <row r="43" spans="1:5" s="217" customFormat="1" ht="42.75">
      <c r="A43" s="323" t="s">
        <v>82</v>
      </c>
      <c r="B43" s="207">
        <v>4</v>
      </c>
      <c r="C43" s="208" t="s">
        <v>83</v>
      </c>
      <c r="D43" s="207">
        <v>12</v>
      </c>
      <c r="E43" s="219" t="s">
        <v>84</v>
      </c>
    </row>
    <row r="44" spans="1:5" s="217" customFormat="1" ht="55.5" customHeight="1">
      <c r="A44" s="323"/>
      <c r="B44" s="207">
        <v>5</v>
      </c>
      <c r="C44" s="208" t="s">
        <v>85</v>
      </c>
      <c r="D44" s="207">
        <v>13</v>
      </c>
      <c r="E44" s="208" t="s">
        <v>492</v>
      </c>
    </row>
    <row r="45" spans="1:5" s="217" customFormat="1" ht="57">
      <c r="A45" s="323"/>
      <c r="B45" s="207">
        <v>6</v>
      </c>
      <c r="C45" s="208" t="s">
        <v>86</v>
      </c>
      <c r="D45" s="207">
        <v>14</v>
      </c>
      <c r="E45" s="208" t="s">
        <v>493</v>
      </c>
    </row>
    <row r="46" spans="1:5" s="217" customFormat="1" ht="61.5" customHeight="1">
      <c r="A46" s="323"/>
      <c r="B46" s="207">
        <v>7</v>
      </c>
      <c r="C46" s="208" t="s">
        <v>87</v>
      </c>
      <c r="D46" s="207">
        <v>15</v>
      </c>
      <c r="E46" s="208" t="s">
        <v>88</v>
      </c>
    </row>
    <row r="47" spans="1:5" ht="71.25" customHeight="1">
      <c r="A47" s="323"/>
      <c r="B47" s="207">
        <v>8</v>
      </c>
      <c r="C47" s="219" t="s">
        <v>89</v>
      </c>
      <c r="D47" s="207">
        <v>16</v>
      </c>
      <c r="E47" s="208" t="s">
        <v>498</v>
      </c>
    </row>
    <row r="48" spans="1:5" ht="105" customHeight="1">
      <c r="A48" s="323"/>
      <c r="B48" s="207">
        <v>9</v>
      </c>
      <c r="C48" s="208" t="s">
        <v>90</v>
      </c>
      <c r="D48" s="207">
        <v>17</v>
      </c>
      <c r="E48" s="208" t="s">
        <v>499</v>
      </c>
    </row>
    <row r="49" spans="1:5" ht="75.599999999999994" customHeight="1">
      <c r="A49" s="323" t="s">
        <v>91</v>
      </c>
      <c r="B49" s="207">
        <v>10</v>
      </c>
      <c r="C49" s="208" t="s">
        <v>92</v>
      </c>
      <c r="D49" s="207">
        <v>18</v>
      </c>
      <c r="E49" s="208" t="s">
        <v>93</v>
      </c>
    </row>
    <row r="50" spans="1:5" ht="62.45" customHeight="1">
      <c r="A50" s="323"/>
      <c r="B50" s="207">
        <v>11</v>
      </c>
      <c r="C50" s="208" t="s">
        <v>94</v>
      </c>
      <c r="D50" s="209">
        <v>19</v>
      </c>
      <c r="E50" s="208" t="s">
        <v>95</v>
      </c>
    </row>
    <row r="51" spans="1:5" ht="28.5">
      <c r="A51" s="323"/>
      <c r="B51" s="207">
        <v>12</v>
      </c>
      <c r="C51" s="208" t="s">
        <v>96</v>
      </c>
      <c r="D51" s="209">
        <v>20</v>
      </c>
      <c r="E51" s="208" t="s">
        <v>97</v>
      </c>
    </row>
    <row r="52" spans="1:5" ht="57">
      <c r="A52" s="323" t="s">
        <v>98</v>
      </c>
      <c r="B52" s="207">
        <v>13</v>
      </c>
      <c r="C52" s="208" t="s">
        <v>99</v>
      </c>
      <c r="D52" s="209">
        <v>21</v>
      </c>
      <c r="E52" s="219" t="s">
        <v>100</v>
      </c>
    </row>
    <row r="53" spans="1:5" ht="28.5">
      <c r="A53" s="323"/>
      <c r="B53" s="207">
        <v>14</v>
      </c>
      <c r="C53" s="208" t="s">
        <v>101</v>
      </c>
      <c r="D53" s="209">
        <v>22</v>
      </c>
      <c r="E53" s="219" t="s">
        <v>102</v>
      </c>
    </row>
    <row r="54" spans="1:5" ht="71.25">
      <c r="A54" s="323"/>
      <c r="B54" s="207">
        <v>15</v>
      </c>
      <c r="C54" s="208" t="s">
        <v>103</v>
      </c>
      <c r="D54" s="209"/>
      <c r="E54" s="219"/>
    </row>
    <row r="55" spans="1:5" ht="28.5">
      <c r="A55" s="323"/>
      <c r="B55" s="207">
        <v>16</v>
      </c>
      <c r="C55" s="208" t="s">
        <v>104</v>
      </c>
      <c r="D55" s="209"/>
      <c r="E55" s="219"/>
    </row>
    <row r="56" spans="1:5">
      <c r="A56" s="323"/>
      <c r="B56" s="207">
        <v>17</v>
      </c>
      <c r="C56" s="208" t="s">
        <v>105</v>
      </c>
      <c r="D56" s="209"/>
      <c r="E56" s="219"/>
    </row>
    <row r="57" spans="1:5" ht="28.5">
      <c r="A57" s="323"/>
      <c r="B57" s="207">
        <v>18</v>
      </c>
      <c r="C57" s="208" t="s">
        <v>106</v>
      </c>
      <c r="D57" s="209"/>
      <c r="E57" s="219"/>
    </row>
    <row r="58" spans="1:5">
      <c r="A58" s="323"/>
      <c r="B58" s="207">
        <v>19</v>
      </c>
      <c r="C58" s="208" t="s">
        <v>107</v>
      </c>
      <c r="D58" s="209"/>
      <c r="E58" s="219"/>
    </row>
    <row r="59" spans="1:5" ht="28.5">
      <c r="A59" s="323"/>
      <c r="B59" s="207">
        <v>20</v>
      </c>
      <c r="C59" s="208" t="s">
        <v>108</v>
      </c>
      <c r="D59" s="209"/>
      <c r="E59" s="219"/>
    </row>
    <row r="60" spans="1:5" ht="28.5">
      <c r="A60" s="323"/>
      <c r="B60" s="207">
        <v>21</v>
      </c>
      <c r="C60" s="208" t="s">
        <v>109</v>
      </c>
      <c r="D60" s="209"/>
      <c r="E60" s="219"/>
    </row>
    <row r="61" spans="1:5">
      <c r="A61" s="323"/>
      <c r="B61" s="207">
        <v>22</v>
      </c>
      <c r="C61" s="208" t="s">
        <v>110</v>
      </c>
      <c r="D61" s="209"/>
      <c r="E61" s="220"/>
    </row>
    <row r="62" spans="1:5" ht="57" customHeight="1">
      <c r="A62" s="323" t="s">
        <v>111</v>
      </c>
      <c r="B62" s="207">
        <v>23</v>
      </c>
      <c r="C62" s="208" t="s">
        <v>112</v>
      </c>
      <c r="D62" s="209">
        <v>23</v>
      </c>
      <c r="E62" s="219" t="s">
        <v>113</v>
      </c>
    </row>
    <row r="63" spans="1:5" ht="42.75">
      <c r="A63" s="323"/>
      <c r="B63" s="207">
        <v>24</v>
      </c>
      <c r="C63" s="208" t="s">
        <v>114</v>
      </c>
      <c r="D63" s="209">
        <v>24</v>
      </c>
      <c r="E63" s="208" t="s">
        <v>115</v>
      </c>
    </row>
    <row r="64" spans="1:5">
      <c r="A64" s="323"/>
      <c r="B64" s="207">
        <v>25</v>
      </c>
      <c r="C64" s="208" t="s">
        <v>116</v>
      </c>
      <c r="D64" s="209"/>
      <c r="E64" s="219"/>
    </row>
    <row r="65" spans="1:10" ht="42.75">
      <c r="A65" s="324" t="s">
        <v>117</v>
      </c>
      <c r="B65" s="207">
        <v>26</v>
      </c>
      <c r="C65" s="208" t="s">
        <v>118</v>
      </c>
      <c r="D65" s="209">
        <v>25</v>
      </c>
      <c r="E65" s="219" t="s">
        <v>119</v>
      </c>
    </row>
    <row r="66" spans="1:10" ht="45" customHeight="1">
      <c r="A66" s="326"/>
      <c r="B66" s="207"/>
      <c r="C66" s="208"/>
      <c r="D66" s="209"/>
      <c r="E66" s="209"/>
    </row>
    <row r="67" spans="1:10" ht="77.099999999999994" customHeight="1">
      <c r="A67" s="323" t="s">
        <v>120</v>
      </c>
      <c r="B67" s="207">
        <v>27</v>
      </c>
      <c r="C67" s="208" t="s">
        <v>121</v>
      </c>
      <c r="D67" s="209">
        <v>26</v>
      </c>
      <c r="E67" s="208" t="s">
        <v>506</v>
      </c>
    </row>
    <row r="68" spans="1:10" ht="28.5">
      <c r="A68" s="323"/>
      <c r="B68" s="207"/>
      <c r="C68" s="208"/>
      <c r="D68" s="209">
        <v>27</v>
      </c>
      <c r="E68" s="208" t="s">
        <v>122</v>
      </c>
    </row>
    <row r="69" spans="1:10" ht="50.1" customHeight="1">
      <c r="A69" s="323" t="s">
        <v>123</v>
      </c>
      <c r="B69" s="207">
        <v>28</v>
      </c>
      <c r="C69" s="219" t="s">
        <v>124</v>
      </c>
      <c r="D69" s="209">
        <v>28</v>
      </c>
      <c r="E69" s="219" t="s">
        <v>125</v>
      </c>
    </row>
    <row r="70" spans="1:10" ht="50.1" customHeight="1">
      <c r="A70" s="323"/>
      <c r="B70" s="207">
        <v>29</v>
      </c>
      <c r="C70" s="219" t="s">
        <v>126</v>
      </c>
      <c r="D70" s="209">
        <v>29</v>
      </c>
      <c r="E70" s="219" t="s">
        <v>127</v>
      </c>
    </row>
    <row r="71" spans="1:10" ht="50.1" customHeight="1">
      <c r="A71" s="323"/>
      <c r="B71" s="207"/>
      <c r="C71" s="210"/>
      <c r="D71" s="209">
        <v>30</v>
      </c>
      <c r="E71" s="219" t="s">
        <v>494</v>
      </c>
    </row>
    <row r="72" spans="1:10" ht="50.1" customHeight="1">
      <c r="A72" s="323"/>
      <c r="B72" s="207"/>
      <c r="C72" s="221"/>
      <c r="D72" s="209">
        <v>31</v>
      </c>
      <c r="E72" s="219" t="s">
        <v>128</v>
      </c>
    </row>
    <row r="73" spans="1:10" ht="50.1" customHeight="1">
      <c r="A73" s="323"/>
      <c r="B73" s="207"/>
      <c r="C73" s="219"/>
      <c r="D73" s="209">
        <v>32</v>
      </c>
      <c r="E73" s="219" t="s">
        <v>129</v>
      </c>
    </row>
    <row r="74" spans="1:10" ht="50.1" customHeight="1">
      <c r="A74" s="323"/>
      <c r="B74" s="207"/>
      <c r="C74" s="219"/>
      <c r="D74" s="209">
        <v>33</v>
      </c>
      <c r="E74" s="219" t="s">
        <v>130</v>
      </c>
    </row>
    <row r="75" spans="1:10" ht="50.1" customHeight="1">
      <c r="A75" s="323"/>
      <c r="B75" s="207"/>
      <c r="C75" s="219"/>
      <c r="D75" s="209">
        <v>34</v>
      </c>
      <c r="E75" s="221" t="s">
        <v>131</v>
      </c>
    </row>
    <row r="76" spans="1:10" ht="39.950000000000003" customHeight="1">
      <c r="A76" s="323"/>
      <c r="B76" s="207"/>
      <c r="C76" s="209"/>
      <c r="D76" s="209">
        <v>35</v>
      </c>
      <c r="E76" s="219" t="s">
        <v>132</v>
      </c>
    </row>
    <row r="77" spans="1:10" ht="39.950000000000003" customHeight="1">
      <c r="A77" s="324" t="s">
        <v>133</v>
      </c>
      <c r="B77" s="207">
        <v>30</v>
      </c>
      <c r="C77" s="208" t="s">
        <v>134</v>
      </c>
      <c r="D77" s="209">
        <v>36</v>
      </c>
      <c r="E77" s="208" t="s">
        <v>135</v>
      </c>
    </row>
    <row r="78" spans="1:10" ht="72" customHeight="1">
      <c r="A78" s="325"/>
      <c r="B78" s="207">
        <v>31</v>
      </c>
      <c r="C78" s="208" t="s">
        <v>136</v>
      </c>
      <c r="D78" s="209">
        <v>37</v>
      </c>
      <c r="E78" s="208" t="s">
        <v>137</v>
      </c>
    </row>
    <row r="79" spans="1:10" ht="72" customHeight="1">
      <c r="A79" s="325"/>
      <c r="B79" s="207">
        <v>32</v>
      </c>
      <c r="C79" s="208" t="s">
        <v>138</v>
      </c>
      <c r="D79" s="209">
        <v>38</v>
      </c>
      <c r="E79" s="208" t="s">
        <v>495</v>
      </c>
    </row>
    <row r="80" spans="1:10" ht="72" customHeight="1">
      <c r="A80" s="325"/>
      <c r="B80" s="207">
        <v>33</v>
      </c>
      <c r="C80" s="208" t="s">
        <v>139</v>
      </c>
      <c r="D80" s="209">
        <v>39</v>
      </c>
      <c r="E80" s="208" t="s">
        <v>496</v>
      </c>
      <c r="J80" s="197" t="s">
        <v>35</v>
      </c>
    </row>
    <row r="81" spans="1:5" ht="72" customHeight="1">
      <c r="A81" s="325"/>
      <c r="B81" s="222">
        <v>34</v>
      </c>
      <c r="C81" s="223" t="s">
        <v>140</v>
      </c>
      <c r="D81" s="209">
        <v>40</v>
      </c>
      <c r="E81" s="223" t="s">
        <v>141</v>
      </c>
    </row>
    <row r="82" spans="1:5" ht="72" customHeight="1">
      <c r="A82" s="224"/>
      <c r="B82" s="225"/>
      <c r="C82" s="226"/>
      <c r="D82" s="225"/>
      <c r="E82" s="226"/>
    </row>
  </sheetData>
  <mergeCells count="25">
    <mergeCell ref="A9:E9"/>
    <mergeCell ref="A11:A12"/>
    <mergeCell ref="A13:A15"/>
    <mergeCell ref="A16:A22"/>
    <mergeCell ref="B6:C6"/>
    <mergeCell ref="B1:D1"/>
    <mergeCell ref="B2:C2"/>
    <mergeCell ref="B4:E4"/>
    <mergeCell ref="A6:A7"/>
    <mergeCell ref="D6:E6"/>
    <mergeCell ref="B7:C7"/>
    <mergeCell ref="D7:E7"/>
    <mergeCell ref="A23:A26"/>
    <mergeCell ref="A28:A29"/>
    <mergeCell ref="A30:E30"/>
    <mergeCell ref="A32:A38"/>
    <mergeCell ref="A39:A42"/>
    <mergeCell ref="A67:A68"/>
    <mergeCell ref="A69:A76"/>
    <mergeCell ref="A77:A81"/>
    <mergeCell ref="A43:A48"/>
    <mergeCell ref="A49:A51"/>
    <mergeCell ref="A52:A61"/>
    <mergeCell ref="A62:A64"/>
    <mergeCell ref="A65:A66"/>
  </mergeCells>
  <printOptions horizontalCentered="1"/>
  <pageMargins left="0.70866141732283472" right="0.70866141732283472" top="0.74803149606299213" bottom="0.74803149606299213" header="0.31496062992125984" footer="0.31496062992125984"/>
  <pageSetup scale="64"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pageSetUpPr fitToPage="1"/>
  </sheetPr>
  <dimension ref="A1:F13"/>
  <sheetViews>
    <sheetView showGridLines="0" zoomScale="85" zoomScaleNormal="85" workbookViewId="0">
      <selection activeCell="D5" sqref="D5"/>
    </sheetView>
  </sheetViews>
  <sheetFormatPr baseColWidth="10" defaultColWidth="10.42578125" defaultRowHeight="15"/>
  <cols>
    <col min="1" max="1" width="60.85546875" style="244" customWidth="1"/>
    <col min="2" max="2" width="15.85546875" style="245" customWidth="1"/>
    <col min="3" max="5" width="15.85546875" style="246" customWidth="1"/>
    <col min="6" max="6" width="40.85546875" style="244" customWidth="1"/>
    <col min="7" max="7" width="2.7109375" style="230" customWidth="1"/>
    <col min="8" max="16384" width="10.42578125" style="230"/>
  </cols>
  <sheetData>
    <row r="1" spans="1:6" ht="80.099999999999994" customHeight="1">
      <c r="A1" s="229"/>
      <c r="B1" s="341" t="s">
        <v>142</v>
      </c>
      <c r="C1" s="341"/>
      <c r="D1" s="341"/>
      <c r="E1" s="341"/>
      <c r="F1" s="229"/>
    </row>
    <row r="2" spans="1:6">
      <c r="A2" s="340" t="s">
        <v>143</v>
      </c>
      <c r="B2" s="340"/>
      <c r="C2" s="340"/>
      <c r="D2" s="340"/>
      <c r="E2" s="340"/>
      <c r="F2" s="340"/>
    </row>
    <row r="3" spans="1:6" ht="28.5" customHeight="1">
      <c r="A3" s="342" t="s">
        <v>144</v>
      </c>
      <c r="B3" s="343" t="s">
        <v>145</v>
      </c>
      <c r="C3" s="343"/>
      <c r="D3" s="343"/>
      <c r="E3" s="343"/>
      <c r="F3" s="231" t="s">
        <v>146</v>
      </c>
    </row>
    <row r="4" spans="1:6" ht="46.5" customHeight="1">
      <c r="A4" s="342"/>
      <c r="B4" s="232" t="s">
        <v>147</v>
      </c>
      <c r="C4" s="232" t="s">
        <v>148</v>
      </c>
      <c r="D4" s="232" t="s">
        <v>149</v>
      </c>
      <c r="E4" s="232" t="s">
        <v>150</v>
      </c>
      <c r="F4" s="233"/>
    </row>
    <row r="5" spans="1:6" ht="65.099999999999994" customHeight="1">
      <c r="A5" s="234" t="s">
        <v>151</v>
      </c>
      <c r="B5" s="235"/>
      <c r="C5" s="236"/>
      <c r="D5" s="236">
        <v>8.9</v>
      </c>
      <c r="E5" s="236">
        <v>14.17</v>
      </c>
      <c r="F5" s="305" t="s">
        <v>497</v>
      </c>
    </row>
    <row r="6" spans="1:6" ht="65.099999999999994" customHeight="1">
      <c r="A6" s="238" t="s">
        <v>153</v>
      </c>
      <c r="B6" s="235"/>
      <c r="C6" s="236"/>
      <c r="D6" s="236">
        <v>11</v>
      </c>
      <c r="E6" s="236" t="s">
        <v>502</v>
      </c>
      <c r="F6" s="237" t="s">
        <v>152</v>
      </c>
    </row>
    <row r="7" spans="1:6" ht="65.099999999999994" customHeight="1">
      <c r="A7" s="238" t="s">
        <v>154</v>
      </c>
      <c r="B7" s="239"/>
      <c r="C7" s="240"/>
      <c r="D7" s="240">
        <v>1</v>
      </c>
      <c r="E7" s="240" t="s">
        <v>501</v>
      </c>
      <c r="F7" s="237" t="s">
        <v>152</v>
      </c>
    </row>
    <row r="8" spans="1:6" ht="65.099999999999994" customHeight="1">
      <c r="A8" s="241" t="s">
        <v>155</v>
      </c>
      <c r="B8" s="239">
        <v>16</v>
      </c>
      <c r="C8" s="240">
        <v>5.6</v>
      </c>
      <c r="D8" s="240" t="s">
        <v>156</v>
      </c>
      <c r="E8" s="240" t="s">
        <v>503</v>
      </c>
      <c r="F8" s="305" t="s">
        <v>508</v>
      </c>
    </row>
    <row r="9" spans="1:6" ht="78.95" customHeight="1">
      <c r="A9" s="241" t="s">
        <v>157</v>
      </c>
      <c r="B9" s="239" t="s">
        <v>158</v>
      </c>
      <c r="C9" s="239">
        <v>9</v>
      </c>
      <c r="D9" s="236" t="s">
        <v>159</v>
      </c>
      <c r="E9" s="306" t="s">
        <v>504</v>
      </c>
      <c r="F9" s="236" t="s">
        <v>505</v>
      </c>
    </row>
    <row r="10" spans="1:6" ht="65.099999999999994" customHeight="1">
      <c r="A10" s="238" t="s">
        <v>160</v>
      </c>
      <c r="B10" s="235"/>
      <c r="C10" s="236"/>
      <c r="D10" s="236" t="s">
        <v>161</v>
      </c>
      <c r="E10" s="236">
        <v>28</v>
      </c>
      <c r="F10" s="237" t="s">
        <v>152</v>
      </c>
    </row>
    <row r="11" spans="1:6" ht="65.099999999999994" customHeight="1">
      <c r="A11" s="242" t="s">
        <v>162</v>
      </c>
      <c r="B11" s="239"/>
      <c r="C11" s="240"/>
      <c r="D11" s="240" t="s">
        <v>163</v>
      </c>
      <c r="E11" s="307">
        <v>20.21</v>
      </c>
      <c r="F11" s="243" t="s">
        <v>152</v>
      </c>
    </row>
    <row r="12" spans="1:6" ht="65.099999999999994" customHeight="1">
      <c r="A12" s="242" t="s">
        <v>164</v>
      </c>
      <c r="B12" s="239"/>
      <c r="C12" s="240"/>
      <c r="D12" s="236" t="s">
        <v>165</v>
      </c>
      <c r="E12" s="240" t="s">
        <v>166</v>
      </c>
      <c r="F12" s="243" t="s">
        <v>152</v>
      </c>
    </row>
    <row r="13" spans="1:6" ht="65.099999999999994" customHeight="1">
      <c r="A13" s="242" t="s">
        <v>167</v>
      </c>
      <c r="B13" s="239">
        <v>2.17</v>
      </c>
      <c r="C13" s="240">
        <v>1</v>
      </c>
      <c r="D13" s="240">
        <v>1</v>
      </c>
      <c r="E13" s="240" t="s">
        <v>168</v>
      </c>
      <c r="F13" s="306" t="s">
        <v>507</v>
      </c>
    </row>
  </sheetData>
  <mergeCells count="4">
    <mergeCell ref="A2:F2"/>
    <mergeCell ref="B1:E1"/>
    <mergeCell ref="A3:A4"/>
    <mergeCell ref="B3:E3"/>
  </mergeCells>
  <dataValidations count="2">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J4 F3" xr:uid="{6BB93CA6-34DB-4A22-8829-1F1EBFB08AE0}"/>
    <dataValidation allowBlank="1" showInputMessage="1" showErrorMessage="1" prompt="Proponer y escribir en una frase la estrategia para gestionar la debilidad, la oportunidad, la amenaza o la fortaleza.Usar verbo de acción en infinitivo._x000a_" sqref="G1 A3" xr:uid="{8BF795E4-A7BA-4084-824E-0A7F044C0A1A}"/>
  </dataValidations>
  <printOptions horizontalCentered="1"/>
  <pageMargins left="0.70866141732283472" right="0.70866141732283472" top="0.74803149606299213" bottom="0.74803149606299213" header="0.31496062992125984" footer="0.31496062992125984"/>
  <pageSetup scale="59"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pageSetUpPr fitToPage="1"/>
  </sheetPr>
  <dimension ref="B1:I57"/>
  <sheetViews>
    <sheetView showGridLines="0" topLeftCell="B16" zoomScaleNormal="100" workbookViewId="0">
      <selection activeCell="B52" sqref="B52:G52"/>
    </sheetView>
  </sheetViews>
  <sheetFormatPr baseColWidth="10" defaultColWidth="11.42578125" defaultRowHeight="12"/>
  <cols>
    <col min="1" max="1" width="2.7109375" style="155" customWidth="1"/>
    <col min="2" max="2" width="24.7109375" style="155" customWidth="1"/>
    <col min="3" max="3" width="11.28515625" style="156" customWidth="1"/>
    <col min="4" max="4" width="19.28515625" style="156" customWidth="1"/>
    <col min="5" max="5" width="13.5703125" style="155" customWidth="1"/>
    <col min="6" max="6" width="24.7109375" style="155" customWidth="1"/>
    <col min="7" max="7" width="79.140625" style="155" customWidth="1"/>
    <col min="8" max="8" width="11.42578125" style="155"/>
    <col min="9" max="9" width="32" style="155" customWidth="1"/>
    <col min="10" max="16384" width="11.42578125" style="155"/>
  </cols>
  <sheetData>
    <row r="1" spans="2:9" ht="12.75" thickBot="1"/>
    <row r="2" spans="2:9">
      <c r="B2" s="344" t="s">
        <v>169</v>
      </c>
      <c r="C2" s="345"/>
      <c r="D2" s="345"/>
      <c r="E2" s="345"/>
      <c r="F2" s="345"/>
      <c r="G2" s="346"/>
    </row>
    <row r="3" spans="2:9">
      <c r="B3" s="347" t="s">
        <v>170</v>
      </c>
      <c r="C3" s="348"/>
      <c r="D3" s="349"/>
      <c r="E3" s="349"/>
      <c r="F3" s="349"/>
      <c r="G3" s="350"/>
    </row>
    <row r="4" spans="2:9" ht="48.75" customHeight="1">
      <c r="B4" s="351" t="s">
        <v>171</v>
      </c>
      <c r="C4" s="352"/>
      <c r="D4" s="352"/>
      <c r="E4" s="352"/>
      <c r="F4" s="352"/>
      <c r="G4" s="353"/>
    </row>
    <row r="5" spans="2:9">
      <c r="B5" s="157"/>
      <c r="C5" s="172"/>
      <c r="D5" s="173"/>
      <c r="E5" s="174"/>
      <c r="F5" s="174"/>
      <c r="G5" s="175"/>
    </row>
    <row r="6" spans="2:9" ht="16.5" customHeight="1">
      <c r="B6" s="354" t="s">
        <v>172</v>
      </c>
      <c r="C6" s="355"/>
      <c r="D6" s="355"/>
      <c r="E6" s="355"/>
      <c r="F6" s="355"/>
      <c r="G6" s="356"/>
    </row>
    <row r="7" spans="2:9" ht="76.5" customHeight="1">
      <c r="B7" s="354"/>
      <c r="C7" s="355"/>
      <c r="D7" s="355"/>
      <c r="E7" s="355"/>
      <c r="F7" s="355"/>
      <c r="G7" s="356"/>
    </row>
    <row r="8" spans="2:9" ht="12.75" thickBot="1">
      <c r="B8" s="158"/>
      <c r="C8" s="159"/>
      <c r="D8" s="159"/>
      <c r="E8" s="160"/>
      <c r="F8" s="161"/>
      <c r="G8" s="176"/>
    </row>
    <row r="9" spans="2:9">
      <c r="B9" s="162"/>
      <c r="C9" s="163" t="s">
        <v>173</v>
      </c>
      <c r="D9" s="357" t="s">
        <v>174</v>
      </c>
      <c r="E9" s="358"/>
      <c r="F9" s="359" t="s">
        <v>175</v>
      </c>
      <c r="G9" s="360"/>
    </row>
    <row r="10" spans="2:9" ht="15" customHeight="1">
      <c r="B10" s="164"/>
      <c r="C10" s="165">
        <v>5</v>
      </c>
      <c r="D10" s="361" t="s">
        <v>176</v>
      </c>
      <c r="E10" s="362"/>
      <c r="F10" s="363" t="s">
        <v>177</v>
      </c>
      <c r="G10" s="364"/>
      <c r="H10" s="370"/>
      <c r="I10" s="370"/>
    </row>
    <row r="11" spans="2:9">
      <c r="B11" s="164"/>
      <c r="C11" s="165">
        <v>5</v>
      </c>
      <c r="D11" s="361" t="s">
        <v>178</v>
      </c>
      <c r="E11" s="362"/>
      <c r="F11" s="363" t="s">
        <v>179</v>
      </c>
      <c r="G11" s="364"/>
      <c r="H11" s="370"/>
      <c r="I11" s="370"/>
    </row>
    <row r="12" spans="2:9">
      <c r="B12" s="164"/>
      <c r="C12" s="165">
        <v>5</v>
      </c>
      <c r="D12" s="361" t="s">
        <v>180</v>
      </c>
      <c r="E12" s="362"/>
      <c r="F12" s="363" t="s">
        <v>181</v>
      </c>
      <c r="G12" s="364"/>
      <c r="H12" s="370"/>
      <c r="I12" s="370"/>
    </row>
    <row r="13" spans="2:9" ht="27.75" customHeight="1">
      <c r="B13" s="164"/>
      <c r="C13" s="165">
        <v>5</v>
      </c>
      <c r="D13" s="361" t="s">
        <v>182</v>
      </c>
      <c r="E13" s="362"/>
      <c r="F13" s="363" t="s">
        <v>183</v>
      </c>
      <c r="G13" s="364"/>
      <c r="H13" s="370"/>
      <c r="I13" s="370"/>
    </row>
    <row r="14" spans="2:9">
      <c r="B14" s="164"/>
      <c r="C14" s="165">
        <v>5</v>
      </c>
      <c r="D14" s="361" t="s">
        <v>184</v>
      </c>
      <c r="E14" s="362"/>
      <c r="F14" s="363" t="s">
        <v>185</v>
      </c>
      <c r="G14" s="364"/>
      <c r="H14" s="370"/>
      <c r="I14" s="370"/>
    </row>
    <row r="15" spans="2:9" ht="41.25" customHeight="1">
      <c r="B15" s="164"/>
      <c r="C15" s="165">
        <v>5</v>
      </c>
      <c r="D15" s="361" t="s">
        <v>186</v>
      </c>
      <c r="E15" s="362"/>
      <c r="F15" s="363" t="s">
        <v>187</v>
      </c>
      <c r="G15" s="364"/>
      <c r="H15" s="370"/>
      <c r="I15" s="370"/>
    </row>
    <row r="16" spans="2:9" ht="41.25" customHeight="1">
      <c r="B16" s="164"/>
      <c r="C16" s="165">
        <v>5</v>
      </c>
      <c r="D16" s="365" t="s">
        <v>188</v>
      </c>
      <c r="E16" s="366"/>
      <c r="F16" s="363" t="s">
        <v>189</v>
      </c>
      <c r="G16" s="364"/>
      <c r="H16" s="370"/>
      <c r="I16" s="370"/>
    </row>
    <row r="17" spans="2:9" ht="51.75" customHeight="1">
      <c r="B17" s="164"/>
      <c r="C17" s="165">
        <v>5</v>
      </c>
      <c r="D17" s="366" t="s">
        <v>190</v>
      </c>
      <c r="E17" s="369"/>
      <c r="F17" s="363" t="s">
        <v>191</v>
      </c>
      <c r="G17" s="364"/>
      <c r="H17" s="370"/>
      <c r="I17" s="370"/>
    </row>
    <row r="18" spans="2:9" ht="51.75" customHeight="1">
      <c r="B18" s="164"/>
      <c r="C18" s="165">
        <v>5</v>
      </c>
      <c r="D18" s="365" t="s">
        <v>192</v>
      </c>
      <c r="E18" s="366"/>
      <c r="F18" s="363" t="s">
        <v>193</v>
      </c>
      <c r="G18" s="364"/>
      <c r="H18" s="370"/>
      <c r="I18" s="370"/>
    </row>
    <row r="19" spans="2:9" ht="51.75" customHeight="1">
      <c r="B19" s="164"/>
      <c r="C19" s="165">
        <v>5</v>
      </c>
      <c r="D19" s="144" t="s">
        <v>194</v>
      </c>
      <c r="E19" s="145"/>
      <c r="F19" s="363" t="s">
        <v>195</v>
      </c>
      <c r="G19" s="364"/>
      <c r="H19" s="370"/>
      <c r="I19" s="370"/>
    </row>
    <row r="20" spans="2:9" ht="51.75" customHeight="1">
      <c r="B20" s="164"/>
      <c r="C20" s="165">
        <v>5</v>
      </c>
      <c r="D20" s="144" t="s">
        <v>196</v>
      </c>
      <c r="E20" s="145"/>
      <c r="F20" s="363" t="s">
        <v>197</v>
      </c>
      <c r="G20" s="364"/>
      <c r="H20" s="370"/>
      <c r="I20" s="370"/>
    </row>
    <row r="21" spans="2:9" ht="66.75" customHeight="1">
      <c r="B21" s="164"/>
      <c r="C21" s="165">
        <v>5</v>
      </c>
      <c r="D21" s="365" t="s">
        <v>198</v>
      </c>
      <c r="E21" s="366"/>
      <c r="F21" s="363" t="s">
        <v>199</v>
      </c>
      <c r="G21" s="364"/>
      <c r="H21" s="370"/>
      <c r="I21" s="370"/>
    </row>
    <row r="22" spans="2:9" ht="23.25" customHeight="1">
      <c r="B22" s="164"/>
      <c r="C22" s="165">
        <v>5</v>
      </c>
      <c r="D22" s="367" t="s">
        <v>200</v>
      </c>
      <c r="E22" s="368"/>
      <c r="F22" s="363" t="s">
        <v>201</v>
      </c>
      <c r="G22" s="364"/>
      <c r="H22" s="393"/>
      <c r="I22" s="393"/>
    </row>
    <row r="23" spans="2:9" ht="26.25" customHeight="1">
      <c r="B23" s="164"/>
      <c r="C23" s="165">
        <v>5</v>
      </c>
      <c r="D23" s="382" t="s">
        <v>202</v>
      </c>
      <c r="E23" s="382"/>
      <c r="F23" s="383" t="s">
        <v>203</v>
      </c>
      <c r="G23" s="364"/>
      <c r="H23" s="370"/>
      <c r="I23" s="370"/>
    </row>
    <row r="24" spans="2:9" ht="26.25" customHeight="1">
      <c r="B24" s="164"/>
      <c r="C24" s="165">
        <v>5</v>
      </c>
      <c r="D24" s="382" t="s">
        <v>204</v>
      </c>
      <c r="E24" s="382"/>
      <c r="F24" s="383" t="s">
        <v>205</v>
      </c>
      <c r="G24" s="364"/>
      <c r="H24" s="370"/>
      <c r="I24" s="370"/>
    </row>
    <row r="25" spans="2:9" ht="26.25" customHeight="1">
      <c r="B25" s="164"/>
      <c r="C25" s="165">
        <v>5</v>
      </c>
      <c r="D25" s="384" t="s">
        <v>206</v>
      </c>
      <c r="E25" s="385"/>
      <c r="F25" s="383" t="s">
        <v>207</v>
      </c>
      <c r="G25" s="364"/>
      <c r="H25" s="370"/>
      <c r="I25" s="370"/>
    </row>
    <row r="26" spans="2:9" ht="27" customHeight="1">
      <c r="B26" s="94"/>
      <c r="C26" s="370" t="s">
        <v>208</v>
      </c>
      <c r="D26" s="371"/>
      <c r="E26" s="371"/>
      <c r="F26" s="371"/>
      <c r="G26" s="372"/>
    </row>
    <row r="27" spans="2:9" ht="27" customHeight="1">
      <c r="B27" s="373" t="s">
        <v>209</v>
      </c>
      <c r="C27" s="374"/>
      <c r="D27" s="374"/>
      <c r="E27" s="374"/>
      <c r="F27" s="374"/>
      <c r="G27" s="375"/>
    </row>
    <row r="28" spans="2:9" ht="10.5" customHeight="1">
      <c r="B28" s="166"/>
      <c r="D28" s="95"/>
      <c r="E28" s="96"/>
      <c r="F28" s="97"/>
      <c r="G28" s="97"/>
    </row>
    <row r="29" spans="2:9">
      <c r="B29" s="166"/>
      <c r="C29" s="167"/>
      <c r="D29" s="376" t="s">
        <v>174</v>
      </c>
      <c r="E29" s="376"/>
      <c r="F29" s="377" t="s">
        <v>175</v>
      </c>
      <c r="G29" s="378"/>
    </row>
    <row r="30" spans="2:9">
      <c r="B30" s="166"/>
      <c r="D30" s="379" t="s">
        <v>176</v>
      </c>
      <c r="E30" s="379"/>
      <c r="F30" s="380" t="s">
        <v>210</v>
      </c>
      <c r="G30" s="381"/>
      <c r="H30" s="370"/>
      <c r="I30" s="370"/>
    </row>
    <row r="31" spans="2:9">
      <c r="B31" s="166"/>
      <c r="D31" s="379" t="s">
        <v>178</v>
      </c>
      <c r="E31" s="379"/>
      <c r="F31" s="380" t="s">
        <v>211</v>
      </c>
      <c r="G31" s="381"/>
      <c r="H31" s="370"/>
      <c r="I31" s="370"/>
    </row>
    <row r="32" spans="2:9">
      <c r="B32" s="166"/>
      <c r="D32" s="379" t="s">
        <v>180</v>
      </c>
      <c r="E32" s="379"/>
      <c r="F32" s="380" t="s">
        <v>212</v>
      </c>
      <c r="G32" s="381"/>
      <c r="H32" s="370"/>
      <c r="I32" s="370"/>
    </row>
    <row r="33" spans="2:9">
      <c r="B33" s="166"/>
      <c r="D33" s="379" t="s">
        <v>182</v>
      </c>
      <c r="E33" s="379"/>
      <c r="F33" s="380" t="s">
        <v>213</v>
      </c>
      <c r="G33" s="381"/>
      <c r="H33" s="370"/>
      <c r="I33" s="370"/>
    </row>
    <row r="34" spans="2:9">
      <c r="B34" s="166"/>
      <c r="D34" s="379" t="s">
        <v>184</v>
      </c>
      <c r="E34" s="379"/>
      <c r="F34" s="380" t="s">
        <v>214</v>
      </c>
      <c r="G34" s="381"/>
      <c r="H34" s="370"/>
      <c r="I34" s="370"/>
    </row>
    <row r="35" spans="2:9" ht="40.9" customHeight="1">
      <c r="B35" s="166"/>
      <c r="D35" s="379" t="s">
        <v>215</v>
      </c>
      <c r="E35" s="379"/>
      <c r="F35" s="380" t="s">
        <v>216</v>
      </c>
      <c r="G35" s="381"/>
      <c r="H35" s="370"/>
      <c r="I35" s="370"/>
    </row>
    <row r="36" spans="2:9" ht="42" customHeight="1">
      <c r="B36" s="168"/>
      <c r="C36" s="169"/>
      <c r="D36" s="379" t="s">
        <v>217</v>
      </c>
      <c r="E36" s="379"/>
      <c r="F36" s="380" t="s">
        <v>218</v>
      </c>
      <c r="G36" s="381"/>
      <c r="H36" s="394"/>
      <c r="I36" s="394"/>
    </row>
    <row r="37" spans="2:9" ht="30.75" customHeight="1">
      <c r="B37" s="168"/>
      <c r="C37" s="169"/>
      <c r="D37" s="379" t="s">
        <v>219</v>
      </c>
      <c r="E37" s="379"/>
      <c r="F37" s="380" t="s">
        <v>220</v>
      </c>
      <c r="G37" s="381"/>
      <c r="H37" s="394"/>
      <c r="I37" s="394"/>
    </row>
    <row r="38" spans="2:9" ht="33" customHeight="1">
      <c r="B38" s="168"/>
      <c r="C38" s="169"/>
      <c r="D38" s="379" t="s">
        <v>221</v>
      </c>
      <c r="E38" s="379"/>
      <c r="F38" s="380" t="s">
        <v>220</v>
      </c>
      <c r="G38" s="381"/>
      <c r="H38" s="394"/>
      <c r="I38" s="394"/>
    </row>
    <row r="39" spans="2:9" ht="30" customHeight="1">
      <c r="B39" s="168"/>
      <c r="C39" s="169"/>
      <c r="D39" s="379" t="s">
        <v>222</v>
      </c>
      <c r="E39" s="379"/>
      <c r="F39" s="380" t="s">
        <v>220</v>
      </c>
      <c r="G39" s="381"/>
      <c r="H39" s="394"/>
      <c r="I39" s="394"/>
    </row>
    <row r="40" spans="2:9" ht="30" customHeight="1">
      <c r="B40" s="168"/>
      <c r="C40" s="169"/>
      <c r="D40" s="379" t="s">
        <v>223</v>
      </c>
      <c r="E40" s="379"/>
      <c r="F40" s="380" t="s">
        <v>220</v>
      </c>
      <c r="G40" s="381"/>
      <c r="H40" s="394"/>
      <c r="I40" s="394"/>
    </row>
    <row r="41" spans="2:9" ht="30" customHeight="1">
      <c r="B41" s="168"/>
      <c r="C41" s="169"/>
      <c r="D41" s="386" t="s">
        <v>224</v>
      </c>
      <c r="E41" s="387"/>
      <c r="F41" s="380" t="s">
        <v>225</v>
      </c>
      <c r="G41" s="381"/>
      <c r="H41" s="394"/>
      <c r="I41" s="394"/>
    </row>
    <row r="42" spans="2:9" ht="35.25" customHeight="1">
      <c r="B42" s="168"/>
      <c r="C42" s="169"/>
      <c r="D42" s="379" t="s">
        <v>226</v>
      </c>
      <c r="E42" s="379"/>
      <c r="F42" s="380" t="s">
        <v>227</v>
      </c>
      <c r="G42" s="381"/>
      <c r="H42" s="394"/>
      <c r="I42" s="394"/>
    </row>
    <row r="43" spans="2:9" ht="31.5" customHeight="1">
      <c r="B43" s="168"/>
      <c r="C43" s="169"/>
      <c r="D43" s="379" t="s">
        <v>219</v>
      </c>
      <c r="E43" s="379"/>
      <c r="F43" s="380" t="s">
        <v>220</v>
      </c>
      <c r="G43" s="381"/>
      <c r="H43" s="394"/>
      <c r="I43" s="394"/>
    </row>
    <row r="44" spans="2:9" ht="35.25" customHeight="1">
      <c r="B44" s="168"/>
      <c r="C44" s="169"/>
      <c r="D44" s="379" t="s">
        <v>228</v>
      </c>
      <c r="E44" s="379"/>
      <c r="F44" s="380" t="s">
        <v>220</v>
      </c>
      <c r="G44" s="381"/>
      <c r="H44" s="394"/>
      <c r="I44" s="394"/>
    </row>
    <row r="45" spans="2:9" ht="57" customHeight="1">
      <c r="B45" s="168"/>
      <c r="C45" s="169"/>
      <c r="D45" s="379" t="s">
        <v>223</v>
      </c>
      <c r="E45" s="379"/>
      <c r="F45" s="380" t="s">
        <v>220</v>
      </c>
      <c r="G45" s="381"/>
      <c r="H45" s="394"/>
      <c r="I45" s="394"/>
    </row>
    <row r="46" spans="2:9" ht="32.25" customHeight="1">
      <c r="B46" s="168"/>
      <c r="C46" s="169"/>
      <c r="D46" s="379" t="s">
        <v>221</v>
      </c>
      <c r="E46" s="379"/>
      <c r="F46" s="380" t="s">
        <v>220</v>
      </c>
      <c r="G46" s="381"/>
      <c r="H46" s="394"/>
      <c r="I46" s="394"/>
    </row>
    <row r="47" spans="2:9" ht="32.25" customHeight="1">
      <c r="B47" s="168"/>
      <c r="C47" s="169"/>
      <c r="D47" s="386" t="s">
        <v>229</v>
      </c>
      <c r="E47" s="387"/>
      <c r="F47" s="391" t="s">
        <v>230</v>
      </c>
      <c r="G47" s="392"/>
      <c r="H47" s="394"/>
      <c r="I47" s="394"/>
    </row>
    <row r="48" spans="2:9" ht="32.25" customHeight="1">
      <c r="B48" s="168"/>
      <c r="C48" s="169"/>
      <c r="D48" s="379" t="s">
        <v>231</v>
      </c>
      <c r="E48" s="379"/>
      <c r="F48" s="380" t="s">
        <v>232</v>
      </c>
      <c r="G48" s="381"/>
      <c r="H48" s="394"/>
      <c r="I48" s="394"/>
    </row>
    <row r="49" spans="2:9" ht="32.25" customHeight="1">
      <c r="B49" s="168"/>
      <c r="C49" s="169"/>
      <c r="D49" s="379" t="s">
        <v>233</v>
      </c>
      <c r="E49" s="379"/>
      <c r="F49" s="380" t="s">
        <v>234</v>
      </c>
      <c r="G49" s="381"/>
      <c r="H49" s="394"/>
      <c r="I49" s="394"/>
    </row>
    <row r="50" spans="2:9" ht="32.25" customHeight="1">
      <c r="B50" s="168"/>
      <c r="C50" s="169"/>
      <c r="D50" s="379" t="s">
        <v>235</v>
      </c>
      <c r="E50" s="379"/>
      <c r="F50" s="380" t="s">
        <v>236</v>
      </c>
      <c r="G50" s="381"/>
      <c r="H50" s="394"/>
      <c r="I50" s="394"/>
    </row>
    <row r="51" spans="2:9" ht="32.25" customHeight="1">
      <c r="B51" s="168"/>
      <c r="C51" s="169"/>
      <c r="D51" s="95"/>
      <c r="E51" s="95"/>
      <c r="F51" s="97"/>
      <c r="G51" s="97"/>
    </row>
    <row r="52" spans="2:9" ht="21.75" customHeight="1">
      <c r="B52" s="373" t="s">
        <v>237</v>
      </c>
      <c r="C52" s="374"/>
      <c r="D52" s="374"/>
      <c r="E52" s="374"/>
      <c r="F52" s="374"/>
      <c r="G52" s="375"/>
    </row>
    <row r="53" spans="2:9" ht="21.75" customHeight="1">
      <c r="B53" s="373" t="s">
        <v>238</v>
      </c>
      <c r="C53" s="374"/>
      <c r="D53" s="374"/>
      <c r="E53" s="374"/>
      <c r="F53" s="374"/>
      <c r="G53" s="375"/>
    </row>
    <row r="54" spans="2:9" ht="20.25" customHeight="1">
      <c r="B54" s="373" t="s">
        <v>239</v>
      </c>
      <c r="C54" s="374"/>
      <c r="D54" s="374"/>
      <c r="E54" s="374"/>
      <c r="F54" s="374"/>
      <c r="G54" s="375"/>
    </row>
    <row r="55" spans="2:9" ht="20.25" customHeight="1">
      <c r="B55" s="373" t="s">
        <v>240</v>
      </c>
      <c r="C55" s="374"/>
      <c r="D55" s="374"/>
      <c r="E55" s="374"/>
      <c r="F55" s="374"/>
      <c r="G55" s="375"/>
    </row>
    <row r="56" spans="2:9" ht="18" customHeight="1" thickBot="1">
      <c r="B56" s="388" t="s">
        <v>241</v>
      </c>
      <c r="C56" s="389"/>
      <c r="D56" s="389"/>
      <c r="E56" s="389"/>
      <c r="F56" s="389"/>
      <c r="G56" s="390"/>
    </row>
    <row r="57" spans="2:9">
      <c r="B57" s="170"/>
      <c r="C57" s="171"/>
      <c r="D57" s="170"/>
      <c r="E57" s="170"/>
      <c r="F57" s="170"/>
      <c r="G57" s="170"/>
    </row>
  </sheetData>
  <mergeCells count="124">
    <mergeCell ref="H49:I49"/>
    <mergeCell ref="H50:I50"/>
    <mergeCell ref="H44:I44"/>
    <mergeCell ref="H45:I45"/>
    <mergeCell ref="H46:I46"/>
    <mergeCell ref="H47:I47"/>
    <mergeCell ref="H48:I48"/>
    <mergeCell ref="H39:I39"/>
    <mergeCell ref="H40:I40"/>
    <mergeCell ref="H41:I41"/>
    <mergeCell ref="H42:I42"/>
    <mergeCell ref="H43:I43"/>
    <mergeCell ref="H34:I34"/>
    <mergeCell ref="H35:I35"/>
    <mergeCell ref="H36:I36"/>
    <mergeCell ref="H37:I37"/>
    <mergeCell ref="H38:I38"/>
    <mergeCell ref="H25:I25"/>
    <mergeCell ref="H30:I30"/>
    <mergeCell ref="H31:I31"/>
    <mergeCell ref="H32:I32"/>
    <mergeCell ref="H33:I33"/>
    <mergeCell ref="H20:I20"/>
    <mergeCell ref="H21:I21"/>
    <mergeCell ref="H22:I22"/>
    <mergeCell ref="H23:I23"/>
    <mergeCell ref="H24:I24"/>
    <mergeCell ref="H15:I15"/>
    <mergeCell ref="H16:I16"/>
    <mergeCell ref="H17:I17"/>
    <mergeCell ref="H18:I18"/>
    <mergeCell ref="H19:I19"/>
    <mergeCell ref="H10:I10"/>
    <mergeCell ref="H11:I11"/>
    <mergeCell ref="H12:I12"/>
    <mergeCell ref="H13:I13"/>
    <mergeCell ref="H14:I14"/>
    <mergeCell ref="B54:G54"/>
    <mergeCell ref="B55:G55"/>
    <mergeCell ref="B56:G56"/>
    <mergeCell ref="D49:E49"/>
    <mergeCell ref="F49:G49"/>
    <mergeCell ref="D50:E50"/>
    <mergeCell ref="F50:G50"/>
    <mergeCell ref="B52:G52"/>
    <mergeCell ref="B53:G53"/>
    <mergeCell ref="D46:E46"/>
    <mergeCell ref="F46:G46"/>
    <mergeCell ref="D47:E47"/>
    <mergeCell ref="F47:G47"/>
    <mergeCell ref="D48:E48"/>
    <mergeCell ref="F48:G48"/>
    <mergeCell ref="D43:E43"/>
    <mergeCell ref="F43:G43"/>
    <mergeCell ref="D44:E44"/>
    <mergeCell ref="F44:G44"/>
    <mergeCell ref="D45:E45"/>
    <mergeCell ref="F45:G45"/>
    <mergeCell ref="D40:E40"/>
    <mergeCell ref="F40:G40"/>
    <mergeCell ref="D41:E41"/>
    <mergeCell ref="F41:G41"/>
    <mergeCell ref="D42:E42"/>
    <mergeCell ref="F42:G42"/>
    <mergeCell ref="D37:E37"/>
    <mergeCell ref="F37:G37"/>
    <mergeCell ref="D38:E38"/>
    <mergeCell ref="F38:G38"/>
    <mergeCell ref="D39:E39"/>
    <mergeCell ref="F39:G39"/>
    <mergeCell ref="D34:E34"/>
    <mergeCell ref="F34:G34"/>
    <mergeCell ref="D35:E35"/>
    <mergeCell ref="F35:G35"/>
    <mergeCell ref="D36:E36"/>
    <mergeCell ref="F36:G36"/>
    <mergeCell ref="D31:E31"/>
    <mergeCell ref="F31:G31"/>
    <mergeCell ref="D32:E32"/>
    <mergeCell ref="F32:G32"/>
    <mergeCell ref="D33:E33"/>
    <mergeCell ref="F33:G33"/>
    <mergeCell ref="C26:G26"/>
    <mergeCell ref="B27:G27"/>
    <mergeCell ref="D29:E29"/>
    <mergeCell ref="F29:G29"/>
    <mergeCell ref="D30:E30"/>
    <mergeCell ref="F30:G30"/>
    <mergeCell ref="D23:E23"/>
    <mergeCell ref="F23:G23"/>
    <mergeCell ref="D24:E24"/>
    <mergeCell ref="F24:G24"/>
    <mergeCell ref="D25:E25"/>
    <mergeCell ref="F25:G25"/>
    <mergeCell ref="F20:G20"/>
    <mergeCell ref="D21:E21"/>
    <mergeCell ref="F21:G21"/>
    <mergeCell ref="D22:E22"/>
    <mergeCell ref="F22:G22"/>
    <mergeCell ref="D16:E16"/>
    <mergeCell ref="F16:G16"/>
    <mergeCell ref="D17:E17"/>
    <mergeCell ref="F17:G17"/>
    <mergeCell ref="D18:E18"/>
    <mergeCell ref="F18:G18"/>
    <mergeCell ref="D15:E15"/>
    <mergeCell ref="F15:G15"/>
    <mergeCell ref="D10:E10"/>
    <mergeCell ref="F10:G10"/>
    <mergeCell ref="D11:E11"/>
    <mergeCell ref="F11:G11"/>
    <mergeCell ref="D12:E12"/>
    <mergeCell ref="F12:G12"/>
    <mergeCell ref="F19:G19"/>
    <mergeCell ref="B2:G2"/>
    <mergeCell ref="B3:G3"/>
    <mergeCell ref="B4:G4"/>
    <mergeCell ref="B6:G7"/>
    <mergeCell ref="D9:E9"/>
    <mergeCell ref="F9:G9"/>
    <mergeCell ref="D13:E13"/>
    <mergeCell ref="F13:G13"/>
    <mergeCell ref="D14:E14"/>
    <mergeCell ref="F14:G14"/>
  </mergeCells>
  <printOptions horizontalCentered="1"/>
  <pageMargins left="0.31496062992125984" right="0.31496062992125984" top="1.1417322834645669" bottom="1.1417322834645669" header="0.31496062992125984" footer="0.31496062992125984"/>
  <pageSetup scale="7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pageSetUpPr fitToPage="1"/>
  </sheetPr>
  <dimension ref="A1:JG69"/>
  <sheetViews>
    <sheetView showGridLines="0" topLeftCell="A18" zoomScale="110" zoomScaleNormal="110" zoomScalePageLayoutView="50" workbookViewId="0">
      <selection activeCell="B20" sqref="B20:B29"/>
    </sheetView>
  </sheetViews>
  <sheetFormatPr baseColWidth="10" defaultColWidth="11.42578125" defaultRowHeight="15"/>
  <cols>
    <col min="1" max="1" width="5" bestFit="1" customWidth="1"/>
    <col min="2" max="2" width="36.7109375" customWidth="1"/>
    <col min="3" max="3" width="35.7109375" customWidth="1"/>
    <col min="4" max="4" width="52.5703125" style="7" customWidth="1"/>
    <col min="5" max="5" width="27.42578125" customWidth="1"/>
    <col min="6" max="6" width="22" customWidth="1"/>
    <col min="7" max="7" width="17.28515625" bestFit="1" customWidth="1"/>
    <col min="8" max="8" width="26.28515625" customWidth="1"/>
    <col min="9" max="9" width="37.28515625" customWidth="1"/>
    <col min="10" max="10" width="33.28515625" customWidth="1"/>
    <col min="11" max="11" width="25.28515625" customWidth="1"/>
    <col min="12" max="12" width="13.85546875" hidden="1" customWidth="1"/>
    <col min="13" max="13" width="25.5703125" customWidth="1"/>
    <col min="14" max="14" width="26.28515625" customWidth="1"/>
    <col min="15" max="15" width="6.28515625" hidden="1" customWidth="1"/>
    <col min="16" max="257" width="11.42578125" style="9"/>
    <col min="258" max="16384" width="11.42578125" style="14"/>
  </cols>
  <sheetData>
    <row r="1" spans="1:267" s="11" customFormat="1" ht="27">
      <c r="A1" s="395"/>
      <c r="B1" s="396"/>
      <c r="C1" s="396"/>
      <c r="D1" s="247"/>
      <c r="E1" s="33"/>
      <c r="F1" s="33"/>
      <c r="G1" s="33"/>
      <c r="H1" s="33"/>
      <c r="I1" s="33"/>
      <c r="J1" s="33"/>
      <c r="K1" s="33"/>
      <c r="L1" s="33"/>
      <c r="M1" s="33"/>
      <c r="N1" s="248"/>
      <c r="O1" s="33"/>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row>
    <row r="2" spans="1:267" s="11" customFormat="1" ht="27">
      <c r="A2" s="397"/>
      <c r="B2" s="398"/>
      <c r="C2" s="398"/>
      <c r="D2" s="249"/>
      <c r="E2" s="28"/>
      <c r="F2" s="28"/>
      <c r="G2" s="28"/>
      <c r="H2" s="28"/>
      <c r="I2" s="28"/>
      <c r="J2" s="28"/>
      <c r="K2" s="28"/>
      <c r="L2" s="28"/>
      <c r="M2" s="28"/>
      <c r="N2" s="250"/>
      <c r="O2" s="28"/>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row>
    <row r="3" spans="1:267" s="11" customFormat="1" ht="27">
      <c r="A3" s="251"/>
      <c r="B3" s="252"/>
      <c r="C3" s="252"/>
      <c r="D3" s="249"/>
      <c r="E3" s="28"/>
      <c r="F3" s="28"/>
      <c r="G3" s="28"/>
      <c r="H3" s="28"/>
      <c r="I3" s="28"/>
      <c r="J3" s="28"/>
      <c r="K3" s="28"/>
      <c r="L3" s="28"/>
      <c r="M3" s="28"/>
      <c r="N3" s="250"/>
      <c r="O3" s="28"/>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row>
    <row r="4" spans="1:267" s="11" customFormat="1" ht="44.25" customHeight="1">
      <c r="A4" s="446" t="s">
        <v>242</v>
      </c>
      <c r="B4" s="446"/>
      <c r="C4" s="446"/>
      <c r="D4" s="404" t="s">
        <v>5</v>
      </c>
      <c r="E4" s="405"/>
      <c r="F4" s="405"/>
      <c r="G4" s="405"/>
      <c r="H4" s="405"/>
      <c r="I4" s="405"/>
      <c r="J4" s="405"/>
      <c r="K4" s="405"/>
      <c r="L4" s="405"/>
      <c r="M4" s="405"/>
      <c r="N4" s="406"/>
      <c r="O4" s="14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row>
    <row r="5" spans="1:267" s="11" customFormat="1" ht="44.25" customHeight="1">
      <c r="A5" s="446" t="s">
        <v>243</v>
      </c>
      <c r="B5" s="446"/>
      <c r="C5" s="446"/>
      <c r="D5" s="404" t="s">
        <v>244</v>
      </c>
      <c r="E5" s="405"/>
      <c r="F5" s="405"/>
      <c r="G5" s="405"/>
      <c r="H5" s="405"/>
      <c r="I5" s="405"/>
      <c r="J5" s="405"/>
      <c r="K5" s="405"/>
      <c r="L5" s="405"/>
      <c r="M5" s="405"/>
      <c r="N5" s="406"/>
      <c r="O5" s="141"/>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row>
    <row r="6" spans="1:267" s="11" customFormat="1" ht="44.25" customHeight="1">
      <c r="A6" s="446" t="s">
        <v>245</v>
      </c>
      <c r="B6" s="446"/>
      <c r="C6" s="446"/>
      <c r="D6" s="404" t="s">
        <v>246</v>
      </c>
      <c r="E6" s="405"/>
      <c r="F6" s="405"/>
      <c r="G6" s="405"/>
      <c r="H6" s="405"/>
      <c r="I6" s="405"/>
      <c r="J6" s="405"/>
      <c r="K6" s="405"/>
      <c r="L6" s="405"/>
      <c r="M6" s="405"/>
      <c r="N6" s="406"/>
      <c r="O6" s="98"/>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row>
    <row r="7" spans="1:267" s="11" customFormat="1" ht="39.75" customHeight="1" thickBot="1">
      <c r="A7" s="99" t="s">
        <v>247</v>
      </c>
      <c r="B7" s="100"/>
      <c r="C7" s="100"/>
      <c r="D7" s="421" t="s">
        <v>248</v>
      </c>
      <c r="E7" s="418" t="s">
        <v>249</v>
      </c>
      <c r="F7" s="419"/>
      <c r="G7" s="419"/>
      <c r="H7" s="420"/>
      <c r="I7" s="431" t="s">
        <v>250</v>
      </c>
      <c r="J7" s="432"/>
      <c r="K7" s="432"/>
      <c r="L7" s="432"/>
      <c r="M7" s="433"/>
      <c r="N7" s="447" t="s">
        <v>251</v>
      </c>
      <c r="O7" s="448"/>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row>
    <row r="8" spans="1:267" s="11" customFormat="1" ht="47.25" customHeight="1" thickTop="1">
      <c r="A8" s="459" t="s">
        <v>252</v>
      </c>
      <c r="B8" s="461" t="s">
        <v>253</v>
      </c>
      <c r="C8" s="93" t="s">
        <v>254</v>
      </c>
      <c r="D8" s="421"/>
      <c r="E8" s="416" t="s">
        <v>190</v>
      </c>
      <c r="F8" s="416" t="s">
        <v>255</v>
      </c>
      <c r="G8" s="416" t="s">
        <v>256</v>
      </c>
      <c r="H8" s="416" t="s">
        <v>196</v>
      </c>
      <c r="I8" s="422" t="s">
        <v>257</v>
      </c>
      <c r="J8" s="88" t="s">
        <v>258</v>
      </c>
      <c r="K8" s="422" t="s">
        <v>250</v>
      </c>
      <c r="L8" s="422" t="s">
        <v>259</v>
      </c>
      <c r="M8" s="422" t="s">
        <v>260</v>
      </c>
      <c r="N8" s="426" t="s">
        <v>261</v>
      </c>
      <c r="O8" s="426" t="s">
        <v>262</v>
      </c>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row>
    <row r="9" spans="1:267" s="13" customFormat="1" ht="51" customHeight="1" thickBot="1">
      <c r="A9" s="460"/>
      <c r="B9" s="421"/>
      <c r="C9" s="182" t="s">
        <v>263</v>
      </c>
      <c r="D9" s="421"/>
      <c r="E9" s="417"/>
      <c r="F9" s="417"/>
      <c r="G9" s="417"/>
      <c r="H9" s="417"/>
      <c r="I9" s="417"/>
      <c r="J9" s="92" t="s">
        <v>264</v>
      </c>
      <c r="K9" s="417" t="s">
        <v>265</v>
      </c>
      <c r="L9" s="417"/>
      <c r="M9" s="417" t="s">
        <v>265</v>
      </c>
      <c r="N9" s="428"/>
      <c r="O9" s="427"/>
      <c r="P9" s="10"/>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row>
    <row r="10" spans="1:267" s="292" customFormat="1" ht="38.25">
      <c r="A10" s="465">
        <v>1</v>
      </c>
      <c r="B10" s="413" t="s">
        <v>454</v>
      </c>
      <c r="C10" s="413" t="s">
        <v>455</v>
      </c>
      <c r="D10" s="286" t="s">
        <v>456</v>
      </c>
      <c r="E10" s="413">
        <v>10</v>
      </c>
      <c r="F10" s="434">
        <v>0</v>
      </c>
      <c r="G10" s="437">
        <f>+F10/E10</f>
        <v>0</v>
      </c>
      <c r="H10" s="440" t="str">
        <f>CONCATENATE(IF(G10&lt;='8- Políticas de Administración '!$D$6,'8- Políticas de Administración '!$B$6,IF(G10&lt;='8- Políticas de Administración '!$D$7,'8- Políticas de Administración '!$B$7,IF(G10&lt;='8- Políticas de Administración '!$D$8,'8- Políticas de Administración '!$B$8,IF(G10&lt;='8- Políticas de Administración '!$D$9,'8- Políticas de Administración '!$B$9,IF(G10&lt;='8- Políticas de Administración '!$D$10,'8- Políticas de Administración '!$B$10,"Probabilidad no valida")))))," - ",VLOOKUP(IF(G10&lt;='8- Políticas de Administración '!$D$6,'8- Políticas de Administración '!$B$6,IF(G10&lt;='8- Políticas de Administración '!$D$7,'8- Políticas de Administración '!$B$7,IF(G10&lt;='8- Políticas de Administración '!$D$8,'8- Políticas de Administración '!$B$8,IF(G10&lt;='8- Políticas de Administración '!$D$9,'8- Políticas de Administración '!$B$9,IF(G10&lt;='8- Políticas de Administración '!$D$10,'8- Políticas de Administración '!$B$10,"Probabilidad no valida"))))),'8- Políticas de Administración '!$B$6:$F$10,5,FALSE))</f>
        <v>Muy Baja - 1</v>
      </c>
      <c r="I10" s="287" t="s">
        <v>270</v>
      </c>
      <c r="J10" s="288" t="s">
        <v>376</v>
      </c>
      <c r="K10" s="287" t="str">
        <f>IFERROR(CONCATENATE(INDEX('8- Políticas de Administración '!$B$16:$F$53,MATCH('5- Identificación de Riesgos'!J10,'8- Políticas de Administración '!$C$16:$C$54,0),1)," - ",L10),"")</f>
        <v>Leve - 1</v>
      </c>
      <c r="L10" s="289">
        <f>IFERROR(VLOOKUP(INDEX('8- Políticas de Administración '!$B$16:$F$63,MATCH('5- Identificación de Riesgos'!J10,'8- Políticas de Administración '!$C$16:$C$64,0),1),'8- Políticas de Administración '!$B$16:$F$64,5,FALSE),"")</f>
        <v>1</v>
      </c>
      <c r="M10" s="413" t="str">
        <f>IFERROR(CONCATENATE(INDEX('8- Políticas de Administración '!$B$16:$F$53,MATCH(ROUND(AVERAGE(L10:L19),0),'8- Políticas de Administración '!$F$16:$F$53,0),1)," - ",ROUND(AVERAGE(L10:L19),0)),"")</f>
        <v>Menor - 2</v>
      </c>
      <c r="N10" s="410" t="str">
        <f>IFERROR(CONCATENATE(VLOOKUP((LEFT(H10,LEN(H10)-4)&amp;LEFT(M10,LEN(M10)-4)),'9- Matriz de Calor '!$D$18:$E$42,2,0)," - ",RIGHT(H10,1)*RIGHT(M10,1)),"")</f>
        <v>Bajo - 2</v>
      </c>
      <c r="O10" s="407">
        <f>RIGHT(H10,1)*RIGHT(M10,1)</f>
        <v>2</v>
      </c>
      <c r="P10" s="290"/>
      <c r="Q10" s="291"/>
      <c r="R10" s="291"/>
      <c r="S10" s="291"/>
      <c r="T10" s="291"/>
      <c r="U10" s="291"/>
      <c r="V10" s="291"/>
      <c r="W10" s="291"/>
      <c r="X10" s="291"/>
      <c r="Y10" s="291"/>
      <c r="Z10" s="291"/>
      <c r="AA10" s="291"/>
      <c r="AB10" s="291"/>
      <c r="AC10" s="291"/>
      <c r="AD10" s="291"/>
      <c r="AE10" s="291"/>
      <c r="AF10" s="291"/>
      <c r="AG10" s="291"/>
      <c r="AH10" s="291"/>
      <c r="AI10" s="291"/>
      <c r="AJ10" s="291"/>
      <c r="AK10" s="291"/>
      <c r="AL10" s="291"/>
      <c r="AM10" s="291"/>
      <c r="AN10" s="291"/>
      <c r="AO10" s="291"/>
      <c r="AP10" s="291"/>
      <c r="AQ10" s="291"/>
      <c r="AR10" s="291"/>
      <c r="AS10" s="291"/>
      <c r="AT10" s="291"/>
      <c r="AU10" s="291"/>
      <c r="AV10" s="291"/>
      <c r="AW10" s="291"/>
      <c r="AX10" s="291"/>
      <c r="AY10" s="291"/>
      <c r="AZ10" s="291"/>
      <c r="BA10" s="291"/>
      <c r="BB10" s="291"/>
      <c r="BC10" s="291"/>
      <c r="BD10" s="291"/>
      <c r="BE10" s="291"/>
      <c r="BF10" s="291"/>
      <c r="BG10" s="291"/>
      <c r="BH10" s="291"/>
      <c r="BI10" s="291"/>
      <c r="BJ10" s="291"/>
      <c r="BK10" s="291"/>
      <c r="BL10" s="291"/>
      <c r="BM10" s="291"/>
      <c r="BN10" s="291"/>
      <c r="BO10" s="291"/>
      <c r="BP10" s="291"/>
      <c r="BQ10" s="291"/>
      <c r="BR10" s="291"/>
      <c r="BS10" s="291"/>
      <c r="BT10" s="291"/>
      <c r="BU10" s="291"/>
      <c r="BV10" s="291"/>
      <c r="BW10" s="291"/>
      <c r="BX10" s="291"/>
      <c r="BY10" s="291"/>
      <c r="BZ10" s="291"/>
      <c r="CA10" s="291"/>
      <c r="CB10" s="291"/>
      <c r="CC10" s="291"/>
      <c r="CD10" s="291"/>
      <c r="CE10" s="291"/>
      <c r="CF10" s="291"/>
      <c r="CG10" s="291"/>
      <c r="CH10" s="291"/>
      <c r="CI10" s="291"/>
      <c r="CJ10" s="291"/>
      <c r="CK10" s="291"/>
      <c r="CL10" s="291"/>
      <c r="CM10" s="291"/>
      <c r="CN10" s="291"/>
      <c r="CO10" s="291"/>
      <c r="CP10" s="291"/>
      <c r="CQ10" s="291"/>
      <c r="CR10" s="291"/>
      <c r="CS10" s="291"/>
      <c r="CT10" s="291"/>
      <c r="CU10" s="291"/>
      <c r="CV10" s="291"/>
      <c r="CW10" s="291"/>
      <c r="CX10" s="291"/>
      <c r="CY10" s="291"/>
      <c r="CZ10" s="291"/>
      <c r="DA10" s="291"/>
      <c r="DB10" s="291"/>
      <c r="DC10" s="291"/>
      <c r="DD10" s="291"/>
      <c r="DE10" s="291"/>
      <c r="DF10" s="291"/>
      <c r="DG10" s="291"/>
      <c r="DH10" s="291"/>
      <c r="DI10" s="291"/>
      <c r="DJ10" s="291"/>
      <c r="DK10" s="291"/>
      <c r="DL10" s="291"/>
      <c r="DM10" s="291"/>
      <c r="DN10" s="291"/>
      <c r="DO10" s="291"/>
      <c r="DP10" s="291"/>
      <c r="DQ10" s="291"/>
      <c r="DR10" s="291"/>
      <c r="DS10" s="291"/>
      <c r="DT10" s="291"/>
      <c r="DU10" s="291"/>
      <c r="DV10" s="291"/>
      <c r="DW10" s="291"/>
      <c r="DX10" s="291"/>
      <c r="DY10" s="291"/>
      <c r="DZ10" s="291"/>
      <c r="EA10" s="291"/>
      <c r="EB10" s="291"/>
      <c r="EC10" s="291"/>
      <c r="ED10" s="291"/>
      <c r="EE10" s="291"/>
      <c r="EF10" s="291"/>
      <c r="EG10" s="291"/>
      <c r="EH10" s="291"/>
      <c r="EI10" s="291"/>
      <c r="EJ10" s="291"/>
      <c r="EK10" s="291"/>
      <c r="EL10" s="291"/>
      <c r="EM10" s="291"/>
      <c r="EN10" s="291"/>
      <c r="EO10" s="291"/>
      <c r="EP10" s="291"/>
      <c r="EQ10" s="291"/>
      <c r="ER10" s="291"/>
      <c r="ES10" s="291"/>
      <c r="ET10" s="291"/>
      <c r="EU10" s="291"/>
      <c r="EV10" s="291"/>
      <c r="EW10" s="291"/>
      <c r="EX10" s="291"/>
      <c r="EY10" s="291"/>
      <c r="EZ10" s="291"/>
      <c r="FA10" s="291"/>
      <c r="FB10" s="291"/>
      <c r="FC10" s="291"/>
      <c r="FD10" s="291"/>
      <c r="FE10" s="291"/>
      <c r="FF10" s="291"/>
      <c r="FG10" s="291"/>
      <c r="FH10" s="291"/>
      <c r="FI10" s="291"/>
      <c r="FJ10" s="291"/>
      <c r="FK10" s="291"/>
      <c r="FL10" s="291"/>
      <c r="FM10" s="291"/>
      <c r="FN10" s="291"/>
      <c r="FO10" s="291"/>
      <c r="FP10" s="291"/>
      <c r="FQ10" s="291"/>
      <c r="FR10" s="291"/>
      <c r="FS10" s="291"/>
      <c r="FT10" s="291"/>
      <c r="FU10" s="291"/>
      <c r="FV10" s="291"/>
      <c r="FW10" s="291"/>
      <c r="FX10" s="291"/>
      <c r="FY10" s="291"/>
      <c r="FZ10" s="291"/>
      <c r="GA10" s="291"/>
      <c r="GB10" s="291"/>
      <c r="GC10" s="291"/>
      <c r="GD10" s="291"/>
      <c r="GE10" s="291"/>
      <c r="GF10" s="291"/>
      <c r="GG10" s="291"/>
      <c r="GH10" s="291"/>
      <c r="GI10" s="291"/>
      <c r="GJ10" s="291"/>
      <c r="GK10" s="291"/>
      <c r="GL10" s="291"/>
      <c r="GM10" s="291"/>
      <c r="GN10" s="291"/>
      <c r="GO10" s="291"/>
      <c r="GP10" s="291"/>
      <c r="GQ10" s="291"/>
      <c r="GR10" s="291"/>
      <c r="GS10" s="291"/>
      <c r="GT10" s="291"/>
      <c r="GU10" s="291"/>
      <c r="GV10" s="291"/>
      <c r="GW10" s="291"/>
      <c r="GX10" s="291"/>
      <c r="GY10" s="291"/>
      <c r="GZ10" s="291"/>
      <c r="HA10" s="291"/>
      <c r="HB10" s="291"/>
      <c r="HC10" s="291"/>
      <c r="HD10" s="291"/>
      <c r="HE10" s="291"/>
      <c r="HF10" s="291"/>
      <c r="HG10" s="291"/>
      <c r="HH10" s="291"/>
      <c r="HI10" s="291"/>
      <c r="HJ10" s="291"/>
      <c r="HK10" s="291"/>
      <c r="HL10" s="291"/>
      <c r="HM10" s="291"/>
      <c r="HN10" s="291"/>
      <c r="HO10" s="291"/>
      <c r="HP10" s="291"/>
      <c r="HQ10" s="291"/>
      <c r="HR10" s="291"/>
      <c r="HS10" s="291"/>
      <c r="HT10" s="291"/>
      <c r="HU10" s="291"/>
      <c r="HV10" s="291"/>
      <c r="HW10" s="291"/>
      <c r="HX10" s="291"/>
      <c r="HY10" s="291"/>
      <c r="HZ10" s="291"/>
      <c r="IA10" s="291"/>
      <c r="IB10" s="291"/>
      <c r="IC10" s="291"/>
      <c r="ID10" s="291"/>
      <c r="IE10" s="291"/>
      <c r="IF10" s="291"/>
      <c r="IG10" s="291"/>
      <c r="IH10" s="291"/>
      <c r="II10" s="291"/>
      <c r="IJ10" s="291"/>
      <c r="IK10" s="291"/>
      <c r="IL10" s="291"/>
      <c r="IM10" s="291"/>
      <c r="IN10" s="291"/>
      <c r="IO10" s="291"/>
      <c r="IP10" s="291"/>
      <c r="IQ10" s="291"/>
      <c r="IR10" s="291"/>
      <c r="IS10" s="291"/>
      <c r="IT10" s="291"/>
      <c r="IU10" s="291"/>
      <c r="IV10" s="291"/>
      <c r="IW10" s="291"/>
    </row>
    <row r="11" spans="1:267" s="292" customFormat="1" ht="38.25">
      <c r="A11" s="466"/>
      <c r="B11" s="414"/>
      <c r="C11" s="414"/>
      <c r="D11" s="286" t="s">
        <v>457</v>
      </c>
      <c r="E11" s="414"/>
      <c r="F11" s="435"/>
      <c r="G11" s="438"/>
      <c r="H11" s="441"/>
      <c r="I11" s="283" t="s">
        <v>385</v>
      </c>
      <c r="J11" s="293" t="s">
        <v>386</v>
      </c>
      <c r="K11" s="283" t="str">
        <f>IFERROR(CONCATENATE(INDEX('8- Políticas de Administración '!$B$16:$F$53,MATCH('5- Identificación de Riesgos'!J11,'8- Políticas de Administración '!$C$16:$C$54,0),1)," - ",L11),"")</f>
        <v>Leve - 1</v>
      </c>
      <c r="L11" s="294">
        <f>IFERROR(VLOOKUP(INDEX('8- Políticas de Administración '!$B$16:$F$63,MATCH('5- Identificación de Riesgos'!J11,'8- Políticas de Administración '!$C$16:$C$64,0),1),'8- Políticas de Administración '!$B$16:$F$64,5,FALSE),"")</f>
        <v>1</v>
      </c>
      <c r="M11" s="414"/>
      <c r="N11" s="411"/>
      <c r="O11" s="407"/>
      <c r="P11" s="290"/>
      <c r="Q11" s="291"/>
      <c r="R11" s="291"/>
      <c r="S11" s="291"/>
      <c r="T11" s="291"/>
      <c r="U11" s="291"/>
      <c r="V11" s="291"/>
      <c r="W11" s="291"/>
      <c r="X11" s="291"/>
      <c r="Y11" s="291"/>
      <c r="Z11" s="291"/>
      <c r="AA11" s="291"/>
      <c r="AB11" s="291"/>
      <c r="AC11" s="291"/>
      <c r="AD11" s="291"/>
      <c r="AE11" s="291"/>
      <c r="AF11" s="291"/>
      <c r="AG11" s="291"/>
      <c r="AH11" s="291"/>
      <c r="AI11" s="291"/>
      <c r="AJ11" s="291"/>
      <c r="AK11" s="291"/>
      <c r="AL11" s="291"/>
      <c r="AM11" s="291"/>
      <c r="AN11" s="291"/>
      <c r="AO11" s="291"/>
      <c r="AP11" s="291"/>
      <c r="AQ11" s="291"/>
      <c r="AR11" s="291"/>
      <c r="AS11" s="291"/>
      <c r="AT11" s="291"/>
      <c r="AU11" s="291"/>
      <c r="AV11" s="291"/>
      <c r="AW11" s="291"/>
      <c r="AX11" s="291"/>
      <c r="AY11" s="291"/>
      <c r="AZ11" s="291"/>
      <c r="BA11" s="291"/>
      <c r="BB11" s="291"/>
      <c r="BC11" s="291"/>
      <c r="BD11" s="291"/>
      <c r="BE11" s="291"/>
      <c r="BF11" s="291"/>
      <c r="BG11" s="291"/>
      <c r="BH11" s="291"/>
      <c r="BI11" s="291"/>
      <c r="BJ11" s="291"/>
      <c r="BK11" s="291"/>
      <c r="BL11" s="291"/>
      <c r="BM11" s="291"/>
      <c r="BN11" s="291"/>
      <c r="BO11" s="291"/>
      <c r="BP11" s="291"/>
      <c r="BQ11" s="291"/>
      <c r="BR11" s="291"/>
      <c r="BS11" s="291"/>
      <c r="BT11" s="291"/>
      <c r="BU11" s="291"/>
      <c r="BV11" s="291"/>
      <c r="BW11" s="291"/>
      <c r="BX11" s="291"/>
      <c r="BY11" s="291"/>
      <c r="BZ11" s="291"/>
      <c r="CA11" s="291"/>
      <c r="CB11" s="291"/>
      <c r="CC11" s="291"/>
      <c r="CD11" s="291"/>
      <c r="CE11" s="291"/>
      <c r="CF11" s="291"/>
      <c r="CG11" s="291"/>
      <c r="CH11" s="291"/>
      <c r="CI11" s="291"/>
      <c r="CJ11" s="291"/>
      <c r="CK11" s="291"/>
      <c r="CL11" s="291"/>
      <c r="CM11" s="291"/>
      <c r="CN11" s="291"/>
      <c r="CO11" s="291"/>
      <c r="CP11" s="291"/>
      <c r="CQ11" s="291"/>
      <c r="CR11" s="291"/>
      <c r="CS11" s="291"/>
      <c r="CT11" s="291"/>
      <c r="CU11" s="291"/>
      <c r="CV11" s="291"/>
      <c r="CW11" s="291"/>
      <c r="CX11" s="291"/>
      <c r="CY11" s="291"/>
      <c r="CZ11" s="291"/>
      <c r="DA11" s="291"/>
      <c r="DB11" s="291"/>
      <c r="DC11" s="291"/>
      <c r="DD11" s="291"/>
      <c r="DE11" s="291"/>
      <c r="DF11" s="291"/>
      <c r="DG11" s="291"/>
      <c r="DH11" s="291"/>
      <c r="DI11" s="291"/>
      <c r="DJ11" s="291"/>
      <c r="DK11" s="291"/>
      <c r="DL11" s="291"/>
      <c r="DM11" s="291"/>
      <c r="DN11" s="291"/>
      <c r="DO11" s="291"/>
      <c r="DP11" s="291"/>
      <c r="DQ11" s="291"/>
      <c r="DR11" s="291"/>
      <c r="DS11" s="291"/>
      <c r="DT11" s="291"/>
      <c r="DU11" s="291"/>
      <c r="DV11" s="291"/>
      <c r="DW11" s="291"/>
      <c r="DX11" s="291"/>
      <c r="DY11" s="291"/>
      <c r="DZ11" s="291"/>
      <c r="EA11" s="291"/>
      <c r="EB11" s="291"/>
      <c r="EC11" s="291"/>
      <c r="ED11" s="291"/>
      <c r="EE11" s="291"/>
      <c r="EF11" s="291"/>
      <c r="EG11" s="291"/>
      <c r="EH11" s="291"/>
      <c r="EI11" s="291"/>
      <c r="EJ11" s="291"/>
      <c r="EK11" s="291"/>
      <c r="EL11" s="291"/>
      <c r="EM11" s="291"/>
      <c r="EN11" s="291"/>
      <c r="EO11" s="291"/>
      <c r="EP11" s="291"/>
      <c r="EQ11" s="291"/>
      <c r="ER11" s="291"/>
      <c r="ES11" s="291"/>
      <c r="ET11" s="291"/>
      <c r="EU11" s="291"/>
      <c r="EV11" s="291"/>
      <c r="EW11" s="291"/>
      <c r="EX11" s="291"/>
      <c r="EY11" s="291"/>
      <c r="EZ11" s="291"/>
      <c r="FA11" s="291"/>
      <c r="FB11" s="291"/>
      <c r="FC11" s="291"/>
      <c r="FD11" s="291"/>
      <c r="FE11" s="291"/>
      <c r="FF11" s="291"/>
      <c r="FG11" s="291"/>
      <c r="FH11" s="291"/>
      <c r="FI11" s="291"/>
      <c r="FJ11" s="291"/>
      <c r="FK11" s="291"/>
      <c r="FL11" s="291"/>
      <c r="FM11" s="291"/>
      <c r="FN11" s="291"/>
      <c r="FO11" s="291"/>
      <c r="FP11" s="291"/>
      <c r="FQ11" s="291"/>
      <c r="FR11" s="291"/>
      <c r="FS11" s="291"/>
      <c r="FT11" s="291"/>
      <c r="FU11" s="291"/>
      <c r="FV11" s="291"/>
      <c r="FW11" s="291"/>
      <c r="FX11" s="291"/>
      <c r="FY11" s="291"/>
      <c r="FZ11" s="291"/>
      <c r="GA11" s="291"/>
      <c r="GB11" s="291"/>
      <c r="GC11" s="291"/>
      <c r="GD11" s="291"/>
      <c r="GE11" s="291"/>
      <c r="GF11" s="291"/>
      <c r="GG11" s="291"/>
      <c r="GH11" s="291"/>
      <c r="GI11" s="291"/>
      <c r="GJ11" s="291"/>
      <c r="GK11" s="291"/>
      <c r="GL11" s="291"/>
      <c r="GM11" s="291"/>
      <c r="GN11" s="291"/>
      <c r="GO11" s="291"/>
      <c r="GP11" s="291"/>
      <c r="GQ11" s="291"/>
      <c r="GR11" s="291"/>
      <c r="GS11" s="291"/>
      <c r="GT11" s="291"/>
      <c r="GU11" s="291"/>
      <c r="GV11" s="291"/>
      <c r="GW11" s="291"/>
      <c r="GX11" s="291"/>
      <c r="GY11" s="291"/>
      <c r="GZ11" s="291"/>
      <c r="HA11" s="291"/>
      <c r="HB11" s="291"/>
      <c r="HC11" s="291"/>
      <c r="HD11" s="291"/>
      <c r="HE11" s="291"/>
      <c r="HF11" s="291"/>
      <c r="HG11" s="291"/>
      <c r="HH11" s="291"/>
      <c r="HI11" s="291"/>
      <c r="HJ11" s="291"/>
      <c r="HK11" s="291"/>
      <c r="HL11" s="291"/>
      <c r="HM11" s="291"/>
      <c r="HN11" s="291"/>
      <c r="HO11" s="291"/>
      <c r="HP11" s="291"/>
      <c r="HQ11" s="291"/>
      <c r="HR11" s="291"/>
      <c r="HS11" s="291"/>
      <c r="HT11" s="291"/>
      <c r="HU11" s="291"/>
      <c r="HV11" s="291"/>
      <c r="HW11" s="291"/>
      <c r="HX11" s="291"/>
      <c r="HY11" s="291"/>
      <c r="HZ11" s="291"/>
      <c r="IA11" s="291"/>
      <c r="IB11" s="291"/>
      <c r="IC11" s="291"/>
      <c r="ID11" s="291"/>
      <c r="IE11" s="291"/>
      <c r="IF11" s="291"/>
      <c r="IG11" s="291"/>
      <c r="IH11" s="291"/>
      <c r="II11" s="291"/>
      <c r="IJ11" s="291"/>
      <c r="IK11" s="291"/>
      <c r="IL11" s="291"/>
      <c r="IM11" s="291"/>
      <c r="IN11" s="291"/>
      <c r="IO11" s="291"/>
      <c r="IP11" s="291"/>
      <c r="IQ11" s="291"/>
      <c r="IR11" s="291"/>
      <c r="IS11" s="291"/>
      <c r="IT11" s="291"/>
      <c r="IU11" s="291"/>
      <c r="IV11" s="291"/>
      <c r="IW11" s="291"/>
    </row>
    <row r="12" spans="1:267" s="292" customFormat="1" ht="38.25">
      <c r="A12" s="466"/>
      <c r="B12" s="414"/>
      <c r="C12" s="414"/>
      <c r="D12" s="286" t="s">
        <v>458</v>
      </c>
      <c r="E12" s="414"/>
      <c r="F12" s="435"/>
      <c r="G12" s="438"/>
      <c r="H12" s="441"/>
      <c r="I12" s="283" t="s">
        <v>268</v>
      </c>
      <c r="J12" s="293" t="s">
        <v>363</v>
      </c>
      <c r="K12" s="283" t="str">
        <f>IFERROR(CONCATENATE(INDEX('8- Políticas de Administración '!$B$16:$F$53,MATCH('5- Identificación de Riesgos'!J12,'8- Políticas de Administración '!$C$16:$C$54,0),1)," - ",L12),"")</f>
        <v>Moderado - 3</v>
      </c>
      <c r="L12" s="294">
        <f>IFERROR(VLOOKUP(INDEX('8- Políticas de Administración '!$B$16:$F$63,MATCH('5- Identificación de Riesgos'!J12,'8- Políticas de Administración '!$C$16:$C$64,0),1),'8- Políticas de Administración '!$B$16:$F$64,5,FALSE),"")</f>
        <v>3</v>
      </c>
      <c r="M12" s="414"/>
      <c r="N12" s="411"/>
      <c r="O12" s="407"/>
      <c r="P12" s="290"/>
      <c r="Q12" s="291"/>
      <c r="R12" s="291"/>
      <c r="S12" s="291"/>
      <c r="T12" s="291"/>
      <c r="U12" s="291"/>
      <c r="V12" s="291"/>
      <c r="W12" s="291"/>
      <c r="X12" s="291"/>
      <c r="Y12" s="291"/>
      <c r="Z12" s="291"/>
      <c r="AA12" s="291"/>
      <c r="AB12" s="291"/>
      <c r="AC12" s="291"/>
      <c r="AD12" s="291"/>
      <c r="AE12" s="291"/>
      <c r="AF12" s="291"/>
      <c r="AG12" s="291"/>
      <c r="AH12" s="291"/>
      <c r="AI12" s="291"/>
      <c r="AJ12" s="291"/>
      <c r="AK12" s="291"/>
      <c r="AL12" s="291"/>
      <c r="AM12" s="291"/>
      <c r="AN12" s="291"/>
      <c r="AO12" s="291"/>
      <c r="AP12" s="291"/>
      <c r="AQ12" s="291"/>
      <c r="AR12" s="291"/>
      <c r="AS12" s="291"/>
      <c r="AT12" s="291"/>
      <c r="AU12" s="291"/>
      <c r="AV12" s="291"/>
      <c r="AW12" s="291"/>
      <c r="AX12" s="291"/>
      <c r="AY12" s="291"/>
      <c r="AZ12" s="291"/>
      <c r="BA12" s="291"/>
      <c r="BB12" s="291"/>
      <c r="BC12" s="291"/>
      <c r="BD12" s="291"/>
      <c r="BE12" s="291"/>
      <c r="BF12" s="291"/>
      <c r="BG12" s="291"/>
      <c r="BH12" s="291"/>
      <c r="BI12" s="291"/>
      <c r="BJ12" s="291"/>
      <c r="BK12" s="291"/>
      <c r="BL12" s="291"/>
      <c r="BM12" s="291"/>
      <c r="BN12" s="291"/>
      <c r="BO12" s="291"/>
      <c r="BP12" s="291"/>
      <c r="BQ12" s="291"/>
      <c r="BR12" s="291"/>
      <c r="BS12" s="291"/>
      <c r="BT12" s="291"/>
      <c r="BU12" s="291"/>
      <c r="BV12" s="291"/>
      <c r="BW12" s="291"/>
      <c r="BX12" s="291"/>
      <c r="BY12" s="291"/>
      <c r="BZ12" s="291"/>
      <c r="CA12" s="291"/>
      <c r="CB12" s="291"/>
      <c r="CC12" s="291"/>
      <c r="CD12" s="291"/>
      <c r="CE12" s="291"/>
      <c r="CF12" s="291"/>
      <c r="CG12" s="291"/>
      <c r="CH12" s="291"/>
      <c r="CI12" s="291"/>
      <c r="CJ12" s="291"/>
      <c r="CK12" s="291"/>
      <c r="CL12" s="291"/>
      <c r="CM12" s="291"/>
      <c r="CN12" s="291"/>
      <c r="CO12" s="291"/>
      <c r="CP12" s="291"/>
      <c r="CQ12" s="291"/>
      <c r="CR12" s="291"/>
      <c r="CS12" s="291"/>
      <c r="CT12" s="291"/>
      <c r="CU12" s="291"/>
      <c r="CV12" s="291"/>
      <c r="CW12" s="291"/>
      <c r="CX12" s="291"/>
      <c r="CY12" s="291"/>
      <c r="CZ12" s="291"/>
      <c r="DA12" s="291"/>
      <c r="DB12" s="291"/>
      <c r="DC12" s="291"/>
      <c r="DD12" s="291"/>
      <c r="DE12" s="291"/>
      <c r="DF12" s="291"/>
      <c r="DG12" s="291"/>
      <c r="DH12" s="291"/>
      <c r="DI12" s="291"/>
      <c r="DJ12" s="291"/>
      <c r="DK12" s="291"/>
      <c r="DL12" s="291"/>
      <c r="DM12" s="291"/>
      <c r="DN12" s="291"/>
      <c r="DO12" s="291"/>
      <c r="DP12" s="291"/>
      <c r="DQ12" s="291"/>
      <c r="DR12" s="291"/>
      <c r="DS12" s="291"/>
      <c r="DT12" s="291"/>
      <c r="DU12" s="291"/>
      <c r="DV12" s="291"/>
      <c r="DW12" s="291"/>
      <c r="DX12" s="291"/>
      <c r="DY12" s="291"/>
      <c r="DZ12" s="291"/>
      <c r="EA12" s="291"/>
      <c r="EB12" s="291"/>
      <c r="EC12" s="291"/>
      <c r="ED12" s="291"/>
      <c r="EE12" s="291"/>
      <c r="EF12" s="291"/>
      <c r="EG12" s="291"/>
      <c r="EH12" s="291"/>
      <c r="EI12" s="291"/>
      <c r="EJ12" s="291"/>
      <c r="EK12" s="291"/>
      <c r="EL12" s="291"/>
      <c r="EM12" s="291"/>
      <c r="EN12" s="291"/>
      <c r="EO12" s="291"/>
      <c r="EP12" s="291"/>
      <c r="EQ12" s="291"/>
      <c r="ER12" s="291"/>
      <c r="ES12" s="291"/>
      <c r="ET12" s="291"/>
      <c r="EU12" s="291"/>
      <c r="EV12" s="291"/>
      <c r="EW12" s="291"/>
      <c r="EX12" s="291"/>
      <c r="EY12" s="291"/>
      <c r="EZ12" s="291"/>
      <c r="FA12" s="291"/>
      <c r="FB12" s="291"/>
      <c r="FC12" s="291"/>
      <c r="FD12" s="291"/>
      <c r="FE12" s="291"/>
      <c r="FF12" s="291"/>
      <c r="FG12" s="291"/>
      <c r="FH12" s="291"/>
      <c r="FI12" s="291"/>
      <c r="FJ12" s="291"/>
      <c r="FK12" s="291"/>
      <c r="FL12" s="291"/>
      <c r="FM12" s="291"/>
      <c r="FN12" s="291"/>
      <c r="FO12" s="291"/>
      <c r="FP12" s="291"/>
      <c r="FQ12" s="291"/>
      <c r="FR12" s="291"/>
      <c r="FS12" s="291"/>
      <c r="FT12" s="291"/>
      <c r="FU12" s="291"/>
      <c r="FV12" s="291"/>
      <c r="FW12" s="291"/>
      <c r="FX12" s="291"/>
      <c r="FY12" s="291"/>
      <c r="FZ12" s="291"/>
      <c r="GA12" s="291"/>
      <c r="GB12" s="291"/>
      <c r="GC12" s="291"/>
      <c r="GD12" s="291"/>
      <c r="GE12" s="291"/>
      <c r="GF12" s="291"/>
      <c r="GG12" s="291"/>
      <c r="GH12" s="291"/>
      <c r="GI12" s="291"/>
      <c r="GJ12" s="291"/>
      <c r="GK12" s="291"/>
      <c r="GL12" s="291"/>
      <c r="GM12" s="291"/>
      <c r="GN12" s="291"/>
      <c r="GO12" s="291"/>
      <c r="GP12" s="291"/>
      <c r="GQ12" s="291"/>
      <c r="GR12" s="291"/>
      <c r="GS12" s="291"/>
      <c r="GT12" s="291"/>
      <c r="GU12" s="291"/>
      <c r="GV12" s="291"/>
      <c r="GW12" s="291"/>
      <c r="GX12" s="291"/>
      <c r="GY12" s="291"/>
      <c r="GZ12" s="291"/>
      <c r="HA12" s="291"/>
      <c r="HB12" s="291"/>
      <c r="HC12" s="291"/>
      <c r="HD12" s="291"/>
      <c r="HE12" s="291"/>
      <c r="HF12" s="291"/>
      <c r="HG12" s="291"/>
      <c r="HH12" s="291"/>
      <c r="HI12" s="291"/>
      <c r="HJ12" s="291"/>
      <c r="HK12" s="291"/>
      <c r="HL12" s="291"/>
      <c r="HM12" s="291"/>
      <c r="HN12" s="291"/>
      <c r="HO12" s="291"/>
      <c r="HP12" s="291"/>
      <c r="HQ12" s="291"/>
      <c r="HR12" s="291"/>
      <c r="HS12" s="291"/>
      <c r="HT12" s="291"/>
      <c r="HU12" s="291"/>
      <c r="HV12" s="291"/>
      <c r="HW12" s="291"/>
      <c r="HX12" s="291"/>
      <c r="HY12" s="291"/>
      <c r="HZ12" s="291"/>
      <c r="IA12" s="291"/>
      <c r="IB12" s="291"/>
      <c r="IC12" s="291"/>
      <c r="ID12" s="291"/>
      <c r="IE12" s="291"/>
      <c r="IF12" s="291"/>
      <c r="IG12" s="291"/>
      <c r="IH12" s="291"/>
      <c r="II12" s="291"/>
      <c r="IJ12" s="291"/>
      <c r="IK12" s="291"/>
      <c r="IL12" s="291"/>
      <c r="IM12" s="291"/>
      <c r="IN12" s="291"/>
      <c r="IO12" s="291"/>
      <c r="IP12" s="291"/>
      <c r="IQ12" s="291"/>
      <c r="IR12" s="291"/>
      <c r="IS12" s="291"/>
      <c r="IT12" s="291"/>
      <c r="IU12" s="291"/>
      <c r="IV12" s="291"/>
      <c r="IW12" s="291"/>
    </row>
    <row r="13" spans="1:267" s="292" customFormat="1" ht="51">
      <c r="A13" s="466"/>
      <c r="B13" s="414"/>
      <c r="C13" s="414"/>
      <c r="D13" s="286" t="s">
        <v>459</v>
      </c>
      <c r="E13" s="414"/>
      <c r="F13" s="435"/>
      <c r="G13" s="438"/>
      <c r="H13" s="441"/>
      <c r="I13" s="283" t="s">
        <v>266</v>
      </c>
      <c r="J13" s="293" t="s">
        <v>368</v>
      </c>
      <c r="K13" s="283" t="str">
        <f>IFERROR(CONCATENATE(INDEX('8- Políticas de Administración '!$B$16:$F$53,MATCH('5- Identificación de Riesgos'!J13,'8- Políticas de Administración '!$C$16:$C$54,0),1)," - ",L13),"")</f>
        <v>Menor - 2</v>
      </c>
      <c r="L13" s="294">
        <f>IFERROR(VLOOKUP(INDEX('8- Políticas de Administración '!$B$16:$F$63,MATCH('5- Identificación de Riesgos'!J13,'8- Políticas de Administración '!$C$16:$C$64,0),1),'8- Políticas de Administración '!$B$16:$F$64,5,FALSE),"")</f>
        <v>2</v>
      </c>
      <c r="M13" s="414"/>
      <c r="N13" s="411"/>
      <c r="O13" s="407"/>
      <c r="P13" s="290"/>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c r="AP13" s="291"/>
      <c r="AQ13" s="291"/>
      <c r="AR13" s="291"/>
      <c r="AS13" s="291"/>
      <c r="AT13" s="291"/>
      <c r="AU13" s="291"/>
      <c r="AV13" s="291"/>
      <c r="AW13" s="291"/>
      <c r="AX13" s="291"/>
      <c r="AY13" s="291"/>
      <c r="AZ13" s="291"/>
      <c r="BA13" s="291"/>
      <c r="BB13" s="291"/>
      <c r="BC13" s="291"/>
      <c r="BD13" s="291"/>
      <c r="BE13" s="291"/>
      <c r="BF13" s="291"/>
      <c r="BG13" s="291"/>
      <c r="BH13" s="291"/>
      <c r="BI13" s="291"/>
      <c r="BJ13" s="291"/>
      <c r="BK13" s="291"/>
      <c r="BL13" s="291"/>
      <c r="BM13" s="291"/>
      <c r="BN13" s="291"/>
      <c r="BO13" s="291"/>
      <c r="BP13" s="291"/>
      <c r="BQ13" s="291"/>
      <c r="BR13" s="291"/>
      <c r="BS13" s="291"/>
      <c r="BT13" s="291"/>
      <c r="BU13" s="291"/>
      <c r="BV13" s="291"/>
      <c r="BW13" s="291"/>
      <c r="BX13" s="291"/>
      <c r="BY13" s="291"/>
      <c r="BZ13" s="291"/>
      <c r="CA13" s="291"/>
      <c r="CB13" s="291"/>
      <c r="CC13" s="291"/>
      <c r="CD13" s="291"/>
      <c r="CE13" s="291"/>
      <c r="CF13" s="291"/>
      <c r="CG13" s="291"/>
      <c r="CH13" s="291"/>
      <c r="CI13" s="291"/>
      <c r="CJ13" s="291"/>
      <c r="CK13" s="291"/>
      <c r="CL13" s="291"/>
      <c r="CM13" s="291"/>
      <c r="CN13" s="291"/>
      <c r="CO13" s="291"/>
      <c r="CP13" s="291"/>
      <c r="CQ13" s="291"/>
      <c r="CR13" s="291"/>
      <c r="CS13" s="291"/>
      <c r="CT13" s="291"/>
      <c r="CU13" s="291"/>
      <c r="CV13" s="291"/>
      <c r="CW13" s="291"/>
      <c r="CX13" s="291"/>
      <c r="CY13" s="291"/>
      <c r="CZ13" s="291"/>
      <c r="DA13" s="291"/>
      <c r="DB13" s="291"/>
      <c r="DC13" s="291"/>
      <c r="DD13" s="291"/>
      <c r="DE13" s="291"/>
      <c r="DF13" s="291"/>
      <c r="DG13" s="291"/>
      <c r="DH13" s="291"/>
      <c r="DI13" s="291"/>
      <c r="DJ13" s="291"/>
      <c r="DK13" s="291"/>
      <c r="DL13" s="291"/>
      <c r="DM13" s="291"/>
      <c r="DN13" s="291"/>
      <c r="DO13" s="291"/>
      <c r="DP13" s="291"/>
      <c r="DQ13" s="291"/>
      <c r="DR13" s="291"/>
      <c r="DS13" s="291"/>
      <c r="DT13" s="291"/>
      <c r="DU13" s="291"/>
      <c r="DV13" s="291"/>
      <c r="DW13" s="291"/>
      <c r="DX13" s="291"/>
      <c r="DY13" s="291"/>
      <c r="DZ13" s="291"/>
      <c r="EA13" s="291"/>
      <c r="EB13" s="291"/>
      <c r="EC13" s="291"/>
      <c r="ED13" s="291"/>
      <c r="EE13" s="291"/>
      <c r="EF13" s="291"/>
      <c r="EG13" s="291"/>
      <c r="EH13" s="291"/>
      <c r="EI13" s="291"/>
      <c r="EJ13" s="291"/>
      <c r="EK13" s="291"/>
      <c r="EL13" s="291"/>
      <c r="EM13" s="291"/>
      <c r="EN13" s="291"/>
      <c r="EO13" s="291"/>
      <c r="EP13" s="291"/>
      <c r="EQ13" s="291"/>
      <c r="ER13" s="291"/>
      <c r="ES13" s="291"/>
      <c r="ET13" s="291"/>
      <c r="EU13" s="291"/>
      <c r="EV13" s="291"/>
      <c r="EW13" s="291"/>
      <c r="EX13" s="291"/>
      <c r="EY13" s="291"/>
      <c r="EZ13" s="291"/>
      <c r="FA13" s="291"/>
      <c r="FB13" s="291"/>
      <c r="FC13" s="291"/>
      <c r="FD13" s="291"/>
      <c r="FE13" s="291"/>
      <c r="FF13" s="291"/>
      <c r="FG13" s="291"/>
      <c r="FH13" s="291"/>
      <c r="FI13" s="291"/>
      <c r="FJ13" s="291"/>
      <c r="FK13" s="291"/>
      <c r="FL13" s="291"/>
      <c r="FM13" s="291"/>
      <c r="FN13" s="291"/>
      <c r="FO13" s="291"/>
      <c r="FP13" s="291"/>
      <c r="FQ13" s="291"/>
      <c r="FR13" s="291"/>
      <c r="FS13" s="291"/>
      <c r="FT13" s="291"/>
      <c r="FU13" s="291"/>
      <c r="FV13" s="291"/>
      <c r="FW13" s="291"/>
      <c r="FX13" s="291"/>
      <c r="FY13" s="291"/>
      <c r="FZ13" s="291"/>
      <c r="GA13" s="291"/>
      <c r="GB13" s="291"/>
      <c r="GC13" s="291"/>
      <c r="GD13" s="291"/>
      <c r="GE13" s="291"/>
      <c r="GF13" s="291"/>
      <c r="GG13" s="291"/>
      <c r="GH13" s="291"/>
      <c r="GI13" s="291"/>
      <c r="GJ13" s="291"/>
      <c r="GK13" s="291"/>
      <c r="GL13" s="291"/>
      <c r="GM13" s="291"/>
      <c r="GN13" s="291"/>
      <c r="GO13" s="291"/>
      <c r="GP13" s="291"/>
      <c r="GQ13" s="291"/>
      <c r="GR13" s="291"/>
      <c r="GS13" s="291"/>
      <c r="GT13" s="291"/>
      <c r="GU13" s="291"/>
      <c r="GV13" s="291"/>
      <c r="GW13" s="291"/>
      <c r="GX13" s="291"/>
      <c r="GY13" s="291"/>
      <c r="GZ13" s="291"/>
      <c r="HA13" s="291"/>
      <c r="HB13" s="291"/>
      <c r="HC13" s="291"/>
      <c r="HD13" s="291"/>
      <c r="HE13" s="291"/>
      <c r="HF13" s="291"/>
      <c r="HG13" s="291"/>
      <c r="HH13" s="291"/>
      <c r="HI13" s="291"/>
      <c r="HJ13" s="291"/>
      <c r="HK13" s="291"/>
      <c r="HL13" s="291"/>
      <c r="HM13" s="291"/>
      <c r="HN13" s="291"/>
      <c r="HO13" s="291"/>
      <c r="HP13" s="291"/>
      <c r="HQ13" s="291"/>
      <c r="HR13" s="291"/>
      <c r="HS13" s="291"/>
      <c r="HT13" s="291"/>
      <c r="HU13" s="291"/>
      <c r="HV13" s="291"/>
      <c r="HW13" s="291"/>
      <c r="HX13" s="291"/>
      <c r="HY13" s="291"/>
      <c r="HZ13" s="291"/>
      <c r="IA13" s="291"/>
      <c r="IB13" s="291"/>
      <c r="IC13" s="291"/>
      <c r="ID13" s="291"/>
      <c r="IE13" s="291"/>
      <c r="IF13" s="291"/>
      <c r="IG13" s="291"/>
      <c r="IH13" s="291"/>
      <c r="II13" s="291"/>
      <c r="IJ13" s="291"/>
      <c r="IK13" s="291"/>
      <c r="IL13" s="291"/>
      <c r="IM13" s="291"/>
      <c r="IN13" s="291"/>
      <c r="IO13" s="291"/>
      <c r="IP13" s="291"/>
      <c r="IQ13" s="291"/>
      <c r="IR13" s="291"/>
      <c r="IS13" s="291"/>
      <c r="IT13" s="291"/>
      <c r="IU13" s="291"/>
      <c r="IV13" s="291"/>
      <c r="IW13" s="291"/>
    </row>
    <row r="14" spans="1:267" s="292" customFormat="1" ht="38.25">
      <c r="A14" s="466"/>
      <c r="B14" s="414"/>
      <c r="C14" s="414"/>
      <c r="D14" s="286" t="s">
        <v>460</v>
      </c>
      <c r="E14" s="414"/>
      <c r="F14" s="435"/>
      <c r="G14" s="438"/>
      <c r="H14" s="441"/>
      <c r="I14" s="283"/>
      <c r="J14" s="293"/>
      <c r="K14" s="283" t="str">
        <f>IFERROR(CONCATENATE(INDEX('8- Políticas de Administración '!$B$16:$F$53,MATCH('5- Identificación de Riesgos'!J14,'8- Políticas de Administración '!$C$16:$C$54,0),1)," - ",L14),"")</f>
        <v/>
      </c>
      <c r="L14" s="294" t="str">
        <f>IFERROR(VLOOKUP(INDEX('8- Políticas de Administración '!$B$16:$F$63,MATCH('5- Identificación de Riesgos'!J14,'8- Políticas de Administración '!$C$16:$C$64,0),1),'8- Políticas de Administración '!$B$16:$F$64,5,FALSE),"")</f>
        <v/>
      </c>
      <c r="M14" s="414"/>
      <c r="N14" s="411"/>
      <c r="O14" s="407"/>
      <c r="P14" s="290"/>
      <c r="Q14" s="291"/>
      <c r="R14" s="291"/>
      <c r="S14" s="291"/>
      <c r="T14" s="291"/>
      <c r="U14" s="291"/>
      <c r="V14" s="291"/>
      <c r="W14" s="291"/>
      <c r="X14" s="291"/>
      <c r="Y14" s="291"/>
      <c r="Z14" s="291"/>
      <c r="AA14" s="291"/>
      <c r="AB14" s="291"/>
      <c r="AC14" s="291"/>
      <c r="AD14" s="291"/>
      <c r="AE14" s="291"/>
      <c r="AF14" s="291"/>
      <c r="AG14" s="291"/>
      <c r="AH14" s="291"/>
      <c r="AI14" s="291"/>
      <c r="AJ14" s="291"/>
      <c r="AK14" s="291"/>
      <c r="AL14" s="291"/>
      <c r="AM14" s="291"/>
      <c r="AN14" s="291"/>
      <c r="AO14" s="291"/>
      <c r="AP14" s="291"/>
      <c r="AQ14" s="291"/>
      <c r="AR14" s="291"/>
      <c r="AS14" s="291"/>
      <c r="AT14" s="291"/>
      <c r="AU14" s="291"/>
      <c r="AV14" s="291"/>
      <c r="AW14" s="291"/>
      <c r="AX14" s="291"/>
      <c r="AY14" s="291"/>
      <c r="AZ14" s="291"/>
      <c r="BA14" s="291"/>
      <c r="BB14" s="291"/>
      <c r="BC14" s="291"/>
      <c r="BD14" s="291"/>
      <c r="BE14" s="291"/>
      <c r="BF14" s="291"/>
      <c r="BG14" s="291"/>
      <c r="BH14" s="291"/>
      <c r="BI14" s="291"/>
      <c r="BJ14" s="291"/>
      <c r="BK14" s="291"/>
      <c r="BL14" s="291"/>
      <c r="BM14" s="291"/>
      <c r="BN14" s="291"/>
      <c r="BO14" s="291"/>
      <c r="BP14" s="291"/>
      <c r="BQ14" s="291"/>
      <c r="BR14" s="291"/>
      <c r="BS14" s="291"/>
      <c r="BT14" s="291"/>
      <c r="BU14" s="291"/>
      <c r="BV14" s="291"/>
      <c r="BW14" s="291"/>
      <c r="BX14" s="291"/>
      <c r="BY14" s="291"/>
      <c r="BZ14" s="291"/>
      <c r="CA14" s="291"/>
      <c r="CB14" s="291"/>
      <c r="CC14" s="291"/>
      <c r="CD14" s="291"/>
      <c r="CE14" s="291"/>
      <c r="CF14" s="291"/>
      <c r="CG14" s="291"/>
      <c r="CH14" s="291"/>
      <c r="CI14" s="291"/>
      <c r="CJ14" s="291"/>
      <c r="CK14" s="291"/>
      <c r="CL14" s="291"/>
      <c r="CM14" s="291"/>
      <c r="CN14" s="291"/>
      <c r="CO14" s="291"/>
      <c r="CP14" s="291"/>
      <c r="CQ14" s="291"/>
      <c r="CR14" s="291"/>
      <c r="CS14" s="291"/>
      <c r="CT14" s="291"/>
      <c r="CU14" s="291"/>
      <c r="CV14" s="291"/>
      <c r="CW14" s="291"/>
      <c r="CX14" s="291"/>
      <c r="CY14" s="291"/>
      <c r="CZ14" s="291"/>
      <c r="DA14" s="291"/>
      <c r="DB14" s="291"/>
      <c r="DC14" s="291"/>
      <c r="DD14" s="291"/>
      <c r="DE14" s="291"/>
      <c r="DF14" s="291"/>
      <c r="DG14" s="291"/>
      <c r="DH14" s="291"/>
      <c r="DI14" s="291"/>
      <c r="DJ14" s="291"/>
      <c r="DK14" s="291"/>
      <c r="DL14" s="291"/>
      <c r="DM14" s="291"/>
      <c r="DN14" s="291"/>
      <c r="DO14" s="291"/>
      <c r="DP14" s="291"/>
      <c r="DQ14" s="291"/>
      <c r="DR14" s="291"/>
      <c r="DS14" s="291"/>
      <c r="DT14" s="291"/>
      <c r="DU14" s="291"/>
      <c r="DV14" s="291"/>
      <c r="DW14" s="291"/>
      <c r="DX14" s="291"/>
      <c r="DY14" s="291"/>
      <c r="DZ14" s="291"/>
      <c r="EA14" s="291"/>
      <c r="EB14" s="291"/>
      <c r="EC14" s="291"/>
      <c r="ED14" s="291"/>
      <c r="EE14" s="291"/>
      <c r="EF14" s="291"/>
      <c r="EG14" s="291"/>
      <c r="EH14" s="291"/>
      <c r="EI14" s="291"/>
      <c r="EJ14" s="291"/>
      <c r="EK14" s="291"/>
      <c r="EL14" s="291"/>
      <c r="EM14" s="291"/>
      <c r="EN14" s="291"/>
      <c r="EO14" s="291"/>
      <c r="EP14" s="291"/>
      <c r="EQ14" s="291"/>
      <c r="ER14" s="291"/>
      <c r="ES14" s="291"/>
      <c r="ET14" s="291"/>
      <c r="EU14" s="291"/>
      <c r="EV14" s="291"/>
      <c r="EW14" s="291"/>
      <c r="EX14" s="291"/>
      <c r="EY14" s="291"/>
      <c r="EZ14" s="291"/>
      <c r="FA14" s="291"/>
      <c r="FB14" s="291"/>
      <c r="FC14" s="291"/>
      <c r="FD14" s="291"/>
      <c r="FE14" s="291"/>
      <c r="FF14" s="291"/>
      <c r="FG14" s="291"/>
      <c r="FH14" s="291"/>
      <c r="FI14" s="291"/>
      <c r="FJ14" s="291"/>
      <c r="FK14" s="291"/>
      <c r="FL14" s="291"/>
      <c r="FM14" s="291"/>
      <c r="FN14" s="291"/>
      <c r="FO14" s="291"/>
      <c r="FP14" s="291"/>
      <c r="FQ14" s="291"/>
      <c r="FR14" s="291"/>
      <c r="FS14" s="291"/>
      <c r="FT14" s="291"/>
      <c r="FU14" s="291"/>
      <c r="FV14" s="291"/>
      <c r="FW14" s="291"/>
      <c r="FX14" s="291"/>
      <c r="FY14" s="291"/>
      <c r="FZ14" s="291"/>
      <c r="GA14" s="291"/>
      <c r="GB14" s="291"/>
      <c r="GC14" s="291"/>
      <c r="GD14" s="291"/>
      <c r="GE14" s="291"/>
      <c r="GF14" s="291"/>
      <c r="GG14" s="291"/>
      <c r="GH14" s="291"/>
      <c r="GI14" s="291"/>
      <c r="GJ14" s="291"/>
      <c r="GK14" s="291"/>
      <c r="GL14" s="291"/>
      <c r="GM14" s="291"/>
      <c r="GN14" s="291"/>
      <c r="GO14" s="291"/>
      <c r="GP14" s="291"/>
      <c r="GQ14" s="291"/>
      <c r="GR14" s="291"/>
      <c r="GS14" s="291"/>
      <c r="GT14" s="291"/>
      <c r="GU14" s="291"/>
      <c r="GV14" s="291"/>
      <c r="GW14" s="291"/>
      <c r="GX14" s="291"/>
      <c r="GY14" s="291"/>
      <c r="GZ14" s="291"/>
      <c r="HA14" s="291"/>
      <c r="HB14" s="291"/>
      <c r="HC14" s="291"/>
      <c r="HD14" s="291"/>
      <c r="HE14" s="291"/>
      <c r="HF14" s="291"/>
      <c r="HG14" s="291"/>
      <c r="HH14" s="291"/>
      <c r="HI14" s="291"/>
      <c r="HJ14" s="291"/>
      <c r="HK14" s="291"/>
      <c r="HL14" s="291"/>
      <c r="HM14" s="291"/>
      <c r="HN14" s="291"/>
      <c r="HO14" s="291"/>
      <c r="HP14" s="291"/>
      <c r="HQ14" s="291"/>
      <c r="HR14" s="291"/>
      <c r="HS14" s="291"/>
      <c r="HT14" s="291"/>
      <c r="HU14" s="291"/>
      <c r="HV14" s="291"/>
      <c r="HW14" s="291"/>
      <c r="HX14" s="291"/>
      <c r="HY14" s="291"/>
      <c r="HZ14" s="291"/>
      <c r="IA14" s="291"/>
      <c r="IB14" s="291"/>
      <c r="IC14" s="291"/>
      <c r="ID14" s="291"/>
      <c r="IE14" s="291"/>
      <c r="IF14" s="291"/>
      <c r="IG14" s="291"/>
      <c r="IH14" s="291"/>
      <c r="II14" s="291"/>
      <c r="IJ14" s="291"/>
      <c r="IK14" s="291"/>
      <c r="IL14" s="291"/>
      <c r="IM14" s="291"/>
      <c r="IN14" s="291"/>
      <c r="IO14" s="291"/>
      <c r="IP14" s="291"/>
      <c r="IQ14" s="291"/>
      <c r="IR14" s="291"/>
      <c r="IS14" s="291"/>
      <c r="IT14" s="291"/>
      <c r="IU14" s="291"/>
      <c r="IV14" s="291"/>
      <c r="IW14" s="291"/>
    </row>
    <row r="15" spans="1:267" s="292" customFormat="1" ht="45" customHeight="1">
      <c r="A15" s="466"/>
      <c r="B15" s="414"/>
      <c r="C15" s="414"/>
      <c r="D15" s="295" t="s">
        <v>461</v>
      </c>
      <c r="E15" s="414"/>
      <c r="F15" s="435"/>
      <c r="G15" s="438"/>
      <c r="H15" s="441"/>
      <c r="I15" s="283"/>
      <c r="J15" s="293"/>
      <c r="K15" s="283" t="str">
        <f>IFERROR(CONCATENATE(INDEX('8- Políticas de Administración '!$B$16:$F$53,MATCH('5- Identificación de Riesgos'!J15,'8- Políticas de Administración '!$C$16:$C$54,0),1)," - ",L15),"")</f>
        <v/>
      </c>
      <c r="L15" s="294" t="str">
        <f>IFERROR(VLOOKUP(INDEX('8- Políticas de Administración '!$B$16:$F$63,MATCH('5- Identificación de Riesgos'!J15,'8- Políticas de Administración '!$C$16:$C$64,0),1),'8- Políticas de Administración '!$B$16:$F$64,5,FALSE),"")</f>
        <v/>
      </c>
      <c r="M15" s="414"/>
      <c r="N15" s="411"/>
      <c r="O15" s="407"/>
      <c r="P15" s="290"/>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c r="AT15" s="291"/>
      <c r="AU15" s="291"/>
      <c r="AV15" s="291"/>
      <c r="AW15" s="291"/>
      <c r="AX15" s="291"/>
      <c r="AY15" s="291"/>
      <c r="AZ15" s="291"/>
      <c r="BA15" s="291"/>
      <c r="BB15" s="291"/>
      <c r="BC15" s="291"/>
      <c r="BD15" s="291"/>
      <c r="BE15" s="291"/>
      <c r="BF15" s="291"/>
      <c r="BG15" s="291"/>
      <c r="BH15" s="291"/>
      <c r="BI15" s="291"/>
      <c r="BJ15" s="291"/>
      <c r="BK15" s="291"/>
      <c r="BL15" s="291"/>
      <c r="BM15" s="291"/>
      <c r="BN15" s="291"/>
      <c r="BO15" s="291"/>
      <c r="BP15" s="291"/>
      <c r="BQ15" s="291"/>
      <c r="BR15" s="291"/>
      <c r="BS15" s="291"/>
      <c r="BT15" s="291"/>
      <c r="BU15" s="291"/>
      <c r="BV15" s="291"/>
      <c r="BW15" s="291"/>
      <c r="BX15" s="291"/>
      <c r="BY15" s="291"/>
      <c r="BZ15" s="291"/>
      <c r="CA15" s="291"/>
      <c r="CB15" s="291"/>
      <c r="CC15" s="291"/>
      <c r="CD15" s="291"/>
      <c r="CE15" s="291"/>
      <c r="CF15" s="291"/>
      <c r="CG15" s="291"/>
      <c r="CH15" s="291"/>
      <c r="CI15" s="291"/>
      <c r="CJ15" s="291"/>
      <c r="CK15" s="291"/>
      <c r="CL15" s="291"/>
      <c r="CM15" s="291"/>
      <c r="CN15" s="291"/>
      <c r="CO15" s="291"/>
      <c r="CP15" s="291"/>
      <c r="CQ15" s="291"/>
      <c r="CR15" s="291"/>
      <c r="CS15" s="291"/>
      <c r="CT15" s="291"/>
      <c r="CU15" s="291"/>
      <c r="CV15" s="291"/>
      <c r="CW15" s="291"/>
      <c r="CX15" s="291"/>
      <c r="CY15" s="291"/>
      <c r="CZ15" s="291"/>
      <c r="DA15" s="291"/>
      <c r="DB15" s="291"/>
      <c r="DC15" s="291"/>
      <c r="DD15" s="291"/>
      <c r="DE15" s="291"/>
      <c r="DF15" s="291"/>
      <c r="DG15" s="291"/>
      <c r="DH15" s="291"/>
      <c r="DI15" s="291"/>
      <c r="DJ15" s="291"/>
      <c r="DK15" s="291"/>
      <c r="DL15" s="291"/>
      <c r="DM15" s="291"/>
      <c r="DN15" s="291"/>
      <c r="DO15" s="291"/>
      <c r="DP15" s="291"/>
      <c r="DQ15" s="291"/>
      <c r="DR15" s="291"/>
      <c r="DS15" s="291"/>
      <c r="DT15" s="291"/>
      <c r="DU15" s="291"/>
      <c r="DV15" s="291"/>
      <c r="DW15" s="291"/>
      <c r="DX15" s="291"/>
      <c r="DY15" s="291"/>
      <c r="DZ15" s="291"/>
      <c r="EA15" s="291"/>
      <c r="EB15" s="291"/>
      <c r="EC15" s="291"/>
      <c r="ED15" s="291"/>
      <c r="EE15" s="291"/>
      <c r="EF15" s="291"/>
      <c r="EG15" s="291"/>
      <c r="EH15" s="291"/>
      <c r="EI15" s="291"/>
      <c r="EJ15" s="291"/>
      <c r="EK15" s="291"/>
      <c r="EL15" s="291"/>
      <c r="EM15" s="291"/>
      <c r="EN15" s="291"/>
      <c r="EO15" s="291"/>
      <c r="EP15" s="291"/>
      <c r="EQ15" s="291"/>
      <c r="ER15" s="291"/>
      <c r="ES15" s="291"/>
      <c r="ET15" s="291"/>
      <c r="EU15" s="291"/>
      <c r="EV15" s="291"/>
      <c r="EW15" s="291"/>
      <c r="EX15" s="291"/>
      <c r="EY15" s="291"/>
      <c r="EZ15" s="291"/>
      <c r="FA15" s="291"/>
      <c r="FB15" s="291"/>
      <c r="FC15" s="291"/>
      <c r="FD15" s="291"/>
      <c r="FE15" s="291"/>
      <c r="FF15" s="291"/>
      <c r="FG15" s="291"/>
      <c r="FH15" s="291"/>
      <c r="FI15" s="291"/>
      <c r="FJ15" s="291"/>
      <c r="FK15" s="291"/>
      <c r="FL15" s="291"/>
      <c r="FM15" s="291"/>
      <c r="FN15" s="291"/>
      <c r="FO15" s="291"/>
      <c r="FP15" s="291"/>
      <c r="FQ15" s="291"/>
      <c r="FR15" s="291"/>
      <c r="FS15" s="291"/>
      <c r="FT15" s="291"/>
      <c r="FU15" s="291"/>
      <c r="FV15" s="291"/>
      <c r="FW15" s="291"/>
      <c r="FX15" s="291"/>
      <c r="FY15" s="291"/>
      <c r="FZ15" s="291"/>
      <c r="GA15" s="291"/>
      <c r="GB15" s="291"/>
      <c r="GC15" s="291"/>
      <c r="GD15" s="291"/>
      <c r="GE15" s="291"/>
      <c r="GF15" s="291"/>
      <c r="GG15" s="291"/>
      <c r="GH15" s="291"/>
      <c r="GI15" s="291"/>
      <c r="GJ15" s="291"/>
      <c r="GK15" s="291"/>
      <c r="GL15" s="291"/>
      <c r="GM15" s="291"/>
      <c r="GN15" s="291"/>
      <c r="GO15" s="291"/>
      <c r="GP15" s="291"/>
      <c r="GQ15" s="291"/>
      <c r="GR15" s="291"/>
      <c r="GS15" s="291"/>
      <c r="GT15" s="291"/>
      <c r="GU15" s="291"/>
      <c r="GV15" s="291"/>
      <c r="GW15" s="291"/>
      <c r="GX15" s="291"/>
      <c r="GY15" s="291"/>
      <c r="GZ15" s="291"/>
      <c r="HA15" s="291"/>
      <c r="HB15" s="291"/>
      <c r="HC15" s="291"/>
      <c r="HD15" s="291"/>
      <c r="HE15" s="291"/>
      <c r="HF15" s="291"/>
      <c r="HG15" s="291"/>
      <c r="HH15" s="291"/>
      <c r="HI15" s="291"/>
      <c r="HJ15" s="291"/>
      <c r="HK15" s="291"/>
      <c r="HL15" s="291"/>
      <c r="HM15" s="291"/>
      <c r="HN15" s="291"/>
      <c r="HO15" s="291"/>
      <c r="HP15" s="291"/>
      <c r="HQ15" s="291"/>
      <c r="HR15" s="291"/>
      <c r="HS15" s="291"/>
      <c r="HT15" s="291"/>
      <c r="HU15" s="291"/>
      <c r="HV15" s="291"/>
      <c r="HW15" s="291"/>
      <c r="HX15" s="291"/>
      <c r="HY15" s="291"/>
      <c r="HZ15" s="291"/>
      <c r="IA15" s="291"/>
      <c r="IB15" s="291"/>
      <c r="IC15" s="291"/>
      <c r="ID15" s="291"/>
      <c r="IE15" s="291"/>
      <c r="IF15" s="291"/>
      <c r="IG15" s="291"/>
      <c r="IH15" s="291"/>
      <c r="II15" s="291"/>
      <c r="IJ15" s="291"/>
      <c r="IK15" s="291"/>
      <c r="IL15" s="291"/>
      <c r="IM15" s="291"/>
      <c r="IN15" s="291"/>
      <c r="IO15" s="291"/>
      <c r="IP15" s="291"/>
      <c r="IQ15" s="291"/>
      <c r="IR15" s="291"/>
      <c r="IS15" s="291"/>
      <c r="IT15" s="291"/>
      <c r="IU15" s="291"/>
      <c r="IV15" s="291"/>
      <c r="IW15" s="291"/>
    </row>
    <row r="16" spans="1:267" s="292" customFormat="1" ht="45.75">
      <c r="A16" s="466"/>
      <c r="B16" s="414"/>
      <c r="C16" s="414"/>
      <c r="D16" s="295" t="s">
        <v>462</v>
      </c>
      <c r="E16" s="414"/>
      <c r="F16" s="435"/>
      <c r="G16" s="438"/>
      <c r="H16" s="441"/>
      <c r="I16" s="283"/>
      <c r="J16" s="293"/>
      <c r="K16" s="283" t="str">
        <f>IFERROR(CONCATENATE(INDEX('8- Políticas de Administración '!$B$16:$F$53,MATCH('5- Identificación de Riesgos'!J16,'8- Políticas de Administración '!$C$16:$C$54,0),1)," - ",L16),"")</f>
        <v/>
      </c>
      <c r="L16" s="294" t="str">
        <f>IFERROR(VLOOKUP(INDEX('8- Políticas de Administración '!$B$16:$F$63,MATCH('5- Identificación de Riesgos'!J16,'8- Políticas de Administración '!$C$16:$C$64,0),1),'8- Políticas de Administración '!$B$16:$F$64,5,FALSE),"")</f>
        <v/>
      </c>
      <c r="M16" s="414"/>
      <c r="N16" s="411"/>
      <c r="O16" s="407"/>
      <c r="P16" s="290"/>
      <c r="Q16" s="291"/>
      <c r="R16" s="291"/>
      <c r="S16" s="291"/>
      <c r="T16" s="291"/>
      <c r="U16" s="291"/>
      <c r="V16" s="291"/>
      <c r="W16" s="291"/>
      <c r="X16" s="291"/>
      <c r="Y16" s="291"/>
      <c r="Z16" s="291"/>
      <c r="AA16" s="291"/>
      <c r="AB16" s="291"/>
      <c r="AC16" s="291"/>
      <c r="AD16" s="291"/>
      <c r="AE16" s="291"/>
      <c r="AF16" s="291"/>
      <c r="AG16" s="291"/>
      <c r="AH16" s="291"/>
      <c r="AI16" s="291"/>
      <c r="AJ16" s="291"/>
      <c r="AK16" s="291"/>
      <c r="AL16" s="291"/>
      <c r="AM16" s="291"/>
      <c r="AN16" s="291"/>
      <c r="AO16" s="291"/>
      <c r="AP16" s="291"/>
      <c r="AQ16" s="291"/>
      <c r="AR16" s="291"/>
      <c r="AS16" s="291"/>
      <c r="AT16" s="291"/>
      <c r="AU16" s="291"/>
      <c r="AV16" s="291"/>
      <c r="AW16" s="291"/>
      <c r="AX16" s="291"/>
      <c r="AY16" s="291"/>
      <c r="AZ16" s="291"/>
      <c r="BA16" s="291"/>
      <c r="BB16" s="291"/>
      <c r="BC16" s="291"/>
      <c r="BD16" s="291"/>
      <c r="BE16" s="291"/>
      <c r="BF16" s="291"/>
      <c r="BG16" s="291"/>
      <c r="BH16" s="291"/>
      <c r="BI16" s="291"/>
      <c r="BJ16" s="291"/>
      <c r="BK16" s="291"/>
      <c r="BL16" s="291"/>
      <c r="BM16" s="291"/>
      <c r="BN16" s="291"/>
      <c r="BO16" s="291"/>
      <c r="BP16" s="291"/>
      <c r="BQ16" s="291"/>
      <c r="BR16" s="291"/>
      <c r="BS16" s="291"/>
      <c r="BT16" s="291"/>
      <c r="BU16" s="291"/>
      <c r="BV16" s="291"/>
      <c r="BW16" s="291"/>
      <c r="BX16" s="291"/>
      <c r="BY16" s="291"/>
      <c r="BZ16" s="291"/>
      <c r="CA16" s="291"/>
      <c r="CB16" s="291"/>
      <c r="CC16" s="291"/>
      <c r="CD16" s="291"/>
      <c r="CE16" s="291"/>
      <c r="CF16" s="291"/>
      <c r="CG16" s="291"/>
      <c r="CH16" s="291"/>
      <c r="CI16" s="291"/>
      <c r="CJ16" s="291"/>
      <c r="CK16" s="291"/>
      <c r="CL16" s="291"/>
      <c r="CM16" s="291"/>
      <c r="CN16" s="291"/>
      <c r="CO16" s="291"/>
      <c r="CP16" s="291"/>
      <c r="CQ16" s="291"/>
      <c r="CR16" s="291"/>
      <c r="CS16" s="291"/>
      <c r="CT16" s="291"/>
      <c r="CU16" s="291"/>
      <c r="CV16" s="291"/>
      <c r="CW16" s="291"/>
      <c r="CX16" s="291"/>
      <c r="CY16" s="291"/>
      <c r="CZ16" s="291"/>
      <c r="DA16" s="291"/>
      <c r="DB16" s="291"/>
      <c r="DC16" s="291"/>
      <c r="DD16" s="291"/>
      <c r="DE16" s="291"/>
      <c r="DF16" s="291"/>
      <c r="DG16" s="291"/>
      <c r="DH16" s="291"/>
      <c r="DI16" s="291"/>
      <c r="DJ16" s="291"/>
      <c r="DK16" s="291"/>
      <c r="DL16" s="291"/>
      <c r="DM16" s="291"/>
      <c r="DN16" s="291"/>
      <c r="DO16" s="291"/>
      <c r="DP16" s="291"/>
      <c r="DQ16" s="291"/>
      <c r="DR16" s="291"/>
      <c r="DS16" s="291"/>
      <c r="DT16" s="291"/>
      <c r="DU16" s="291"/>
      <c r="DV16" s="291"/>
      <c r="DW16" s="291"/>
      <c r="DX16" s="291"/>
      <c r="DY16" s="291"/>
      <c r="DZ16" s="291"/>
      <c r="EA16" s="291"/>
      <c r="EB16" s="291"/>
      <c r="EC16" s="291"/>
      <c r="ED16" s="291"/>
      <c r="EE16" s="291"/>
      <c r="EF16" s="291"/>
      <c r="EG16" s="291"/>
      <c r="EH16" s="291"/>
      <c r="EI16" s="291"/>
      <c r="EJ16" s="291"/>
      <c r="EK16" s="291"/>
      <c r="EL16" s="291"/>
      <c r="EM16" s="291"/>
      <c r="EN16" s="291"/>
      <c r="EO16" s="291"/>
      <c r="EP16" s="291"/>
      <c r="EQ16" s="291"/>
      <c r="ER16" s="291"/>
      <c r="ES16" s="291"/>
      <c r="ET16" s="291"/>
      <c r="EU16" s="291"/>
      <c r="EV16" s="291"/>
      <c r="EW16" s="291"/>
      <c r="EX16" s="291"/>
      <c r="EY16" s="291"/>
      <c r="EZ16" s="291"/>
      <c r="FA16" s="291"/>
      <c r="FB16" s="291"/>
      <c r="FC16" s="291"/>
      <c r="FD16" s="291"/>
      <c r="FE16" s="291"/>
      <c r="FF16" s="291"/>
      <c r="FG16" s="291"/>
      <c r="FH16" s="291"/>
      <c r="FI16" s="291"/>
      <c r="FJ16" s="291"/>
      <c r="FK16" s="291"/>
      <c r="FL16" s="291"/>
      <c r="FM16" s="291"/>
      <c r="FN16" s="291"/>
      <c r="FO16" s="291"/>
      <c r="FP16" s="291"/>
      <c r="FQ16" s="291"/>
      <c r="FR16" s="291"/>
      <c r="FS16" s="291"/>
      <c r="FT16" s="291"/>
      <c r="FU16" s="291"/>
      <c r="FV16" s="291"/>
      <c r="FW16" s="291"/>
      <c r="FX16" s="291"/>
      <c r="FY16" s="291"/>
      <c r="FZ16" s="291"/>
      <c r="GA16" s="291"/>
      <c r="GB16" s="291"/>
      <c r="GC16" s="291"/>
      <c r="GD16" s="291"/>
      <c r="GE16" s="291"/>
      <c r="GF16" s="291"/>
      <c r="GG16" s="291"/>
      <c r="GH16" s="291"/>
      <c r="GI16" s="291"/>
      <c r="GJ16" s="291"/>
      <c r="GK16" s="291"/>
      <c r="GL16" s="291"/>
      <c r="GM16" s="291"/>
      <c r="GN16" s="291"/>
      <c r="GO16" s="291"/>
      <c r="GP16" s="291"/>
      <c r="GQ16" s="291"/>
      <c r="GR16" s="291"/>
      <c r="GS16" s="291"/>
      <c r="GT16" s="291"/>
      <c r="GU16" s="291"/>
      <c r="GV16" s="291"/>
      <c r="GW16" s="291"/>
      <c r="GX16" s="291"/>
      <c r="GY16" s="291"/>
      <c r="GZ16" s="291"/>
      <c r="HA16" s="291"/>
      <c r="HB16" s="291"/>
      <c r="HC16" s="291"/>
      <c r="HD16" s="291"/>
      <c r="HE16" s="291"/>
      <c r="HF16" s="291"/>
      <c r="HG16" s="291"/>
      <c r="HH16" s="291"/>
      <c r="HI16" s="291"/>
      <c r="HJ16" s="291"/>
      <c r="HK16" s="291"/>
      <c r="HL16" s="291"/>
      <c r="HM16" s="291"/>
      <c r="HN16" s="291"/>
      <c r="HO16" s="291"/>
      <c r="HP16" s="291"/>
      <c r="HQ16" s="291"/>
      <c r="HR16" s="291"/>
      <c r="HS16" s="291"/>
      <c r="HT16" s="291"/>
      <c r="HU16" s="291"/>
      <c r="HV16" s="291"/>
      <c r="HW16" s="291"/>
      <c r="HX16" s="291"/>
      <c r="HY16" s="291"/>
      <c r="HZ16" s="291"/>
      <c r="IA16" s="291"/>
      <c r="IB16" s="291"/>
      <c r="IC16" s="291"/>
      <c r="ID16" s="291"/>
      <c r="IE16" s="291"/>
      <c r="IF16" s="291"/>
      <c r="IG16" s="291"/>
      <c r="IH16" s="291"/>
      <c r="II16" s="291"/>
      <c r="IJ16" s="291"/>
      <c r="IK16" s="291"/>
      <c r="IL16" s="291"/>
      <c r="IM16" s="291"/>
      <c r="IN16" s="291"/>
      <c r="IO16" s="291"/>
      <c r="IP16" s="291"/>
      <c r="IQ16" s="291"/>
      <c r="IR16" s="291"/>
      <c r="IS16" s="291"/>
      <c r="IT16" s="291"/>
      <c r="IU16" s="291"/>
      <c r="IV16" s="291"/>
      <c r="IW16" s="291"/>
    </row>
    <row r="17" spans="1:257" s="292" customFormat="1" ht="75.75">
      <c r="A17" s="466"/>
      <c r="B17" s="414"/>
      <c r="C17" s="414"/>
      <c r="D17" s="295" t="s">
        <v>463</v>
      </c>
      <c r="E17" s="414"/>
      <c r="F17" s="435"/>
      <c r="G17" s="438"/>
      <c r="H17" s="441"/>
      <c r="I17" s="283"/>
      <c r="J17" s="293"/>
      <c r="K17" s="283" t="str">
        <f>IFERROR(CONCATENATE(INDEX('8- Políticas de Administración '!$B$16:$F$53,MATCH('5- Identificación de Riesgos'!J17,'8- Políticas de Administración '!$C$16:$C$54,0),1)," - ",L17),"")</f>
        <v/>
      </c>
      <c r="L17" s="294" t="str">
        <f>IFERROR(VLOOKUP(INDEX('8- Políticas de Administración '!$B$16:$F$63,MATCH('5- Identificación de Riesgos'!J17,'8- Políticas de Administración '!$C$16:$C$64,0),1),'8- Políticas de Administración '!$B$16:$F$64,5,FALSE),"")</f>
        <v/>
      </c>
      <c r="M17" s="414"/>
      <c r="N17" s="411"/>
      <c r="O17" s="407"/>
      <c r="P17" s="290"/>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c r="AW17" s="291"/>
      <c r="AX17" s="291"/>
      <c r="AY17" s="291"/>
      <c r="AZ17" s="291"/>
      <c r="BA17" s="291"/>
      <c r="BB17" s="291"/>
      <c r="BC17" s="291"/>
      <c r="BD17" s="291"/>
      <c r="BE17" s="291"/>
      <c r="BF17" s="291"/>
      <c r="BG17" s="291"/>
      <c r="BH17" s="291"/>
      <c r="BI17" s="291"/>
      <c r="BJ17" s="291"/>
      <c r="BK17" s="291"/>
      <c r="BL17" s="291"/>
      <c r="BM17" s="291"/>
      <c r="BN17" s="291"/>
      <c r="BO17" s="291"/>
      <c r="BP17" s="291"/>
      <c r="BQ17" s="291"/>
      <c r="BR17" s="291"/>
      <c r="BS17" s="291"/>
      <c r="BT17" s="291"/>
      <c r="BU17" s="291"/>
      <c r="BV17" s="291"/>
      <c r="BW17" s="291"/>
      <c r="BX17" s="291"/>
      <c r="BY17" s="291"/>
      <c r="BZ17" s="291"/>
      <c r="CA17" s="291"/>
      <c r="CB17" s="291"/>
      <c r="CC17" s="291"/>
      <c r="CD17" s="291"/>
      <c r="CE17" s="291"/>
      <c r="CF17" s="291"/>
      <c r="CG17" s="291"/>
      <c r="CH17" s="291"/>
      <c r="CI17" s="291"/>
      <c r="CJ17" s="291"/>
      <c r="CK17" s="291"/>
      <c r="CL17" s="291"/>
      <c r="CM17" s="291"/>
      <c r="CN17" s="291"/>
      <c r="CO17" s="291"/>
      <c r="CP17" s="291"/>
      <c r="CQ17" s="291"/>
      <c r="CR17" s="291"/>
      <c r="CS17" s="291"/>
      <c r="CT17" s="291"/>
      <c r="CU17" s="291"/>
      <c r="CV17" s="291"/>
      <c r="CW17" s="291"/>
      <c r="CX17" s="291"/>
      <c r="CY17" s="291"/>
      <c r="CZ17" s="291"/>
      <c r="DA17" s="291"/>
      <c r="DB17" s="291"/>
      <c r="DC17" s="291"/>
      <c r="DD17" s="291"/>
      <c r="DE17" s="291"/>
      <c r="DF17" s="291"/>
      <c r="DG17" s="291"/>
      <c r="DH17" s="291"/>
      <c r="DI17" s="291"/>
      <c r="DJ17" s="291"/>
      <c r="DK17" s="291"/>
      <c r="DL17" s="291"/>
      <c r="DM17" s="291"/>
      <c r="DN17" s="291"/>
      <c r="DO17" s="291"/>
      <c r="DP17" s="291"/>
      <c r="DQ17" s="291"/>
      <c r="DR17" s="291"/>
      <c r="DS17" s="291"/>
      <c r="DT17" s="291"/>
      <c r="DU17" s="291"/>
      <c r="DV17" s="291"/>
      <c r="DW17" s="291"/>
      <c r="DX17" s="291"/>
      <c r="DY17" s="291"/>
      <c r="DZ17" s="291"/>
      <c r="EA17" s="291"/>
      <c r="EB17" s="291"/>
      <c r="EC17" s="291"/>
      <c r="ED17" s="291"/>
      <c r="EE17" s="291"/>
      <c r="EF17" s="291"/>
      <c r="EG17" s="291"/>
      <c r="EH17" s="291"/>
      <c r="EI17" s="291"/>
      <c r="EJ17" s="291"/>
      <c r="EK17" s="291"/>
      <c r="EL17" s="291"/>
      <c r="EM17" s="291"/>
      <c r="EN17" s="291"/>
      <c r="EO17" s="291"/>
      <c r="EP17" s="291"/>
      <c r="EQ17" s="291"/>
      <c r="ER17" s="291"/>
      <c r="ES17" s="291"/>
      <c r="ET17" s="291"/>
      <c r="EU17" s="291"/>
      <c r="EV17" s="291"/>
      <c r="EW17" s="291"/>
      <c r="EX17" s="291"/>
      <c r="EY17" s="291"/>
      <c r="EZ17" s="291"/>
      <c r="FA17" s="291"/>
      <c r="FB17" s="291"/>
      <c r="FC17" s="291"/>
      <c r="FD17" s="291"/>
      <c r="FE17" s="291"/>
      <c r="FF17" s="291"/>
      <c r="FG17" s="291"/>
      <c r="FH17" s="291"/>
      <c r="FI17" s="291"/>
      <c r="FJ17" s="291"/>
      <c r="FK17" s="291"/>
      <c r="FL17" s="291"/>
      <c r="FM17" s="291"/>
      <c r="FN17" s="291"/>
      <c r="FO17" s="291"/>
      <c r="FP17" s="291"/>
      <c r="FQ17" s="291"/>
      <c r="FR17" s="291"/>
      <c r="FS17" s="291"/>
      <c r="FT17" s="291"/>
      <c r="FU17" s="291"/>
      <c r="FV17" s="291"/>
      <c r="FW17" s="291"/>
      <c r="FX17" s="291"/>
      <c r="FY17" s="291"/>
      <c r="FZ17" s="291"/>
      <c r="GA17" s="291"/>
      <c r="GB17" s="291"/>
      <c r="GC17" s="291"/>
      <c r="GD17" s="291"/>
      <c r="GE17" s="291"/>
      <c r="GF17" s="291"/>
      <c r="GG17" s="291"/>
      <c r="GH17" s="291"/>
      <c r="GI17" s="291"/>
      <c r="GJ17" s="291"/>
      <c r="GK17" s="291"/>
      <c r="GL17" s="291"/>
      <c r="GM17" s="291"/>
      <c r="GN17" s="291"/>
      <c r="GO17" s="291"/>
      <c r="GP17" s="291"/>
      <c r="GQ17" s="291"/>
      <c r="GR17" s="291"/>
      <c r="GS17" s="291"/>
      <c r="GT17" s="291"/>
      <c r="GU17" s="291"/>
      <c r="GV17" s="291"/>
      <c r="GW17" s="291"/>
      <c r="GX17" s="291"/>
      <c r="GY17" s="291"/>
      <c r="GZ17" s="291"/>
      <c r="HA17" s="291"/>
      <c r="HB17" s="291"/>
      <c r="HC17" s="291"/>
      <c r="HD17" s="291"/>
      <c r="HE17" s="291"/>
      <c r="HF17" s="291"/>
      <c r="HG17" s="291"/>
      <c r="HH17" s="291"/>
      <c r="HI17" s="291"/>
      <c r="HJ17" s="291"/>
      <c r="HK17" s="291"/>
      <c r="HL17" s="291"/>
      <c r="HM17" s="291"/>
      <c r="HN17" s="291"/>
      <c r="HO17" s="291"/>
      <c r="HP17" s="291"/>
      <c r="HQ17" s="291"/>
      <c r="HR17" s="291"/>
      <c r="HS17" s="291"/>
      <c r="HT17" s="291"/>
      <c r="HU17" s="291"/>
      <c r="HV17" s="291"/>
      <c r="HW17" s="291"/>
      <c r="HX17" s="291"/>
      <c r="HY17" s="291"/>
      <c r="HZ17" s="291"/>
      <c r="IA17" s="291"/>
      <c r="IB17" s="291"/>
      <c r="IC17" s="291"/>
      <c r="ID17" s="291"/>
      <c r="IE17" s="291"/>
      <c r="IF17" s="291"/>
      <c r="IG17" s="291"/>
      <c r="IH17" s="291"/>
      <c r="II17" s="291"/>
      <c r="IJ17" s="291"/>
      <c r="IK17" s="291"/>
      <c r="IL17" s="291"/>
      <c r="IM17" s="291"/>
      <c r="IN17" s="291"/>
      <c r="IO17" s="291"/>
      <c r="IP17" s="291"/>
      <c r="IQ17" s="291"/>
      <c r="IR17" s="291"/>
      <c r="IS17" s="291"/>
      <c r="IT17" s="291"/>
      <c r="IU17" s="291"/>
      <c r="IV17" s="291"/>
      <c r="IW17" s="291"/>
    </row>
    <row r="18" spans="1:257" ht="105">
      <c r="A18" s="466"/>
      <c r="B18" s="414"/>
      <c r="C18" s="414"/>
      <c r="D18" s="113" t="s">
        <v>464</v>
      </c>
      <c r="E18" s="414"/>
      <c r="F18" s="435"/>
      <c r="G18" s="438"/>
      <c r="H18" s="441"/>
      <c r="I18" s="103"/>
      <c r="J18" s="142"/>
      <c r="K18" s="103" t="str">
        <f>IFERROR(CONCATENATE(INDEX('8- Políticas de Administración '!$B$16:$F$53,MATCH('5- Identificación de Riesgos'!J18,'8- Políticas de Administración '!$C$16:$C$54,0),1)," - ",L18),"")</f>
        <v/>
      </c>
      <c r="L18" s="137" t="str">
        <f>IFERROR(VLOOKUP(INDEX('8- Políticas de Administración '!$B$16:$F$63,MATCH('5- Identificación de Riesgos'!J18,'8- Políticas de Administración '!$C$16:$C$64,0),1),'8- Políticas de Administración '!$B$16:$F$64,5,FALSE),"")</f>
        <v/>
      </c>
      <c r="M18" s="414"/>
      <c r="N18" s="411"/>
      <c r="O18" s="407"/>
      <c r="P18" s="10"/>
    </row>
    <row r="19" spans="1:257" ht="17.25" thickBot="1">
      <c r="A19" s="467"/>
      <c r="B19" s="415"/>
      <c r="C19" s="415"/>
      <c r="D19" s="114"/>
      <c r="E19" s="415"/>
      <c r="F19" s="436"/>
      <c r="G19" s="439"/>
      <c r="H19" s="442"/>
      <c r="I19" s="104"/>
      <c r="J19" s="143"/>
      <c r="K19" s="104" t="str">
        <f>IFERROR(CONCATENATE(INDEX('8- Políticas de Administración '!$B$16:$F$53,MATCH('5- Identificación de Riesgos'!J19,'8- Políticas de Administración '!$C$16:$C$54,0),1)," - ",L19),"")</f>
        <v/>
      </c>
      <c r="L19" s="139" t="str">
        <f>IFERROR(VLOOKUP(INDEX('8- Políticas de Administración '!$B$16:$F$63,MATCH('5- Identificación de Riesgos'!J19,'8- Políticas de Administración '!$C$16:$C$64,0),1),'8- Políticas de Administración '!$B$16:$F$64,5,FALSE),"")</f>
        <v/>
      </c>
      <c r="M19" s="415"/>
      <c r="N19" s="412"/>
      <c r="O19" s="407"/>
      <c r="P19" s="10"/>
    </row>
    <row r="20" spans="1:257" ht="38.25">
      <c r="A20" s="465">
        <v>2</v>
      </c>
      <c r="B20" s="449" t="s">
        <v>273</v>
      </c>
      <c r="C20" s="462" t="s">
        <v>478</v>
      </c>
      <c r="D20" s="177" t="s">
        <v>479</v>
      </c>
      <c r="E20" s="413">
        <v>365</v>
      </c>
      <c r="F20" s="443">
        <v>16</v>
      </c>
      <c r="G20" s="437">
        <f t="shared" ref="G20" si="0">+F20/E20</f>
        <v>4.3835616438356165E-2</v>
      </c>
      <c r="H20" s="440" t="str">
        <f>CONCATENATE(IF(G20&lt;='8- Políticas de Administración '!$D$6,'8- Políticas de Administración '!$B$6,IF(G20&lt;='8- Políticas de Administración '!$D$7,'8- Políticas de Administración '!$B$7,IF(G20&lt;='8- Políticas de Administración '!$D$8,'8- Políticas de Administración '!$B$8,IF(G20&lt;='8- Políticas de Administración '!$D$9,'8- Políticas de Administración '!$B$9,IF(G20&lt;='8- Políticas de Administración '!$D$10,'8- Políticas de Administración '!$B$10,"Probabilidad no valida")))))," - ",VLOOKUP(IF(G20&lt;='8- Políticas de Administración '!$D$6,'8- Políticas de Administración '!$B$6,IF(G20&lt;='8- Políticas de Administración '!$D$7,'8- Políticas de Administración '!$B$7,IF(G20&lt;='8- Políticas de Administración '!$D$8,'8- Políticas de Administración '!$B$8,IF(G20&lt;='8- Políticas de Administración '!$D$9,'8- Políticas de Administración '!$B$9,IF(G20&lt;='8- Políticas de Administración '!$D$10,'8- Políticas de Administración '!$B$10,"Probabilidad no valida"))))),'8- Políticas de Administración '!$B$6:$F$10,5,FALSE))</f>
        <v>Baja - 2</v>
      </c>
      <c r="I20" s="102" t="s">
        <v>266</v>
      </c>
      <c r="J20" s="120" t="s">
        <v>367</v>
      </c>
      <c r="K20" s="102" t="str">
        <f>IFERROR(CONCATENATE(INDEX('8- Políticas de Administración '!$B$16:$F$53,MATCH('5- Identificación de Riesgos'!J20,'8- Políticas de Administración '!$C$16:$C$54,0),1)," - ",L20),"")</f>
        <v>Leve - 1</v>
      </c>
      <c r="L20" s="138">
        <f>IFERROR(VLOOKUP(INDEX('8- Políticas de Administración '!$B$16:$F$63,MATCH('5- Identificación de Riesgos'!J20,'8- Políticas de Administración '!$C$16:$C$64,0),1),'8- Políticas de Administración '!$B$16:$F$64,5,FALSE),"")</f>
        <v>1</v>
      </c>
      <c r="M20" s="413" t="str">
        <f>IFERROR(CONCATENATE(INDEX('8- Políticas de Administración '!$B$16:$F$53,MATCH(ROUND(AVERAGE(L20:L29),0),'8- Políticas de Administración '!$F$16:$F$53,0),1)," - ",ROUND(AVERAGE(L20:L29),0)),"")</f>
        <v>Leve - 1</v>
      </c>
      <c r="N20" s="410" t="str">
        <f>IFERROR(CONCATENATE(VLOOKUP((LEFT(H20,LEN(H20)-4)&amp;LEFT(M20,LEN(M20)-4)),'9- Matriz de Calor '!$D$18:$E$42,2,0)," - ",RIGHT(H20,1)*RIGHT(M20,1)),"")</f>
        <v>Bajo - 2</v>
      </c>
      <c r="O20" s="408">
        <f>RIGHT(H20,1)*RIGHT(M20,1)</f>
        <v>2</v>
      </c>
    </row>
    <row r="21" spans="1:257" ht="30">
      <c r="A21" s="466"/>
      <c r="B21" s="450"/>
      <c r="C21" s="463"/>
      <c r="D21" s="177" t="s">
        <v>274</v>
      </c>
      <c r="E21" s="414"/>
      <c r="F21" s="444"/>
      <c r="G21" s="438"/>
      <c r="H21" s="441"/>
      <c r="I21" s="103" t="s">
        <v>365</v>
      </c>
      <c r="J21" s="142" t="s">
        <v>379</v>
      </c>
      <c r="K21" s="103" t="str">
        <f>IFERROR(CONCATENATE(INDEX('8- Políticas de Administración '!$B$16:$F$53,MATCH('5- Identificación de Riesgos'!J21,'8- Políticas de Administración '!$C$16:$C$54,0),1)," - ",L21),"")</f>
        <v>Leve - 1</v>
      </c>
      <c r="L21" s="137">
        <f>IFERROR(VLOOKUP(INDEX('8- Políticas de Administración '!$B$16:$F$63,MATCH('5- Identificación de Riesgos'!J21,'8- Políticas de Administración '!$C$16:$C$64,0),1),'8- Políticas de Administración '!$B$16:$F$64,5,FALSE),"")</f>
        <v>1</v>
      </c>
      <c r="M21" s="414"/>
      <c r="N21" s="411"/>
      <c r="O21" s="409"/>
    </row>
    <row r="22" spans="1:257" ht="30">
      <c r="A22" s="466"/>
      <c r="B22" s="450"/>
      <c r="C22" s="463"/>
      <c r="D22" s="111"/>
      <c r="E22" s="414"/>
      <c r="F22" s="444"/>
      <c r="G22" s="438"/>
      <c r="H22" s="441"/>
      <c r="I22" s="103" t="s">
        <v>385</v>
      </c>
      <c r="J22" s="142" t="s">
        <v>386</v>
      </c>
      <c r="K22" s="280" t="str">
        <f>IFERROR(CONCATENATE(INDEX('8- Políticas de Administración '!$B$16:$F$53,MATCH('5- Identificación de Riesgos'!J22,'8- Políticas de Administración '!$C$16:$C$54,0),1)," - ",L22),"")</f>
        <v>Leve - 1</v>
      </c>
      <c r="L22" s="137">
        <f>IFERROR(VLOOKUP(INDEX('8- Políticas de Administración '!$B$16:$F$63,MATCH('5- Identificación de Riesgos'!J22,'8- Políticas de Administración '!$C$16:$C$64,0),1),'8- Políticas de Administración '!$B$16:$F$64,5,FALSE),"")</f>
        <v>1</v>
      </c>
      <c r="M22" s="414"/>
      <c r="N22" s="411"/>
      <c r="O22" s="409"/>
    </row>
    <row r="23" spans="1:257">
      <c r="A23" s="466"/>
      <c r="B23" s="450"/>
      <c r="C23" s="463"/>
      <c r="D23" s="111"/>
      <c r="E23" s="414"/>
      <c r="F23" s="444"/>
      <c r="G23" s="438"/>
      <c r="H23" s="441"/>
      <c r="I23" s="103"/>
      <c r="J23" s="142"/>
      <c r="K23" s="280" t="str">
        <f>IFERROR(CONCATENATE(INDEX('8- Políticas de Administración '!$B$16:$F$53,MATCH('5- Identificación de Riesgos'!J23,'8- Políticas de Administración '!$C$16:$C$54,0),1)," - ",L23),"")</f>
        <v/>
      </c>
      <c r="L23" s="137" t="str">
        <f>IFERROR(VLOOKUP(INDEX('8- Políticas de Administración '!$B$16:$F$63,MATCH('5- Identificación de Riesgos'!J23,'8- Políticas de Administración '!$C$16:$C$64,0),1),'8- Políticas de Administración '!$B$16:$F$64,5,FALSE),"")</f>
        <v/>
      </c>
      <c r="M23" s="414"/>
      <c r="N23" s="411"/>
      <c r="O23" s="409"/>
    </row>
    <row r="24" spans="1:257">
      <c r="A24" s="466"/>
      <c r="B24" s="450"/>
      <c r="C24" s="463"/>
      <c r="D24" s="113"/>
      <c r="E24" s="414"/>
      <c r="F24" s="444"/>
      <c r="G24" s="438"/>
      <c r="H24" s="441"/>
      <c r="I24" s="103"/>
      <c r="J24" s="142"/>
      <c r="K24" s="280" t="str">
        <f>IFERROR(CONCATENATE(INDEX('8- Políticas de Administración '!$B$16:$F$53,MATCH('5- Identificación de Riesgos'!J24,'8- Políticas de Administración '!$C$16:$C$54,0),1)," - ",L24),"")</f>
        <v/>
      </c>
      <c r="L24" s="137" t="str">
        <f>IFERROR(VLOOKUP(INDEX('8- Políticas de Administración '!$B$16:$F$63,MATCH('5- Identificación de Riesgos'!J24,'8- Políticas de Administración '!$C$16:$C$64,0),1),'8- Políticas de Administración '!$B$16:$F$64,5,FALSE),"")</f>
        <v/>
      </c>
      <c r="M24" s="414"/>
      <c r="N24" s="411"/>
      <c r="O24" s="409"/>
    </row>
    <row r="25" spans="1:257">
      <c r="A25" s="466"/>
      <c r="B25" s="450"/>
      <c r="C25" s="463"/>
      <c r="D25" s="115"/>
      <c r="E25" s="414"/>
      <c r="F25" s="444"/>
      <c r="G25" s="438"/>
      <c r="H25" s="441"/>
      <c r="I25" s="103"/>
      <c r="J25" s="142"/>
      <c r="K25" s="280" t="str">
        <f>IFERROR(CONCATENATE(INDEX('8- Políticas de Administración '!$B$16:$F$53,MATCH('5- Identificación de Riesgos'!J25,'8- Políticas de Administración '!$C$16:$C$54,0),1)," - ",L25),"")</f>
        <v/>
      </c>
      <c r="L25" s="137" t="str">
        <f>IFERROR(VLOOKUP(INDEX('8- Políticas de Administración '!$B$16:$F$63,MATCH('5- Identificación de Riesgos'!J25,'8- Políticas de Administración '!$C$16:$C$64,0),1),'8- Políticas de Administración '!$B$16:$F$64,5,FALSE),"")</f>
        <v/>
      </c>
      <c r="M25" s="414"/>
      <c r="N25" s="411"/>
      <c r="O25" s="409"/>
    </row>
    <row r="26" spans="1:257">
      <c r="A26" s="466"/>
      <c r="B26" s="450"/>
      <c r="C26" s="463"/>
      <c r="D26" s="112"/>
      <c r="E26" s="414"/>
      <c r="F26" s="444"/>
      <c r="G26" s="438"/>
      <c r="H26" s="441"/>
      <c r="I26" s="103"/>
      <c r="J26" s="142"/>
      <c r="K26" s="280" t="str">
        <f>IFERROR(CONCATENATE(INDEX('8- Políticas de Administración '!$B$16:$F$53,MATCH('5- Identificación de Riesgos'!J26,'8- Políticas de Administración '!$C$16:$C$54,0),1)," - ",L26),"")</f>
        <v/>
      </c>
      <c r="L26" s="137" t="str">
        <f>IFERROR(VLOOKUP(INDEX('8- Políticas de Administración '!$B$16:$F$63,MATCH('5- Identificación de Riesgos'!J26,'8- Políticas de Administración '!$C$16:$C$64,0),1),'8- Políticas de Administración '!$B$16:$F$64,5,FALSE),"")</f>
        <v/>
      </c>
      <c r="M26" s="414"/>
      <c r="N26" s="411"/>
      <c r="O26" s="409"/>
    </row>
    <row r="27" spans="1:257">
      <c r="A27" s="466"/>
      <c r="B27" s="450"/>
      <c r="C27" s="463"/>
      <c r="D27" s="113"/>
      <c r="E27" s="414"/>
      <c r="F27" s="444"/>
      <c r="G27" s="438"/>
      <c r="H27" s="441"/>
      <c r="I27" s="103"/>
      <c r="J27" s="142"/>
      <c r="K27" s="280" t="str">
        <f>IFERROR(CONCATENATE(INDEX('8- Políticas de Administración '!$B$16:$F$53,MATCH('5- Identificación de Riesgos'!J27,'8- Políticas de Administración '!$C$16:$C$54,0),1)," - ",L27),"")</f>
        <v/>
      </c>
      <c r="L27" s="137" t="str">
        <f>IFERROR(VLOOKUP(INDEX('8- Políticas de Administración '!$B$16:$F$63,MATCH('5- Identificación de Riesgos'!J27,'8- Políticas de Administración '!$C$16:$C$64,0),1),'8- Políticas de Administración '!$B$16:$F$64,5,FALSE),"")</f>
        <v/>
      </c>
      <c r="M27" s="414"/>
      <c r="N27" s="411"/>
      <c r="O27" s="409"/>
    </row>
    <row r="28" spans="1:257">
      <c r="A28" s="466"/>
      <c r="B28" s="450"/>
      <c r="C28" s="463"/>
      <c r="D28" s="113"/>
      <c r="E28" s="414"/>
      <c r="F28" s="444"/>
      <c r="G28" s="438"/>
      <c r="H28" s="441"/>
      <c r="I28" s="103"/>
      <c r="J28" s="142"/>
      <c r="K28" s="280" t="str">
        <f>IFERROR(CONCATENATE(INDEX('8- Políticas de Administración '!$B$16:$F$53,MATCH('5- Identificación de Riesgos'!J28,'8- Políticas de Administración '!$C$16:$C$54,0),1)," - ",L28),"")</f>
        <v/>
      </c>
      <c r="L28" s="137" t="str">
        <f>IFERROR(VLOOKUP(INDEX('8- Políticas de Administración '!$B$16:$F$63,MATCH('5- Identificación de Riesgos'!J28,'8- Políticas de Administración '!$C$16:$C$64,0),1),'8- Políticas de Administración '!$B$16:$F$64,5,FALSE),"")</f>
        <v/>
      </c>
      <c r="M28" s="414"/>
      <c r="N28" s="411"/>
      <c r="O28" s="409"/>
    </row>
    <row r="29" spans="1:257" ht="15.75" thickBot="1">
      <c r="A29" s="467"/>
      <c r="B29" s="451"/>
      <c r="C29" s="464"/>
      <c r="D29" s="114"/>
      <c r="E29" s="415"/>
      <c r="F29" s="445"/>
      <c r="G29" s="439"/>
      <c r="H29" s="442"/>
      <c r="I29" s="104"/>
      <c r="J29" s="143"/>
      <c r="K29" s="280" t="str">
        <f>IFERROR(CONCATENATE(INDEX('8- Políticas de Administración '!$B$16:$F$53,MATCH('5- Identificación de Riesgos'!J29,'8- Políticas de Administración '!$C$16:$C$54,0),1)," - ",L29),"")</f>
        <v/>
      </c>
      <c r="L29" s="139" t="str">
        <f>IFERROR(VLOOKUP(INDEX('8- Políticas de Administración '!$B$16:$F$63,MATCH('5- Identificación de Riesgos'!J29,'8- Políticas de Administración '!$C$16:$C$64,0),1),'8- Políticas de Administración '!$B$16:$F$64,5,FALSE),"")</f>
        <v/>
      </c>
      <c r="M29" s="415"/>
      <c r="N29" s="412"/>
      <c r="O29" s="409"/>
    </row>
    <row r="30" spans="1:257" hidden="1">
      <c r="A30" s="465">
        <v>3</v>
      </c>
      <c r="B30" s="449"/>
      <c r="C30" s="462"/>
      <c r="D30" s="177"/>
      <c r="E30" s="413"/>
      <c r="F30" s="443"/>
      <c r="G30" s="437" t="e">
        <f t="shared" ref="G30" si="1">+F30/E30</f>
        <v>#DIV/0!</v>
      </c>
      <c r="H30" s="440" t="e">
        <f>CONCATENATE(IF(G30&lt;='8- Políticas de Administración '!$D$6,'8- Políticas de Administración '!$B$6,IF(G30&lt;='8- Políticas de Administración '!$D$7,'8- Políticas de Administración '!$B$7,IF(G30&lt;='8- Políticas de Administración '!$D$8,'8- Políticas de Administración '!$B$8,IF(G30&lt;='8- Políticas de Administración '!$D$9,'8- Políticas de Administración '!$B$9,IF(G30&lt;='8- Políticas de Administración '!$D$10,'8- Políticas de Administración '!$B$10,"Probabilidad no valida")))))," - ",VLOOKUP(IF(G30&lt;='8- Políticas de Administración '!$D$6,'8- Políticas de Administración '!$B$6,IF(G30&lt;='8- Políticas de Administración '!$D$7,'8- Políticas de Administración '!$B$7,IF(G30&lt;='8- Políticas de Administración '!$D$8,'8- Políticas de Administración '!$B$8,IF(G30&lt;='8- Políticas de Administración '!$D$9,'8- Políticas de Administración '!$B$9,IF(G30&lt;='8- Políticas de Administración '!$D$10,'8- Políticas de Administración '!$B$10,"Probabilidad no valida"))))),'8- Políticas de Administración '!$B$6:$F$10,5,FALSE))</f>
        <v>#DIV/0!</v>
      </c>
      <c r="I30" s="102"/>
      <c r="J30" s="120"/>
      <c r="K30" s="102" t="str">
        <f>IFERROR(CONCATENATE(INDEX('8- Políticas de Administración '!$B$16:$F$53,MATCH('5- Identificación de Riesgos'!J30,'8- Políticas de Administración '!$C$16:$C$54,0),1)," - ",L30),"")</f>
        <v/>
      </c>
      <c r="L30" s="138" t="str">
        <f>IFERROR(VLOOKUP(INDEX('8- Políticas de Administración '!$B$16:$F$63,MATCH('5- Identificación de Riesgos'!J30,'8- Políticas de Administración '!$C$16:$C$64,0),1),'8- Políticas de Administración '!$B$16:$F$64,5,FALSE),"")</f>
        <v/>
      </c>
      <c r="M30" s="413" t="str">
        <f>IFERROR(CONCATENATE(INDEX('8- Políticas de Administración '!$B$16:$F$53,MATCH(ROUND(AVERAGE(L30:L39),0),'8- Políticas de Administración '!$F$16:$F$53,0),1)," - ",ROUND(AVERAGE(L30:L39),0)),"")</f>
        <v/>
      </c>
      <c r="N30" s="410" t="str">
        <f>IFERROR(CONCATENATE(VLOOKUP((LEFT(H30,LEN(H30)-4)&amp;LEFT(M30,LEN(M30)-4)),'9- Matriz de Calor '!$D$18:$E$42,2,0)," - ",RIGHT(H30,1)*RIGHT(M30,1)),"")</f>
        <v/>
      </c>
      <c r="O30" s="409" t="e">
        <f>RIGHT(H30,1)*RIGHT(M30,1)</f>
        <v>#DIV/0!</v>
      </c>
    </row>
    <row r="31" spans="1:257" ht="59.25" hidden="1" customHeight="1">
      <c r="A31" s="466"/>
      <c r="B31" s="450"/>
      <c r="C31" s="463"/>
      <c r="D31" s="177"/>
      <c r="E31" s="414"/>
      <c r="F31" s="444"/>
      <c r="G31" s="438"/>
      <c r="H31" s="441"/>
      <c r="I31" s="103"/>
      <c r="J31" s="142"/>
      <c r="K31" s="103" t="str">
        <f>IFERROR(CONCATENATE(INDEX('8- Políticas de Administración '!$B$16:$F$53,MATCH('5- Identificación de Riesgos'!J31,'8- Políticas de Administración '!$C$16:$C$54,0),1)," - ",L31),"")</f>
        <v/>
      </c>
      <c r="L31" s="137" t="str">
        <f>IFERROR(VLOOKUP(INDEX('8- Políticas de Administración '!$B$16:$F$63,MATCH('5- Identificación de Riesgos'!J31,'8- Políticas de Administración '!$C$16:$C$64,0),1),'8- Políticas de Administración '!$B$16:$F$64,5,FALSE),"")</f>
        <v/>
      </c>
      <c r="M31" s="414"/>
      <c r="N31" s="411"/>
      <c r="O31" s="409"/>
    </row>
    <row r="32" spans="1:257" hidden="1">
      <c r="A32" s="466"/>
      <c r="B32" s="450"/>
      <c r="C32" s="463"/>
      <c r="D32" s="111"/>
      <c r="E32" s="414"/>
      <c r="F32" s="444"/>
      <c r="G32" s="438"/>
      <c r="H32" s="441"/>
      <c r="I32" s="103"/>
      <c r="J32" s="142"/>
      <c r="K32" s="103" t="str">
        <f>IFERROR(CONCATENATE(INDEX('8- Políticas de Administración '!$B$16:$F$53,MATCH('5- Identificación de Riesgos'!J32,'8- Políticas de Administración '!$C$16:$C$54,0),1)," - ",L32),"")</f>
        <v/>
      </c>
      <c r="L32" s="137" t="str">
        <f>IFERROR(VLOOKUP(INDEX('8- Políticas de Administración '!$B$16:$F$63,MATCH('5- Identificación de Riesgos'!J32,'8- Políticas de Administración '!$C$16:$C$64,0),1),'8- Políticas de Administración '!$B$16:$F$64,5,FALSE),"")</f>
        <v/>
      </c>
      <c r="M32" s="414"/>
      <c r="N32" s="411"/>
      <c r="O32" s="409"/>
    </row>
    <row r="33" spans="1:22" hidden="1">
      <c r="A33" s="466"/>
      <c r="B33" s="450"/>
      <c r="C33" s="463"/>
      <c r="D33" s="111"/>
      <c r="E33" s="414"/>
      <c r="F33" s="444"/>
      <c r="G33" s="438"/>
      <c r="H33" s="441"/>
      <c r="I33" s="103"/>
      <c r="J33" s="142"/>
      <c r="K33" s="103" t="str">
        <f>IFERROR(CONCATENATE(INDEX('8- Políticas de Administración '!$B$16:$F$53,MATCH('5- Identificación de Riesgos'!J33,'8- Políticas de Administración '!$C$16:$C$54,0),1)," - ",L33),"")</f>
        <v/>
      </c>
      <c r="L33" s="137" t="str">
        <f>IFERROR(VLOOKUP(INDEX('8- Políticas de Administración '!$B$16:$F$63,MATCH('5- Identificación de Riesgos'!J33,'8- Políticas de Administración '!$C$16:$C$64,0),1),'8- Políticas de Administración '!$B$16:$F$64,5,FALSE),"")</f>
        <v/>
      </c>
      <c r="M33" s="414"/>
      <c r="N33" s="411"/>
      <c r="O33" s="409"/>
    </row>
    <row r="34" spans="1:22" hidden="1">
      <c r="A34" s="466"/>
      <c r="B34" s="450"/>
      <c r="C34" s="463"/>
      <c r="D34" s="113"/>
      <c r="E34" s="414"/>
      <c r="F34" s="444"/>
      <c r="G34" s="438"/>
      <c r="H34" s="441"/>
      <c r="I34" s="103"/>
      <c r="J34" s="142"/>
      <c r="K34" s="103" t="str">
        <f>IFERROR(CONCATENATE(INDEX('8- Políticas de Administración '!$B$16:$F$53,MATCH('5- Identificación de Riesgos'!J34,'8- Políticas de Administración '!$C$16:$C$54,0),1)," - ",L34),"")</f>
        <v/>
      </c>
      <c r="L34" s="137" t="str">
        <f>IFERROR(VLOOKUP(INDEX('8- Políticas de Administración '!$B$16:$F$63,MATCH('5- Identificación de Riesgos'!J34,'8- Políticas de Administración '!$C$16:$C$64,0),1),'8- Políticas de Administración '!$B$16:$F$64,5,FALSE),"")</f>
        <v/>
      </c>
      <c r="M34" s="414"/>
      <c r="N34" s="411"/>
      <c r="O34" s="409"/>
    </row>
    <row r="35" spans="1:22" hidden="1">
      <c r="A35" s="466"/>
      <c r="B35" s="450"/>
      <c r="C35" s="463"/>
      <c r="D35" s="115"/>
      <c r="E35" s="414"/>
      <c r="F35" s="444"/>
      <c r="G35" s="438"/>
      <c r="H35" s="441"/>
      <c r="I35" s="103"/>
      <c r="J35" s="142"/>
      <c r="K35" s="103" t="str">
        <f>IFERROR(CONCATENATE(INDEX('8- Políticas de Administración '!$B$16:$F$53,MATCH('5- Identificación de Riesgos'!J35,'8- Políticas de Administración '!$C$16:$C$54,0),1)," - ",L35),"")</f>
        <v/>
      </c>
      <c r="L35" s="137" t="str">
        <f>IFERROR(VLOOKUP(INDEX('8- Políticas de Administración '!$B$16:$F$63,MATCH('5- Identificación de Riesgos'!J35,'8- Políticas de Administración '!$C$16:$C$64,0),1),'8- Políticas de Administración '!$B$16:$F$64,5,FALSE),"")</f>
        <v/>
      </c>
      <c r="M35" s="414"/>
      <c r="N35" s="411"/>
      <c r="O35" s="409"/>
    </row>
    <row r="36" spans="1:22" hidden="1">
      <c r="A36" s="466"/>
      <c r="B36" s="450"/>
      <c r="C36" s="463"/>
      <c r="D36" s="112"/>
      <c r="E36" s="414"/>
      <c r="F36" s="444"/>
      <c r="G36" s="438"/>
      <c r="H36" s="441"/>
      <c r="I36" s="103"/>
      <c r="J36" s="142"/>
      <c r="K36" s="103" t="str">
        <f>IFERROR(CONCATENATE(INDEX('8- Políticas de Administración '!$B$16:$F$53,MATCH('5- Identificación de Riesgos'!J36,'8- Políticas de Administración '!$C$16:$C$54,0),1)," - ",L36),"")</f>
        <v/>
      </c>
      <c r="L36" s="137" t="str">
        <f>IFERROR(VLOOKUP(INDEX('8- Políticas de Administración '!$B$16:$F$63,MATCH('5- Identificación de Riesgos'!J36,'8- Políticas de Administración '!$C$16:$C$64,0),1),'8- Políticas de Administración '!$B$16:$F$64,5,FALSE),"")</f>
        <v/>
      </c>
      <c r="M36" s="414"/>
      <c r="N36" s="411"/>
      <c r="O36" s="409"/>
    </row>
    <row r="37" spans="1:22" hidden="1">
      <c r="A37" s="466"/>
      <c r="B37" s="450"/>
      <c r="C37" s="463"/>
      <c r="D37" s="113"/>
      <c r="E37" s="414"/>
      <c r="F37" s="444"/>
      <c r="G37" s="438"/>
      <c r="H37" s="441"/>
      <c r="I37" s="103"/>
      <c r="J37" s="142"/>
      <c r="K37" s="103" t="str">
        <f>IFERROR(CONCATENATE(INDEX('8- Políticas de Administración '!$B$16:$F$53,MATCH('5- Identificación de Riesgos'!J37,'8- Políticas de Administración '!$C$16:$C$54,0),1)," - ",L37),"")</f>
        <v/>
      </c>
      <c r="L37" s="137" t="str">
        <f>IFERROR(VLOOKUP(INDEX('8- Políticas de Administración '!$B$16:$F$63,MATCH('5- Identificación de Riesgos'!J37,'8- Políticas de Administración '!$C$16:$C$64,0),1),'8- Políticas de Administración '!$B$16:$F$64,5,FALSE),"")</f>
        <v/>
      </c>
      <c r="M37" s="414"/>
      <c r="N37" s="411"/>
      <c r="O37" s="409"/>
    </row>
    <row r="38" spans="1:22" hidden="1">
      <c r="A38" s="466"/>
      <c r="B38" s="450"/>
      <c r="C38" s="463"/>
      <c r="D38" s="113"/>
      <c r="E38" s="414"/>
      <c r="F38" s="444"/>
      <c r="G38" s="438"/>
      <c r="H38" s="441"/>
      <c r="I38" s="103"/>
      <c r="J38" s="142"/>
      <c r="K38" s="103" t="str">
        <f>IFERROR(CONCATENATE(INDEX('8- Políticas de Administración '!$B$16:$F$53,MATCH('5- Identificación de Riesgos'!J38,'8- Políticas de Administración '!$C$16:$C$54,0),1)," - ",L38),"")</f>
        <v/>
      </c>
      <c r="L38" s="137" t="str">
        <f>IFERROR(VLOOKUP(INDEX('8- Políticas de Administración '!$B$16:$F$63,MATCH('5- Identificación de Riesgos'!J38,'8- Políticas de Administración '!$C$16:$C$64,0),1),'8- Políticas de Administración '!$B$16:$F$64,5,FALSE),"")</f>
        <v/>
      </c>
      <c r="M38" s="414"/>
      <c r="N38" s="411"/>
      <c r="O38" s="409"/>
    </row>
    <row r="39" spans="1:22" ht="15.75" hidden="1" thickBot="1">
      <c r="A39" s="467"/>
      <c r="B39" s="451"/>
      <c r="C39" s="464"/>
      <c r="D39" s="114"/>
      <c r="E39" s="415"/>
      <c r="F39" s="445"/>
      <c r="G39" s="439"/>
      <c r="H39" s="442"/>
      <c r="I39" s="104"/>
      <c r="J39" s="143"/>
      <c r="K39" s="104" t="str">
        <f>IFERROR(CONCATENATE(INDEX('8- Políticas de Administración '!$B$16:$F$53,MATCH('5- Identificación de Riesgos'!J39,'8- Políticas de Administración '!$C$16:$C$54,0),1)," - ",L39),"")</f>
        <v/>
      </c>
      <c r="L39" s="139" t="str">
        <f>IFERROR(VLOOKUP(INDEX('8- Políticas de Administración '!$B$16:$F$63,MATCH('5- Identificación de Riesgos'!J39,'8- Políticas de Administración '!$C$16:$C$64,0),1),'8- Políticas de Administración '!$B$16:$F$64,5,FALSE),"")</f>
        <v/>
      </c>
      <c r="M39" s="415"/>
      <c r="N39" s="412"/>
      <c r="O39" s="409"/>
    </row>
    <row r="40" spans="1:22" ht="51" hidden="1">
      <c r="A40" s="401">
        <v>4</v>
      </c>
      <c r="B40" s="429" t="s">
        <v>275</v>
      </c>
      <c r="C40" s="429" t="s">
        <v>276</v>
      </c>
      <c r="D40" s="278" t="s">
        <v>277</v>
      </c>
      <c r="E40" s="413">
        <v>500</v>
      </c>
      <c r="F40" s="429">
        <v>0</v>
      </c>
      <c r="G40" s="455">
        <f t="shared" ref="G40" si="2">F40/E40</f>
        <v>0</v>
      </c>
      <c r="H40" s="458" t="s">
        <v>278</v>
      </c>
      <c r="I40" s="105" t="s">
        <v>268</v>
      </c>
      <c r="J40" s="279" t="s">
        <v>279</v>
      </c>
      <c r="K40" s="102" t="s">
        <v>280</v>
      </c>
      <c r="L40" s="138">
        <v>4</v>
      </c>
      <c r="M40" s="429" t="s">
        <v>281</v>
      </c>
      <c r="N40" s="430" t="s">
        <v>281</v>
      </c>
      <c r="O40" s="423">
        <f>RIGHT(H40,1)*RIGHT(M40,1)</f>
        <v>3</v>
      </c>
      <c r="Q40" s="399" t="s">
        <v>282</v>
      </c>
      <c r="R40" s="399"/>
      <c r="S40" s="399"/>
      <c r="T40" s="399"/>
      <c r="U40" s="399"/>
      <c r="V40" s="399"/>
    </row>
    <row r="41" spans="1:22" ht="39" hidden="1" customHeight="1">
      <c r="A41" s="402"/>
      <c r="B41" s="414"/>
      <c r="C41" s="414"/>
      <c r="D41" s="118" t="s">
        <v>283</v>
      </c>
      <c r="E41" s="414"/>
      <c r="F41" s="414"/>
      <c r="G41" s="456"/>
      <c r="H41" s="441"/>
      <c r="I41" s="103"/>
      <c r="J41" s="142"/>
      <c r="K41" s="103" t="s">
        <v>284</v>
      </c>
      <c r="L41" s="137">
        <v>1</v>
      </c>
      <c r="M41" s="414"/>
      <c r="N41" s="411"/>
      <c r="O41" s="424"/>
      <c r="Q41" s="399"/>
      <c r="R41" s="399"/>
      <c r="S41" s="399"/>
      <c r="T41" s="399"/>
      <c r="U41" s="399"/>
      <c r="V41" s="399"/>
    </row>
    <row r="42" spans="1:22" ht="42.75" hidden="1" customHeight="1">
      <c r="A42" s="402"/>
      <c r="B42" s="414"/>
      <c r="C42" s="414"/>
      <c r="D42" s="118" t="s">
        <v>285</v>
      </c>
      <c r="E42" s="414"/>
      <c r="F42" s="414"/>
      <c r="G42" s="456"/>
      <c r="H42" s="441"/>
      <c r="I42" s="103"/>
      <c r="J42" s="142"/>
      <c r="K42" s="103" t="s">
        <v>286</v>
      </c>
      <c r="L42" s="137" t="s">
        <v>286</v>
      </c>
      <c r="M42" s="414"/>
      <c r="N42" s="411"/>
      <c r="O42" s="424"/>
      <c r="Q42" s="399"/>
      <c r="R42" s="399"/>
      <c r="S42" s="399"/>
      <c r="T42" s="399"/>
      <c r="U42" s="399"/>
      <c r="V42" s="399"/>
    </row>
    <row r="43" spans="1:22" ht="51" hidden="1" customHeight="1">
      <c r="A43" s="402"/>
      <c r="B43" s="414"/>
      <c r="C43" s="414"/>
      <c r="D43" s="117" t="s">
        <v>287</v>
      </c>
      <c r="E43" s="414"/>
      <c r="F43" s="414"/>
      <c r="G43" s="456"/>
      <c r="H43" s="441"/>
      <c r="I43" s="103"/>
      <c r="J43" s="142"/>
      <c r="K43" s="103" t="s">
        <v>288</v>
      </c>
      <c r="L43" s="137">
        <v>2</v>
      </c>
      <c r="M43" s="414"/>
      <c r="N43" s="411"/>
      <c r="O43" s="424"/>
      <c r="Q43" s="399"/>
      <c r="R43" s="399"/>
      <c r="S43" s="399"/>
      <c r="T43" s="399"/>
      <c r="U43" s="399"/>
      <c r="V43" s="399"/>
    </row>
    <row r="44" spans="1:22" ht="27" hidden="1" customHeight="1">
      <c r="A44" s="402"/>
      <c r="B44" s="414"/>
      <c r="C44" s="414"/>
      <c r="D44" s="118" t="s">
        <v>289</v>
      </c>
      <c r="E44" s="414"/>
      <c r="F44" s="414"/>
      <c r="G44" s="456"/>
      <c r="H44" s="441"/>
      <c r="I44" s="103"/>
      <c r="J44" s="142"/>
      <c r="K44" s="103" t="s">
        <v>281</v>
      </c>
      <c r="L44" s="137">
        <v>3</v>
      </c>
      <c r="M44" s="414"/>
      <c r="N44" s="411"/>
      <c r="O44" s="424"/>
      <c r="Q44" s="399"/>
      <c r="R44" s="399"/>
      <c r="S44" s="399"/>
      <c r="T44" s="399"/>
      <c r="U44" s="399"/>
      <c r="V44" s="399"/>
    </row>
    <row r="45" spans="1:22" hidden="1">
      <c r="A45" s="402"/>
      <c r="B45" s="414"/>
      <c r="C45" s="414"/>
      <c r="D45" s="118"/>
      <c r="E45" s="414"/>
      <c r="F45" s="414"/>
      <c r="G45" s="456"/>
      <c r="H45" s="441"/>
      <c r="I45" s="103"/>
      <c r="J45" s="142"/>
      <c r="K45" s="103" t="s">
        <v>286</v>
      </c>
      <c r="L45" s="137" t="s">
        <v>286</v>
      </c>
      <c r="M45" s="414"/>
      <c r="N45" s="411"/>
      <c r="O45" s="424"/>
      <c r="Q45" s="399"/>
      <c r="R45" s="399"/>
      <c r="S45" s="399"/>
      <c r="T45" s="399"/>
      <c r="U45" s="399"/>
      <c r="V45" s="399"/>
    </row>
    <row r="46" spans="1:22" hidden="1">
      <c r="A46" s="402"/>
      <c r="B46" s="414"/>
      <c r="C46" s="414"/>
      <c r="D46" s="118"/>
      <c r="E46" s="414"/>
      <c r="F46" s="414"/>
      <c r="G46" s="456"/>
      <c r="H46" s="441"/>
      <c r="I46" s="103"/>
      <c r="J46" s="142"/>
      <c r="K46" s="103" t="s">
        <v>286</v>
      </c>
      <c r="L46" s="137" t="s">
        <v>286</v>
      </c>
      <c r="M46" s="414"/>
      <c r="N46" s="411"/>
      <c r="O46" s="424"/>
      <c r="Q46" s="399"/>
      <c r="R46" s="399"/>
      <c r="S46" s="399"/>
      <c r="T46" s="399"/>
      <c r="U46" s="399"/>
      <c r="V46" s="399"/>
    </row>
    <row r="47" spans="1:22" hidden="1">
      <c r="A47" s="402"/>
      <c r="B47" s="414"/>
      <c r="C47" s="414"/>
      <c r="D47" s="117"/>
      <c r="E47" s="414"/>
      <c r="F47" s="414"/>
      <c r="G47" s="456"/>
      <c r="H47" s="441"/>
      <c r="I47" s="103"/>
      <c r="J47" s="142"/>
      <c r="K47" s="103" t="s">
        <v>286</v>
      </c>
      <c r="L47" s="137" t="s">
        <v>286</v>
      </c>
      <c r="M47" s="414"/>
      <c r="N47" s="411"/>
      <c r="O47" s="424"/>
      <c r="Q47" s="399"/>
      <c r="R47" s="399"/>
      <c r="S47" s="399"/>
      <c r="T47" s="399"/>
      <c r="U47" s="399"/>
      <c r="V47" s="399"/>
    </row>
    <row r="48" spans="1:22" hidden="1">
      <c r="A48" s="402"/>
      <c r="B48" s="414"/>
      <c r="C48" s="414"/>
      <c r="D48" s="117"/>
      <c r="E48" s="414"/>
      <c r="F48" s="414"/>
      <c r="G48" s="456"/>
      <c r="H48" s="441"/>
      <c r="I48" s="103"/>
      <c r="J48" s="142"/>
      <c r="K48" s="103" t="s">
        <v>286</v>
      </c>
      <c r="L48" s="137" t="s">
        <v>286</v>
      </c>
      <c r="M48" s="414"/>
      <c r="N48" s="411"/>
      <c r="O48" s="424"/>
      <c r="Q48" s="399"/>
      <c r="R48" s="399"/>
      <c r="S48" s="399"/>
      <c r="T48" s="399"/>
      <c r="U48" s="399"/>
      <c r="V48" s="399"/>
    </row>
    <row r="49" spans="1:257" hidden="1">
      <c r="A49" s="403"/>
      <c r="B49" s="415"/>
      <c r="C49" s="415"/>
      <c r="D49" s="119"/>
      <c r="E49" s="415"/>
      <c r="F49" s="415"/>
      <c r="G49" s="457"/>
      <c r="H49" s="442"/>
      <c r="I49" s="104"/>
      <c r="J49" s="143"/>
      <c r="K49" s="104" t="s">
        <v>286</v>
      </c>
      <c r="L49" s="139" t="s">
        <v>286</v>
      </c>
      <c r="M49" s="415"/>
      <c r="N49" s="412"/>
      <c r="O49" s="424"/>
      <c r="Q49" s="399"/>
      <c r="R49" s="399"/>
      <c r="S49" s="399"/>
      <c r="T49" s="399"/>
      <c r="U49" s="399"/>
      <c r="V49" s="399"/>
    </row>
    <row r="50" spans="1:257" s="90" customFormat="1" ht="30" hidden="1">
      <c r="A50" s="401">
        <v>5</v>
      </c>
      <c r="B50" s="413" t="s">
        <v>290</v>
      </c>
      <c r="C50" s="468" t="s">
        <v>291</v>
      </c>
      <c r="D50" s="179" t="s">
        <v>292</v>
      </c>
      <c r="E50" s="452">
        <v>4</v>
      </c>
      <c r="F50" s="452">
        <v>0</v>
      </c>
      <c r="G50" s="471">
        <f t="shared" ref="G50" si="3">F50/E50</f>
        <v>0</v>
      </c>
      <c r="H50" s="440" t="str">
        <f>CONCATENATE(IF(G50&lt;='8- Políticas de Administración '!$D$6,'8- Políticas de Administración '!$B$6,IF(G50&lt;='8- Políticas de Administración '!$D$7,'8- Políticas de Administración '!$B$7,IF(G50&lt;='8- Políticas de Administración '!$D$8,'8- Políticas de Administración '!$B$8,IF(G50&lt;='8- Políticas de Administración '!$D$9,'8- Políticas de Administración '!$B$9,IF(G50&lt;='8- Políticas de Administración '!$D$10,'8- Políticas de Administración '!$B$10,"Probabilidad no valida")))))," - ",VLOOKUP(IF(G50&lt;='8- Políticas de Administración '!$D$6,'8- Políticas de Administración '!$B$6,IF(G50&lt;='8- Políticas de Administración '!$D$7,'8- Políticas de Administración '!$B$7,IF(G50&lt;='8- Políticas de Administración '!$D$8,'8- Políticas de Administración '!$B$8,IF(G50&lt;='8- Políticas de Administración '!$D$9,'8- Políticas de Administración '!$B$9,IF(G50&lt;='8- Políticas de Administración '!$D$10,'8- Políticas de Administración '!$B$10,"Probabilidad no valida"))))),'8- Políticas de Administración '!$B$6:$F$10,5,FALSE))</f>
        <v>Muy Baja - 1</v>
      </c>
      <c r="I50" s="102" t="s">
        <v>266</v>
      </c>
      <c r="J50" s="120" t="s">
        <v>267</v>
      </c>
      <c r="K50" s="102" t="str">
        <f>IFERROR(CONCATENATE(INDEX('8- Políticas de Administración '!$B$16:$F$53,MATCH('5- Identificación de Riesgos'!J50,'8- Políticas de Administración '!$C$16:$C$54,0),1)," - ",L50),"")</f>
        <v>Moderado - 3</v>
      </c>
      <c r="L50" s="138">
        <f>IFERROR(VLOOKUP(INDEX('8- Políticas de Administración '!$B$16:$F$63,MATCH('5- Identificación de Riesgos'!J50,'8- Políticas de Administración '!$C$16:$C$64,0),1),'8- Políticas de Administración '!$B$16:$F$64,5,FALSE),"")</f>
        <v>3</v>
      </c>
      <c r="M50" s="413" t="str">
        <f>IFERROR(CONCATENATE(INDEX('8- Políticas de Administración '!$B$16:$F$53,MATCH(ROUND(AVERAGE(L50:L59),0),'8- Políticas de Administración '!$F$16:$F$53,0),1)," - ",ROUND(AVERAGE(L50:L59),0)),"")</f>
        <v>Mayor - 4</v>
      </c>
      <c r="N50" s="410" t="str">
        <f>IFERROR(CONCATENATE(VLOOKUP((LEFT(H50,LEN(H50)-4)&amp;LEFT(M50,LEN(M50)-4)),'9- Matriz de Calor '!$D$18:$E$42,2,0)," - ",RIGHT(H50,1)*RIGHT(M50,1)),"")</f>
        <v>Alto  - 4</v>
      </c>
      <c r="O50" s="425">
        <f>RIGHT(H50,1)*RIGHT(M50,1)</f>
        <v>4</v>
      </c>
      <c r="P50" s="89"/>
      <c r="Q50" s="89"/>
      <c r="R50" s="89"/>
      <c r="S50" s="89"/>
      <c r="T50" s="89"/>
      <c r="U50" s="89"/>
      <c r="V50" s="89"/>
      <c r="W50" s="89"/>
      <c r="X50" s="89"/>
      <c r="Y50" s="89"/>
      <c r="Z50" s="89"/>
      <c r="AA50" s="89"/>
      <c r="AB50" s="89"/>
      <c r="AC50" s="89"/>
      <c r="AD50" s="89"/>
      <c r="AE50" s="89"/>
      <c r="AF50" s="89"/>
      <c r="AG50" s="89"/>
      <c r="AH50" s="89"/>
      <c r="AI50" s="89"/>
      <c r="AJ50" s="89"/>
      <c r="AK50" s="89"/>
      <c r="AL50" s="89"/>
      <c r="AM50" s="89"/>
      <c r="AN50" s="89"/>
      <c r="AO50" s="89"/>
      <c r="AP50" s="89"/>
      <c r="AQ50" s="89"/>
      <c r="AR50" s="89"/>
      <c r="AS50" s="89"/>
      <c r="AT50" s="89"/>
      <c r="AU50" s="89"/>
      <c r="AV50" s="89"/>
      <c r="AW50" s="89"/>
      <c r="AX50" s="89"/>
      <c r="AY50" s="89"/>
      <c r="AZ50" s="89"/>
      <c r="BA50" s="89"/>
      <c r="BB50" s="89"/>
      <c r="BC50" s="89"/>
      <c r="BD50" s="89"/>
      <c r="BE50" s="89"/>
      <c r="BF50" s="89"/>
      <c r="BG50" s="89"/>
      <c r="BH50" s="89"/>
      <c r="BI50" s="89"/>
      <c r="BJ50" s="89"/>
      <c r="BK50" s="89"/>
      <c r="BL50" s="89"/>
      <c r="BM50" s="89"/>
      <c r="BN50" s="89"/>
      <c r="BO50" s="89"/>
      <c r="BP50" s="89"/>
      <c r="BQ50" s="89"/>
      <c r="BR50" s="89"/>
      <c r="BS50" s="89"/>
      <c r="BT50" s="89"/>
      <c r="BU50" s="89"/>
      <c r="BV50" s="89"/>
      <c r="BW50" s="89"/>
      <c r="BX50" s="89"/>
      <c r="BY50" s="89"/>
      <c r="BZ50" s="89"/>
      <c r="CA50" s="89"/>
      <c r="CB50" s="89"/>
      <c r="CC50" s="89"/>
      <c r="CD50" s="89"/>
      <c r="CE50" s="89"/>
      <c r="CF50" s="89"/>
      <c r="CG50" s="89"/>
      <c r="CH50" s="89"/>
      <c r="CI50" s="89"/>
      <c r="CJ50" s="89"/>
      <c r="CK50" s="89"/>
      <c r="CL50" s="89"/>
      <c r="CM50" s="89"/>
      <c r="CN50" s="89"/>
      <c r="CO50" s="89"/>
      <c r="CP50" s="89"/>
      <c r="CQ50" s="89"/>
      <c r="CR50" s="89"/>
      <c r="CS50" s="89"/>
      <c r="CT50" s="89"/>
      <c r="CU50" s="89"/>
      <c r="CV50" s="89"/>
      <c r="CW50" s="89"/>
      <c r="CX50" s="89"/>
      <c r="CY50" s="89"/>
      <c r="CZ50" s="89"/>
      <c r="DA50" s="89"/>
      <c r="DB50" s="89"/>
      <c r="DC50" s="89"/>
      <c r="DD50" s="89"/>
      <c r="DE50" s="89"/>
      <c r="DF50" s="89"/>
      <c r="DG50" s="89"/>
      <c r="DH50" s="89"/>
      <c r="DI50" s="89"/>
      <c r="DJ50" s="89"/>
      <c r="DK50" s="89"/>
      <c r="DL50" s="89"/>
      <c r="DM50" s="89"/>
      <c r="DN50" s="89"/>
      <c r="DO50" s="89"/>
      <c r="DP50" s="89"/>
      <c r="DQ50" s="89"/>
      <c r="DR50" s="89"/>
      <c r="DS50" s="89"/>
      <c r="DT50" s="89"/>
      <c r="DU50" s="89"/>
      <c r="DV50" s="89"/>
      <c r="DW50" s="89"/>
      <c r="DX50" s="89"/>
      <c r="DY50" s="89"/>
      <c r="DZ50" s="89"/>
      <c r="EA50" s="89"/>
      <c r="EB50" s="89"/>
      <c r="EC50" s="89"/>
      <c r="ED50" s="89"/>
      <c r="EE50" s="89"/>
      <c r="EF50" s="89"/>
      <c r="EG50" s="89"/>
      <c r="EH50" s="89"/>
      <c r="EI50" s="89"/>
      <c r="EJ50" s="89"/>
      <c r="EK50" s="89"/>
      <c r="EL50" s="89"/>
      <c r="EM50" s="89"/>
      <c r="EN50" s="89"/>
      <c r="EO50" s="89"/>
      <c r="EP50" s="89"/>
      <c r="EQ50" s="89"/>
      <c r="ER50" s="89"/>
      <c r="ES50" s="89"/>
      <c r="ET50" s="89"/>
      <c r="EU50" s="89"/>
      <c r="EV50" s="89"/>
      <c r="EW50" s="89"/>
      <c r="EX50" s="89"/>
      <c r="EY50" s="89"/>
      <c r="EZ50" s="89"/>
      <c r="FA50" s="89"/>
      <c r="FB50" s="89"/>
      <c r="FC50" s="89"/>
      <c r="FD50" s="89"/>
      <c r="FE50" s="89"/>
      <c r="FF50" s="89"/>
      <c r="FG50" s="89"/>
      <c r="FH50" s="89"/>
      <c r="FI50" s="89"/>
      <c r="FJ50" s="89"/>
      <c r="FK50" s="89"/>
      <c r="FL50" s="89"/>
      <c r="FM50" s="89"/>
      <c r="FN50" s="89"/>
      <c r="FO50" s="89"/>
      <c r="FP50" s="89"/>
      <c r="FQ50" s="89"/>
      <c r="FR50" s="89"/>
      <c r="FS50" s="89"/>
      <c r="FT50" s="89"/>
      <c r="FU50" s="89"/>
      <c r="FV50" s="89"/>
      <c r="FW50" s="89"/>
      <c r="FX50" s="89"/>
      <c r="FY50" s="89"/>
      <c r="FZ50" s="89"/>
      <c r="GA50" s="89"/>
      <c r="GB50" s="89"/>
      <c r="GC50" s="89"/>
      <c r="GD50" s="89"/>
      <c r="GE50" s="89"/>
      <c r="GF50" s="89"/>
      <c r="GG50" s="89"/>
      <c r="GH50" s="89"/>
      <c r="GI50" s="89"/>
      <c r="GJ50" s="89"/>
      <c r="GK50" s="89"/>
      <c r="GL50" s="89"/>
      <c r="GM50" s="89"/>
      <c r="GN50" s="89"/>
      <c r="GO50" s="89"/>
      <c r="GP50" s="89"/>
      <c r="GQ50" s="89"/>
      <c r="GR50" s="89"/>
      <c r="GS50" s="89"/>
      <c r="GT50" s="89"/>
      <c r="GU50" s="89"/>
      <c r="GV50" s="89"/>
      <c r="GW50" s="89"/>
      <c r="GX50" s="89"/>
      <c r="GY50" s="89"/>
      <c r="GZ50" s="89"/>
      <c r="HA50" s="89"/>
      <c r="HB50" s="89"/>
      <c r="HC50" s="89"/>
      <c r="HD50" s="89"/>
      <c r="HE50" s="89"/>
      <c r="HF50" s="89"/>
      <c r="HG50" s="89"/>
      <c r="HH50" s="89"/>
      <c r="HI50" s="89"/>
      <c r="HJ50" s="89"/>
      <c r="HK50" s="89"/>
      <c r="HL50" s="89"/>
      <c r="HM50" s="89"/>
      <c r="HN50" s="89"/>
      <c r="HO50" s="89"/>
      <c r="HP50" s="89"/>
      <c r="HQ50" s="89"/>
      <c r="HR50" s="89"/>
      <c r="HS50" s="89"/>
      <c r="HT50" s="89"/>
      <c r="HU50" s="89"/>
      <c r="HV50" s="89"/>
      <c r="HW50" s="89"/>
      <c r="HX50" s="89"/>
      <c r="HY50" s="89"/>
      <c r="HZ50" s="89"/>
      <c r="IA50" s="89"/>
      <c r="IB50" s="89"/>
      <c r="IC50" s="89"/>
      <c r="ID50" s="89"/>
      <c r="IE50" s="89"/>
      <c r="IF50" s="89"/>
      <c r="IG50" s="89"/>
      <c r="IH50" s="89"/>
      <c r="II50" s="89"/>
      <c r="IJ50" s="89"/>
      <c r="IK50" s="89"/>
      <c r="IL50" s="89"/>
      <c r="IM50" s="89"/>
      <c r="IN50" s="89"/>
      <c r="IO50" s="89"/>
      <c r="IP50" s="89"/>
      <c r="IQ50" s="89"/>
      <c r="IR50" s="89"/>
      <c r="IS50" s="89"/>
      <c r="IT50" s="89"/>
      <c r="IU50" s="89"/>
      <c r="IV50" s="89"/>
      <c r="IW50" s="89"/>
    </row>
    <row r="51" spans="1:257" s="90" customFormat="1" ht="45" hidden="1">
      <c r="A51" s="402"/>
      <c r="B51" s="414"/>
      <c r="C51" s="469"/>
      <c r="D51" s="183" t="s">
        <v>293</v>
      </c>
      <c r="E51" s="453"/>
      <c r="F51" s="453"/>
      <c r="G51" s="456"/>
      <c r="H51" s="441"/>
      <c r="I51" s="103" t="s">
        <v>268</v>
      </c>
      <c r="J51" s="142" t="s">
        <v>269</v>
      </c>
      <c r="K51" s="103" t="str">
        <f>IFERROR(CONCATENATE(INDEX('8- Políticas de Administración '!$B$16:$F$53,MATCH('5- Identificación de Riesgos'!J51,'8- Políticas de Administración '!$C$16:$C$54,0),1)," - ",L51),"")</f>
        <v>Mayor - 4</v>
      </c>
      <c r="L51" s="137">
        <f>IFERROR(VLOOKUP(INDEX('8- Políticas de Administración '!$B$16:$F$63,MATCH('5- Identificación de Riesgos'!J51,'8- Políticas de Administración '!$C$16:$C$64,0),1),'8- Políticas de Administración '!$B$16:$F$64,5,FALSE),"")</f>
        <v>4</v>
      </c>
      <c r="M51" s="414"/>
      <c r="N51" s="411"/>
      <c r="O51" s="425"/>
      <c r="P51" s="89"/>
      <c r="Q51" s="89"/>
      <c r="R51" s="89"/>
      <c r="S51" s="89"/>
      <c r="T51" s="89"/>
      <c r="U51" s="89"/>
      <c r="V51" s="89"/>
      <c r="W51" s="89"/>
      <c r="X51" s="89"/>
      <c r="Y51" s="89"/>
      <c r="Z51" s="89"/>
      <c r="AA51" s="89"/>
      <c r="AB51" s="89"/>
      <c r="AC51" s="89"/>
      <c r="AD51" s="89"/>
      <c r="AE51" s="89"/>
      <c r="AF51" s="89"/>
      <c r="AG51" s="89"/>
      <c r="AH51" s="89"/>
      <c r="AI51" s="89"/>
      <c r="AJ51" s="89"/>
      <c r="AK51" s="89"/>
      <c r="AL51" s="89"/>
      <c r="AM51" s="89"/>
      <c r="AN51" s="89"/>
      <c r="AO51" s="89"/>
      <c r="AP51" s="89"/>
      <c r="AQ51" s="89"/>
      <c r="AR51" s="89"/>
      <c r="AS51" s="89"/>
      <c r="AT51" s="89"/>
      <c r="AU51" s="89"/>
      <c r="AV51" s="89"/>
      <c r="AW51" s="89"/>
      <c r="AX51" s="89"/>
      <c r="AY51" s="89"/>
      <c r="AZ51" s="89"/>
      <c r="BA51" s="89"/>
      <c r="BB51" s="89"/>
      <c r="BC51" s="89"/>
      <c r="BD51" s="89"/>
      <c r="BE51" s="89"/>
      <c r="BF51" s="89"/>
      <c r="BG51" s="89"/>
      <c r="BH51" s="89"/>
      <c r="BI51" s="89"/>
      <c r="BJ51" s="89"/>
      <c r="BK51" s="89"/>
      <c r="BL51" s="89"/>
      <c r="BM51" s="89"/>
      <c r="BN51" s="89"/>
      <c r="BO51" s="89"/>
      <c r="BP51" s="89"/>
      <c r="BQ51" s="89"/>
      <c r="BR51" s="89"/>
      <c r="BS51" s="89"/>
      <c r="BT51" s="89"/>
      <c r="BU51" s="89"/>
      <c r="BV51" s="89"/>
      <c r="BW51" s="89"/>
      <c r="BX51" s="89"/>
      <c r="BY51" s="89"/>
      <c r="BZ51" s="89"/>
      <c r="CA51" s="89"/>
      <c r="CB51" s="89"/>
      <c r="CC51" s="89"/>
      <c r="CD51" s="89"/>
      <c r="CE51" s="89"/>
      <c r="CF51" s="89"/>
      <c r="CG51" s="89"/>
      <c r="CH51" s="89"/>
      <c r="CI51" s="89"/>
      <c r="CJ51" s="89"/>
      <c r="CK51" s="89"/>
      <c r="CL51" s="89"/>
      <c r="CM51" s="89"/>
      <c r="CN51" s="89"/>
      <c r="CO51" s="89"/>
      <c r="CP51" s="89"/>
      <c r="CQ51" s="89"/>
      <c r="CR51" s="89"/>
      <c r="CS51" s="89"/>
      <c r="CT51" s="89"/>
      <c r="CU51" s="89"/>
      <c r="CV51" s="89"/>
      <c r="CW51" s="89"/>
      <c r="CX51" s="89"/>
      <c r="CY51" s="89"/>
      <c r="CZ51" s="89"/>
      <c r="DA51" s="89"/>
      <c r="DB51" s="89"/>
      <c r="DC51" s="89"/>
      <c r="DD51" s="89"/>
      <c r="DE51" s="89"/>
      <c r="DF51" s="89"/>
      <c r="DG51" s="89"/>
      <c r="DH51" s="89"/>
      <c r="DI51" s="89"/>
      <c r="DJ51" s="89"/>
      <c r="DK51" s="89"/>
      <c r="DL51" s="89"/>
      <c r="DM51" s="89"/>
      <c r="DN51" s="89"/>
      <c r="DO51" s="89"/>
      <c r="DP51" s="89"/>
      <c r="DQ51" s="89"/>
      <c r="DR51" s="89"/>
      <c r="DS51" s="89"/>
      <c r="DT51" s="89"/>
      <c r="DU51" s="89"/>
      <c r="DV51" s="89"/>
      <c r="DW51" s="89"/>
      <c r="DX51" s="89"/>
      <c r="DY51" s="89"/>
      <c r="DZ51" s="89"/>
      <c r="EA51" s="89"/>
      <c r="EB51" s="89"/>
      <c r="EC51" s="89"/>
      <c r="ED51" s="89"/>
      <c r="EE51" s="89"/>
      <c r="EF51" s="89"/>
      <c r="EG51" s="89"/>
      <c r="EH51" s="89"/>
      <c r="EI51" s="89"/>
      <c r="EJ51" s="89"/>
      <c r="EK51" s="89"/>
      <c r="EL51" s="89"/>
      <c r="EM51" s="89"/>
      <c r="EN51" s="89"/>
      <c r="EO51" s="89"/>
      <c r="EP51" s="89"/>
      <c r="EQ51" s="89"/>
      <c r="ER51" s="89"/>
      <c r="ES51" s="89"/>
      <c r="ET51" s="89"/>
      <c r="EU51" s="89"/>
      <c r="EV51" s="89"/>
      <c r="EW51" s="89"/>
      <c r="EX51" s="89"/>
      <c r="EY51" s="89"/>
      <c r="EZ51" s="89"/>
      <c r="FA51" s="89"/>
      <c r="FB51" s="89"/>
      <c r="FC51" s="89"/>
      <c r="FD51" s="89"/>
      <c r="FE51" s="89"/>
      <c r="FF51" s="89"/>
      <c r="FG51" s="89"/>
      <c r="FH51" s="89"/>
      <c r="FI51" s="89"/>
      <c r="FJ51" s="89"/>
      <c r="FK51" s="89"/>
      <c r="FL51" s="89"/>
      <c r="FM51" s="89"/>
      <c r="FN51" s="89"/>
      <c r="FO51" s="89"/>
      <c r="FP51" s="89"/>
      <c r="FQ51" s="89"/>
      <c r="FR51" s="89"/>
      <c r="FS51" s="89"/>
      <c r="FT51" s="89"/>
      <c r="FU51" s="89"/>
      <c r="FV51" s="89"/>
      <c r="FW51" s="89"/>
      <c r="FX51" s="89"/>
      <c r="FY51" s="89"/>
      <c r="FZ51" s="89"/>
      <c r="GA51" s="89"/>
      <c r="GB51" s="89"/>
      <c r="GC51" s="89"/>
      <c r="GD51" s="89"/>
      <c r="GE51" s="89"/>
      <c r="GF51" s="89"/>
      <c r="GG51" s="89"/>
      <c r="GH51" s="89"/>
      <c r="GI51" s="89"/>
      <c r="GJ51" s="89"/>
      <c r="GK51" s="89"/>
      <c r="GL51" s="89"/>
      <c r="GM51" s="89"/>
      <c r="GN51" s="89"/>
      <c r="GO51" s="89"/>
      <c r="GP51" s="89"/>
      <c r="GQ51" s="89"/>
      <c r="GR51" s="89"/>
      <c r="GS51" s="89"/>
      <c r="GT51" s="89"/>
      <c r="GU51" s="89"/>
      <c r="GV51" s="89"/>
      <c r="GW51" s="89"/>
      <c r="GX51" s="89"/>
      <c r="GY51" s="89"/>
      <c r="GZ51" s="89"/>
      <c r="HA51" s="89"/>
      <c r="HB51" s="89"/>
      <c r="HC51" s="89"/>
      <c r="HD51" s="89"/>
      <c r="HE51" s="89"/>
      <c r="HF51" s="89"/>
      <c r="HG51" s="89"/>
      <c r="HH51" s="89"/>
      <c r="HI51" s="89"/>
      <c r="HJ51" s="89"/>
      <c r="HK51" s="89"/>
      <c r="HL51" s="89"/>
      <c r="HM51" s="89"/>
      <c r="HN51" s="89"/>
      <c r="HO51" s="89"/>
      <c r="HP51" s="89"/>
      <c r="HQ51" s="89"/>
      <c r="HR51" s="89"/>
      <c r="HS51" s="89"/>
      <c r="HT51" s="89"/>
      <c r="HU51" s="89"/>
      <c r="HV51" s="89"/>
      <c r="HW51" s="89"/>
      <c r="HX51" s="89"/>
      <c r="HY51" s="89"/>
      <c r="HZ51" s="89"/>
      <c r="IA51" s="89"/>
      <c r="IB51" s="89"/>
      <c r="IC51" s="89"/>
      <c r="ID51" s="89"/>
      <c r="IE51" s="89"/>
      <c r="IF51" s="89"/>
      <c r="IG51" s="89"/>
      <c r="IH51" s="89"/>
      <c r="II51" s="89"/>
      <c r="IJ51" s="89"/>
      <c r="IK51" s="89"/>
      <c r="IL51" s="89"/>
      <c r="IM51" s="89"/>
      <c r="IN51" s="89"/>
      <c r="IO51" s="89"/>
      <c r="IP51" s="89"/>
      <c r="IQ51" s="89"/>
      <c r="IR51" s="89"/>
      <c r="IS51" s="89"/>
      <c r="IT51" s="89"/>
      <c r="IU51" s="89"/>
      <c r="IV51" s="89"/>
      <c r="IW51" s="89"/>
    </row>
    <row r="52" spans="1:257" s="90" customFormat="1" ht="30" hidden="1">
      <c r="A52" s="402"/>
      <c r="B52" s="414"/>
      <c r="C52" s="469"/>
      <c r="D52" s="180" t="s">
        <v>294</v>
      </c>
      <c r="E52" s="453"/>
      <c r="F52" s="453"/>
      <c r="G52" s="456"/>
      <c r="H52" s="441"/>
      <c r="I52" s="103"/>
      <c r="J52" s="142"/>
      <c r="K52" s="103" t="str">
        <f>IFERROR(CONCATENATE(INDEX('8- Políticas de Administración '!$B$16:$F$53,MATCH('5- Identificación de Riesgos'!J52,'8- Políticas de Administración '!$C$16:$C$54,0),1)," - ",L52),"")</f>
        <v/>
      </c>
      <c r="L52" s="137" t="str">
        <f>IFERROR(VLOOKUP(INDEX('8- Políticas de Administración '!$B$16:$F$63,MATCH('5- Identificación de Riesgos'!J52,'8- Políticas de Administración '!$C$16:$C$64,0),1),'8- Políticas de Administración '!$B$16:$F$64,5,FALSE),"")</f>
        <v/>
      </c>
      <c r="M52" s="414"/>
      <c r="N52" s="411"/>
      <c r="O52" s="425"/>
      <c r="P52" s="89"/>
      <c r="Q52" s="89"/>
      <c r="R52" s="89"/>
      <c r="S52" s="89"/>
      <c r="T52" s="89"/>
      <c r="U52" s="89"/>
      <c r="V52" s="89"/>
      <c r="W52" s="89"/>
      <c r="X52" s="89"/>
      <c r="Y52" s="89"/>
      <c r="Z52" s="89"/>
      <c r="AA52" s="89"/>
      <c r="AB52" s="89"/>
      <c r="AC52" s="89"/>
      <c r="AD52" s="89"/>
      <c r="AE52" s="89"/>
      <c r="AF52" s="89"/>
      <c r="AG52" s="89"/>
      <c r="AH52" s="89"/>
      <c r="AI52" s="89"/>
      <c r="AJ52" s="89"/>
      <c r="AK52" s="89"/>
      <c r="AL52" s="89"/>
      <c r="AM52" s="89"/>
      <c r="AN52" s="89"/>
      <c r="AO52" s="89"/>
      <c r="AP52" s="89"/>
      <c r="AQ52" s="89"/>
      <c r="AR52" s="89"/>
      <c r="AS52" s="89"/>
      <c r="AT52" s="89"/>
      <c r="AU52" s="89"/>
      <c r="AV52" s="89"/>
      <c r="AW52" s="89"/>
      <c r="AX52" s="89"/>
      <c r="AY52" s="89"/>
      <c r="AZ52" s="89"/>
      <c r="BA52" s="89"/>
      <c r="BB52" s="89"/>
      <c r="BC52" s="89"/>
      <c r="BD52" s="89"/>
      <c r="BE52" s="89"/>
      <c r="BF52" s="89"/>
      <c r="BG52" s="89"/>
      <c r="BH52" s="89"/>
      <c r="BI52" s="89"/>
      <c r="BJ52" s="89"/>
      <c r="BK52" s="89"/>
      <c r="BL52" s="89"/>
      <c r="BM52" s="89"/>
      <c r="BN52" s="89"/>
      <c r="BO52" s="89"/>
      <c r="BP52" s="89"/>
      <c r="BQ52" s="89"/>
      <c r="BR52" s="89"/>
      <c r="BS52" s="89"/>
      <c r="BT52" s="89"/>
      <c r="BU52" s="89"/>
      <c r="BV52" s="89"/>
      <c r="BW52" s="89"/>
      <c r="BX52" s="89"/>
      <c r="BY52" s="89"/>
      <c r="BZ52" s="89"/>
      <c r="CA52" s="89"/>
      <c r="CB52" s="89"/>
      <c r="CC52" s="89"/>
      <c r="CD52" s="89"/>
      <c r="CE52" s="89"/>
      <c r="CF52" s="89"/>
      <c r="CG52" s="89"/>
      <c r="CH52" s="89"/>
      <c r="CI52" s="89"/>
      <c r="CJ52" s="89"/>
      <c r="CK52" s="89"/>
      <c r="CL52" s="89"/>
      <c r="CM52" s="89"/>
      <c r="CN52" s="89"/>
      <c r="CO52" s="89"/>
      <c r="CP52" s="89"/>
      <c r="CQ52" s="89"/>
      <c r="CR52" s="89"/>
      <c r="CS52" s="89"/>
      <c r="CT52" s="89"/>
      <c r="CU52" s="89"/>
      <c r="CV52" s="89"/>
      <c r="CW52" s="89"/>
      <c r="CX52" s="89"/>
      <c r="CY52" s="89"/>
      <c r="CZ52" s="89"/>
      <c r="DA52" s="89"/>
      <c r="DB52" s="89"/>
      <c r="DC52" s="89"/>
      <c r="DD52" s="89"/>
      <c r="DE52" s="89"/>
      <c r="DF52" s="89"/>
      <c r="DG52" s="89"/>
      <c r="DH52" s="89"/>
      <c r="DI52" s="89"/>
      <c r="DJ52" s="89"/>
      <c r="DK52" s="89"/>
      <c r="DL52" s="89"/>
      <c r="DM52" s="89"/>
      <c r="DN52" s="89"/>
      <c r="DO52" s="89"/>
      <c r="DP52" s="89"/>
      <c r="DQ52" s="89"/>
      <c r="DR52" s="89"/>
      <c r="DS52" s="89"/>
      <c r="DT52" s="89"/>
      <c r="DU52" s="89"/>
      <c r="DV52" s="89"/>
      <c r="DW52" s="89"/>
      <c r="DX52" s="89"/>
      <c r="DY52" s="89"/>
      <c r="DZ52" s="89"/>
      <c r="EA52" s="89"/>
      <c r="EB52" s="89"/>
      <c r="EC52" s="89"/>
      <c r="ED52" s="89"/>
      <c r="EE52" s="89"/>
      <c r="EF52" s="89"/>
      <c r="EG52" s="89"/>
      <c r="EH52" s="89"/>
      <c r="EI52" s="89"/>
      <c r="EJ52" s="89"/>
      <c r="EK52" s="89"/>
      <c r="EL52" s="89"/>
      <c r="EM52" s="89"/>
      <c r="EN52" s="89"/>
      <c r="EO52" s="89"/>
      <c r="EP52" s="89"/>
      <c r="EQ52" s="89"/>
      <c r="ER52" s="89"/>
      <c r="ES52" s="89"/>
      <c r="ET52" s="89"/>
      <c r="EU52" s="89"/>
      <c r="EV52" s="89"/>
      <c r="EW52" s="89"/>
      <c r="EX52" s="89"/>
      <c r="EY52" s="89"/>
      <c r="EZ52" s="89"/>
      <c r="FA52" s="89"/>
      <c r="FB52" s="89"/>
      <c r="FC52" s="89"/>
      <c r="FD52" s="89"/>
      <c r="FE52" s="89"/>
      <c r="FF52" s="89"/>
      <c r="FG52" s="89"/>
      <c r="FH52" s="89"/>
      <c r="FI52" s="89"/>
      <c r="FJ52" s="89"/>
      <c r="FK52" s="89"/>
      <c r="FL52" s="89"/>
      <c r="FM52" s="89"/>
      <c r="FN52" s="89"/>
      <c r="FO52" s="89"/>
      <c r="FP52" s="89"/>
      <c r="FQ52" s="89"/>
      <c r="FR52" s="89"/>
      <c r="FS52" s="89"/>
      <c r="FT52" s="89"/>
      <c r="FU52" s="89"/>
      <c r="FV52" s="89"/>
      <c r="FW52" s="89"/>
      <c r="FX52" s="89"/>
      <c r="FY52" s="89"/>
      <c r="FZ52" s="89"/>
      <c r="GA52" s="89"/>
      <c r="GB52" s="89"/>
      <c r="GC52" s="89"/>
      <c r="GD52" s="89"/>
      <c r="GE52" s="89"/>
      <c r="GF52" s="89"/>
      <c r="GG52" s="89"/>
      <c r="GH52" s="89"/>
      <c r="GI52" s="89"/>
      <c r="GJ52" s="89"/>
      <c r="GK52" s="89"/>
      <c r="GL52" s="89"/>
      <c r="GM52" s="89"/>
      <c r="GN52" s="89"/>
      <c r="GO52" s="89"/>
      <c r="GP52" s="89"/>
      <c r="GQ52" s="89"/>
      <c r="GR52" s="89"/>
      <c r="GS52" s="89"/>
      <c r="GT52" s="89"/>
      <c r="GU52" s="89"/>
      <c r="GV52" s="89"/>
      <c r="GW52" s="89"/>
      <c r="GX52" s="89"/>
      <c r="GY52" s="89"/>
      <c r="GZ52" s="89"/>
      <c r="HA52" s="89"/>
      <c r="HB52" s="89"/>
      <c r="HC52" s="89"/>
      <c r="HD52" s="89"/>
      <c r="HE52" s="89"/>
      <c r="HF52" s="89"/>
      <c r="HG52" s="89"/>
      <c r="HH52" s="89"/>
      <c r="HI52" s="89"/>
      <c r="HJ52" s="89"/>
      <c r="HK52" s="89"/>
      <c r="HL52" s="89"/>
      <c r="HM52" s="89"/>
      <c r="HN52" s="89"/>
      <c r="HO52" s="89"/>
      <c r="HP52" s="89"/>
      <c r="HQ52" s="89"/>
      <c r="HR52" s="89"/>
      <c r="HS52" s="89"/>
      <c r="HT52" s="89"/>
      <c r="HU52" s="89"/>
      <c r="HV52" s="89"/>
      <c r="HW52" s="89"/>
      <c r="HX52" s="89"/>
      <c r="HY52" s="89"/>
      <c r="HZ52" s="89"/>
      <c r="IA52" s="89"/>
      <c r="IB52" s="89"/>
      <c r="IC52" s="89"/>
      <c r="ID52" s="89"/>
      <c r="IE52" s="89"/>
      <c r="IF52" s="89"/>
      <c r="IG52" s="89"/>
      <c r="IH52" s="89"/>
      <c r="II52" s="89"/>
      <c r="IJ52" s="89"/>
      <c r="IK52" s="89"/>
      <c r="IL52" s="89"/>
      <c r="IM52" s="89"/>
      <c r="IN52" s="89"/>
      <c r="IO52" s="89"/>
      <c r="IP52" s="89"/>
      <c r="IQ52" s="89"/>
      <c r="IR52" s="89"/>
      <c r="IS52" s="89"/>
      <c r="IT52" s="89"/>
      <c r="IU52" s="89"/>
      <c r="IV52" s="89"/>
      <c r="IW52" s="89"/>
    </row>
    <row r="53" spans="1:257" s="90" customFormat="1" hidden="1">
      <c r="A53" s="402"/>
      <c r="B53" s="414"/>
      <c r="C53" s="469"/>
      <c r="D53" s="180"/>
      <c r="E53" s="453"/>
      <c r="F53" s="453"/>
      <c r="G53" s="456"/>
      <c r="H53" s="441"/>
      <c r="I53" s="103"/>
      <c r="J53" s="142"/>
      <c r="K53" s="103" t="str">
        <f>IFERROR(CONCATENATE(INDEX('8- Políticas de Administración '!$B$16:$F$53,MATCH('5- Identificación de Riesgos'!J53,'8- Políticas de Administración '!$C$16:$C$54,0),1)," - ",L53),"")</f>
        <v/>
      </c>
      <c r="L53" s="137" t="str">
        <f>IFERROR(VLOOKUP(INDEX('8- Políticas de Administración '!$B$16:$F$63,MATCH('5- Identificación de Riesgos'!J53,'8- Políticas de Administración '!$C$16:$C$64,0),1),'8- Políticas de Administración '!$B$16:$F$64,5,FALSE),"")</f>
        <v/>
      </c>
      <c r="M53" s="414"/>
      <c r="N53" s="411"/>
      <c r="O53" s="425"/>
      <c r="P53" s="89"/>
      <c r="Q53" s="89"/>
      <c r="R53" s="89"/>
      <c r="S53" s="89"/>
      <c r="T53" s="89"/>
      <c r="U53" s="89"/>
      <c r="V53" s="89"/>
      <c r="W53" s="89"/>
      <c r="X53" s="89"/>
      <c r="Y53" s="89"/>
      <c r="Z53" s="89"/>
      <c r="AA53" s="89"/>
      <c r="AB53" s="89"/>
      <c r="AC53" s="89"/>
      <c r="AD53" s="89"/>
      <c r="AE53" s="89"/>
      <c r="AF53" s="89"/>
      <c r="AG53" s="89"/>
      <c r="AH53" s="89"/>
      <c r="AI53" s="89"/>
      <c r="AJ53" s="89"/>
      <c r="AK53" s="89"/>
      <c r="AL53" s="89"/>
      <c r="AM53" s="89"/>
      <c r="AN53" s="89"/>
      <c r="AO53" s="89"/>
      <c r="AP53" s="89"/>
      <c r="AQ53" s="89"/>
      <c r="AR53" s="89"/>
      <c r="AS53" s="89"/>
      <c r="AT53" s="89"/>
      <c r="AU53" s="89"/>
      <c r="AV53" s="89"/>
      <c r="AW53" s="89"/>
      <c r="AX53" s="89"/>
      <c r="AY53" s="89"/>
      <c r="AZ53" s="89"/>
      <c r="BA53" s="89"/>
      <c r="BB53" s="89"/>
      <c r="BC53" s="89"/>
      <c r="BD53" s="89"/>
      <c r="BE53" s="89"/>
      <c r="BF53" s="89"/>
      <c r="BG53" s="89"/>
      <c r="BH53" s="89"/>
      <c r="BI53" s="89"/>
      <c r="BJ53" s="89"/>
      <c r="BK53" s="89"/>
      <c r="BL53" s="89"/>
      <c r="BM53" s="89"/>
      <c r="BN53" s="89"/>
      <c r="BO53" s="89"/>
      <c r="BP53" s="89"/>
      <c r="BQ53" s="89"/>
      <c r="BR53" s="89"/>
      <c r="BS53" s="89"/>
      <c r="BT53" s="89"/>
      <c r="BU53" s="89"/>
      <c r="BV53" s="89"/>
      <c r="BW53" s="89"/>
      <c r="BX53" s="89"/>
      <c r="BY53" s="89"/>
      <c r="BZ53" s="89"/>
      <c r="CA53" s="89"/>
      <c r="CB53" s="89"/>
      <c r="CC53" s="89"/>
      <c r="CD53" s="89"/>
      <c r="CE53" s="89"/>
      <c r="CF53" s="89"/>
      <c r="CG53" s="89"/>
      <c r="CH53" s="89"/>
      <c r="CI53" s="89"/>
      <c r="CJ53" s="89"/>
      <c r="CK53" s="89"/>
      <c r="CL53" s="89"/>
      <c r="CM53" s="89"/>
      <c r="CN53" s="89"/>
      <c r="CO53" s="89"/>
      <c r="CP53" s="89"/>
      <c r="CQ53" s="89"/>
      <c r="CR53" s="89"/>
      <c r="CS53" s="89"/>
      <c r="CT53" s="89"/>
      <c r="CU53" s="89"/>
      <c r="CV53" s="89"/>
      <c r="CW53" s="89"/>
      <c r="CX53" s="89"/>
      <c r="CY53" s="89"/>
      <c r="CZ53" s="89"/>
      <c r="DA53" s="89"/>
      <c r="DB53" s="89"/>
      <c r="DC53" s="89"/>
      <c r="DD53" s="89"/>
      <c r="DE53" s="89"/>
      <c r="DF53" s="89"/>
      <c r="DG53" s="89"/>
      <c r="DH53" s="89"/>
      <c r="DI53" s="89"/>
      <c r="DJ53" s="89"/>
      <c r="DK53" s="89"/>
      <c r="DL53" s="89"/>
      <c r="DM53" s="89"/>
      <c r="DN53" s="89"/>
      <c r="DO53" s="89"/>
      <c r="DP53" s="89"/>
      <c r="DQ53" s="89"/>
      <c r="DR53" s="89"/>
      <c r="DS53" s="89"/>
      <c r="DT53" s="89"/>
      <c r="DU53" s="89"/>
      <c r="DV53" s="89"/>
      <c r="DW53" s="89"/>
      <c r="DX53" s="89"/>
      <c r="DY53" s="89"/>
      <c r="DZ53" s="89"/>
      <c r="EA53" s="89"/>
      <c r="EB53" s="89"/>
      <c r="EC53" s="89"/>
      <c r="ED53" s="89"/>
      <c r="EE53" s="89"/>
      <c r="EF53" s="89"/>
      <c r="EG53" s="89"/>
      <c r="EH53" s="89"/>
      <c r="EI53" s="89"/>
      <c r="EJ53" s="89"/>
      <c r="EK53" s="89"/>
      <c r="EL53" s="89"/>
      <c r="EM53" s="89"/>
      <c r="EN53" s="89"/>
      <c r="EO53" s="89"/>
      <c r="EP53" s="89"/>
      <c r="EQ53" s="89"/>
      <c r="ER53" s="89"/>
      <c r="ES53" s="89"/>
      <c r="ET53" s="89"/>
      <c r="EU53" s="89"/>
      <c r="EV53" s="89"/>
      <c r="EW53" s="89"/>
      <c r="EX53" s="89"/>
      <c r="EY53" s="89"/>
      <c r="EZ53" s="89"/>
      <c r="FA53" s="89"/>
      <c r="FB53" s="89"/>
      <c r="FC53" s="89"/>
      <c r="FD53" s="89"/>
      <c r="FE53" s="89"/>
      <c r="FF53" s="89"/>
      <c r="FG53" s="89"/>
      <c r="FH53" s="89"/>
      <c r="FI53" s="89"/>
      <c r="FJ53" s="89"/>
      <c r="FK53" s="89"/>
      <c r="FL53" s="89"/>
      <c r="FM53" s="89"/>
      <c r="FN53" s="89"/>
      <c r="FO53" s="89"/>
      <c r="FP53" s="89"/>
      <c r="FQ53" s="89"/>
      <c r="FR53" s="89"/>
      <c r="FS53" s="89"/>
      <c r="FT53" s="89"/>
      <c r="FU53" s="89"/>
      <c r="FV53" s="89"/>
      <c r="FW53" s="89"/>
      <c r="FX53" s="89"/>
      <c r="FY53" s="89"/>
      <c r="FZ53" s="89"/>
      <c r="GA53" s="89"/>
      <c r="GB53" s="89"/>
      <c r="GC53" s="89"/>
      <c r="GD53" s="89"/>
      <c r="GE53" s="89"/>
      <c r="GF53" s="89"/>
      <c r="GG53" s="89"/>
      <c r="GH53" s="89"/>
      <c r="GI53" s="89"/>
      <c r="GJ53" s="89"/>
      <c r="GK53" s="89"/>
      <c r="GL53" s="89"/>
      <c r="GM53" s="89"/>
      <c r="GN53" s="89"/>
      <c r="GO53" s="89"/>
      <c r="GP53" s="89"/>
      <c r="GQ53" s="89"/>
      <c r="GR53" s="89"/>
      <c r="GS53" s="89"/>
      <c r="GT53" s="89"/>
      <c r="GU53" s="89"/>
      <c r="GV53" s="89"/>
      <c r="GW53" s="89"/>
      <c r="GX53" s="89"/>
      <c r="GY53" s="89"/>
      <c r="GZ53" s="89"/>
      <c r="HA53" s="89"/>
      <c r="HB53" s="89"/>
      <c r="HC53" s="89"/>
      <c r="HD53" s="89"/>
      <c r="HE53" s="89"/>
      <c r="HF53" s="89"/>
      <c r="HG53" s="89"/>
      <c r="HH53" s="89"/>
      <c r="HI53" s="89"/>
      <c r="HJ53" s="89"/>
      <c r="HK53" s="89"/>
      <c r="HL53" s="89"/>
      <c r="HM53" s="89"/>
      <c r="HN53" s="89"/>
      <c r="HO53" s="89"/>
      <c r="HP53" s="89"/>
      <c r="HQ53" s="89"/>
      <c r="HR53" s="89"/>
      <c r="HS53" s="89"/>
      <c r="HT53" s="89"/>
      <c r="HU53" s="89"/>
      <c r="HV53" s="89"/>
      <c r="HW53" s="89"/>
      <c r="HX53" s="89"/>
      <c r="HY53" s="89"/>
      <c r="HZ53" s="89"/>
      <c r="IA53" s="89"/>
      <c r="IB53" s="89"/>
      <c r="IC53" s="89"/>
      <c r="ID53" s="89"/>
      <c r="IE53" s="89"/>
      <c r="IF53" s="89"/>
      <c r="IG53" s="89"/>
      <c r="IH53" s="89"/>
      <c r="II53" s="89"/>
      <c r="IJ53" s="89"/>
      <c r="IK53" s="89"/>
      <c r="IL53" s="89"/>
      <c r="IM53" s="89"/>
      <c r="IN53" s="89"/>
      <c r="IO53" s="89"/>
      <c r="IP53" s="89"/>
      <c r="IQ53" s="89"/>
      <c r="IR53" s="89"/>
      <c r="IS53" s="89"/>
      <c r="IT53" s="89"/>
      <c r="IU53" s="89"/>
      <c r="IV53" s="89"/>
      <c r="IW53" s="89"/>
    </row>
    <row r="54" spans="1:257" s="90" customFormat="1" hidden="1">
      <c r="A54" s="402"/>
      <c r="B54" s="414"/>
      <c r="C54" s="469"/>
      <c r="D54" s="180"/>
      <c r="E54" s="453"/>
      <c r="F54" s="453"/>
      <c r="G54" s="456"/>
      <c r="H54" s="441"/>
      <c r="I54" s="103"/>
      <c r="J54" s="142"/>
      <c r="K54" s="103" t="str">
        <f>IFERROR(CONCATENATE(INDEX('8- Políticas de Administración '!$B$16:$F$53,MATCH('5- Identificación de Riesgos'!J54,'8- Políticas de Administración '!$C$16:$C$54,0),1)," - ",L54),"")</f>
        <v/>
      </c>
      <c r="L54" s="137" t="str">
        <f>IFERROR(VLOOKUP(INDEX('8- Políticas de Administración '!$B$16:$F$63,MATCH('5- Identificación de Riesgos'!J54,'8- Políticas de Administración '!$C$16:$C$64,0),1),'8- Políticas de Administración '!$B$16:$F$64,5,FALSE),"")</f>
        <v/>
      </c>
      <c r="M54" s="414"/>
      <c r="N54" s="411"/>
      <c r="O54" s="425"/>
      <c r="P54" s="89"/>
      <c r="Q54" s="89"/>
      <c r="R54" s="89"/>
      <c r="S54" s="89"/>
      <c r="T54" s="89"/>
      <c r="U54" s="89"/>
      <c r="V54" s="89"/>
      <c r="W54" s="89"/>
      <c r="X54" s="89"/>
      <c r="Y54" s="89"/>
      <c r="Z54" s="89"/>
      <c r="AA54" s="89"/>
      <c r="AB54" s="89"/>
      <c r="AC54" s="89"/>
      <c r="AD54" s="89"/>
      <c r="AE54" s="89"/>
      <c r="AF54" s="89"/>
      <c r="AG54" s="89"/>
      <c r="AH54" s="89"/>
      <c r="AI54" s="89"/>
      <c r="AJ54" s="89"/>
      <c r="AK54" s="89"/>
      <c r="AL54" s="89"/>
      <c r="AM54" s="89"/>
      <c r="AN54" s="89"/>
      <c r="AO54" s="89"/>
      <c r="AP54" s="89"/>
      <c r="AQ54" s="89"/>
      <c r="AR54" s="89"/>
      <c r="AS54" s="89"/>
      <c r="AT54" s="89"/>
      <c r="AU54" s="89"/>
      <c r="AV54" s="89"/>
      <c r="AW54" s="89"/>
      <c r="AX54" s="89"/>
      <c r="AY54" s="89"/>
      <c r="AZ54" s="89"/>
      <c r="BA54" s="89"/>
      <c r="BB54" s="89"/>
      <c r="BC54" s="89"/>
      <c r="BD54" s="89"/>
      <c r="BE54" s="89"/>
      <c r="BF54" s="89"/>
      <c r="BG54" s="89"/>
      <c r="BH54" s="89"/>
      <c r="BI54" s="89"/>
      <c r="BJ54" s="89"/>
      <c r="BK54" s="89"/>
      <c r="BL54" s="89"/>
      <c r="BM54" s="89"/>
      <c r="BN54" s="89"/>
      <c r="BO54" s="89"/>
      <c r="BP54" s="89"/>
      <c r="BQ54" s="89"/>
      <c r="BR54" s="89"/>
      <c r="BS54" s="89"/>
      <c r="BT54" s="89"/>
      <c r="BU54" s="89"/>
      <c r="BV54" s="89"/>
      <c r="BW54" s="89"/>
      <c r="BX54" s="89"/>
      <c r="BY54" s="89"/>
      <c r="BZ54" s="89"/>
      <c r="CA54" s="89"/>
      <c r="CB54" s="89"/>
      <c r="CC54" s="89"/>
      <c r="CD54" s="89"/>
      <c r="CE54" s="89"/>
      <c r="CF54" s="89"/>
      <c r="CG54" s="89"/>
      <c r="CH54" s="89"/>
      <c r="CI54" s="89"/>
      <c r="CJ54" s="89"/>
      <c r="CK54" s="89"/>
      <c r="CL54" s="89"/>
      <c r="CM54" s="89"/>
      <c r="CN54" s="89"/>
      <c r="CO54" s="89"/>
      <c r="CP54" s="89"/>
      <c r="CQ54" s="89"/>
      <c r="CR54" s="89"/>
      <c r="CS54" s="89"/>
      <c r="CT54" s="89"/>
      <c r="CU54" s="89"/>
      <c r="CV54" s="89"/>
      <c r="CW54" s="89"/>
      <c r="CX54" s="89"/>
      <c r="CY54" s="89"/>
      <c r="CZ54" s="89"/>
      <c r="DA54" s="89"/>
      <c r="DB54" s="89"/>
      <c r="DC54" s="89"/>
      <c r="DD54" s="89"/>
      <c r="DE54" s="89"/>
      <c r="DF54" s="89"/>
      <c r="DG54" s="89"/>
      <c r="DH54" s="89"/>
      <c r="DI54" s="89"/>
      <c r="DJ54" s="89"/>
      <c r="DK54" s="89"/>
      <c r="DL54" s="89"/>
      <c r="DM54" s="89"/>
      <c r="DN54" s="89"/>
      <c r="DO54" s="89"/>
      <c r="DP54" s="89"/>
      <c r="DQ54" s="89"/>
      <c r="DR54" s="89"/>
      <c r="DS54" s="89"/>
      <c r="DT54" s="89"/>
      <c r="DU54" s="89"/>
      <c r="DV54" s="89"/>
      <c r="DW54" s="89"/>
      <c r="DX54" s="89"/>
      <c r="DY54" s="89"/>
      <c r="DZ54" s="89"/>
      <c r="EA54" s="89"/>
      <c r="EB54" s="89"/>
      <c r="EC54" s="89"/>
      <c r="ED54" s="89"/>
      <c r="EE54" s="89"/>
      <c r="EF54" s="89"/>
      <c r="EG54" s="89"/>
      <c r="EH54" s="89"/>
      <c r="EI54" s="89"/>
      <c r="EJ54" s="89"/>
      <c r="EK54" s="89"/>
      <c r="EL54" s="89"/>
      <c r="EM54" s="89"/>
      <c r="EN54" s="89"/>
      <c r="EO54" s="89"/>
      <c r="EP54" s="89"/>
      <c r="EQ54" s="89"/>
      <c r="ER54" s="89"/>
      <c r="ES54" s="89"/>
      <c r="ET54" s="89"/>
      <c r="EU54" s="89"/>
      <c r="EV54" s="89"/>
      <c r="EW54" s="89"/>
      <c r="EX54" s="89"/>
      <c r="EY54" s="89"/>
      <c r="EZ54" s="89"/>
      <c r="FA54" s="89"/>
      <c r="FB54" s="89"/>
      <c r="FC54" s="89"/>
      <c r="FD54" s="89"/>
      <c r="FE54" s="89"/>
      <c r="FF54" s="89"/>
      <c r="FG54" s="89"/>
      <c r="FH54" s="89"/>
      <c r="FI54" s="89"/>
      <c r="FJ54" s="89"/>
      <c r="FK54" s="89"/>
      <c r="FL54" s="89"/>
      <c r="FM54" s="89"/>
      <c r="FN54" s="89"/>
      <c r="FO54" s="89"/>
      <c r="FP54" s="89"/>
      <c r="FQ54" s="89"/>
      <c r="FR54" s="89"/>
      <c r="FS54" s="89"/>
      <c r="FT54" s="89"/>
      <c r="FU54" s="89"/>
      <c r="FV54" s="89"/>
      <c r="FW54" s="89"/>
      <c r="FX54" s="89"/>
      <c r="FY54" s="89"/>
      <c r="FZ54" s="89"/>
      <c r="GA54" s="89"/>
      <c r="GB54" s="89"/>
      <c r="GC54" s="89"/>
      <c r="GD54" s="89"/>
      <c r="GE54" s="89"/>
      <c r="GF54" s="89"/>
      <c r="GG54" s="89"/>
      <c r="GH54" s="89"/>
      <c r="GI54" s="89"/>
      <c r="GJ54" s="89"/>
      <c r="GK54" s="89"/>
      <c r="GL54" s="89"/>
      <c r="GM54" s="89"/>
      <c r="GN54" s="89"/>
      <c r="GO54" s="89"/>
      <c r="GP54" s="89"/>
      <c r="GQ54" s="89"/>
      <c r="GR54" s="89"/>
      <c r="GS54" s="89"/>
      <c r="GT54" s="89"/>
      <c r="GU54" s="89"/>
      <c r="GV54" s="89"/>
      <c r="GW54" s="89"/>
      <c r="GX54" s="89"/>
      <c r="GY54" s="89"/>
      <c r="GZ54" s="89"/>
      <c r="HA54" s="89"/>
      <c r="HB54" s="89"/>
      <c r="HC54" s="89"/>
      <c r="HD54" s="89"/>
      <c r="HE54" s="89"/>
      <c r="HF54" s="89"/>
      <c r="HG54" s="89"/>
      <c r="HH54" s="89"/>
      <c r="HI54" s="89"/>
      <c r="HJ54" s="89"/>
      <c r="HK54" s="89"/>
      <c r="HL54" s="89"/>
      <c r="HM54" s="89"/>
      <c r="HN54" s="89"/>
      <c r="HO54" s="89"/>
      <c r="HP54" s="89"/>
      <c r="HQ54" s="89"/>
      <c r="HR54" s="89"/>
      <c r="HS54" s="89"/>
      <c r="HT54" s="89"/>
      <c r="HU54" s="89"/>
      <c r="HV54" s="89"/>
      <c r="HW54" s="89"/>
      <c r="HX54" s="89"/>
      <c r="HY54" s="89"/>
      <c r="HZ54" s="89"/>
      <c r="IA54" s="89"/>
      <c r="IB54" s="89"/>
      <c r="IC54" s="89"/>
      <c r="ID54" s="89"/>
      <c r="IE54" s="89"/>
      <c r="IF54" s="89"/>
      <c r="IG54" s="89"/>
      <c r="IH54" s="89"/>
      <c r="II54" s="89"/>
      <c r="IJ54" s="89"/>
      <c r="IK54" s="89"/>
      <c r="IL54" s="89"/>
      <c r="IM54" s="89"/>
      <c r="IN54" s="89"/>
      <c r="IO54" s="89"/>
      <c r="IP54" s="89"/>
      <c r="IQ54" s="89"/>
      <c r="IR54" s="89"/>
      <c r="IS54" s="89"/>
      <c r="IT54" s="89"/>
      <c r="IU54" s="89"/>
      <c r="IV54" s="89"/>
      <c r="IW54" s="89"/>
    </row>
    <row r="55" spans="1:257" s="90" customFormat="1" hidden="1">
      <c r="A55" s="402"/>
      <c r="B55" s="414"/>
      <c r="C55" s="469"/>
      <c r="D55" s="180"/>
      <c r="E55" s="453"/>
      <c r="F55" s="453"/>
      <c r="G55" s="456"/>
      <c r="H55" s="441"/>
      <c r="I55" s="103"/>
      <c r="J55" s="142"/>
      <c r="K55" s="103" t="str">
        <f>IFERROR(CONCATENATE(INDEX('8- Políticas de Administración '!$B$16:$F$53,MATCH('5- Identificación de Riesgos'!J55,'8- Políticas de Administración '!$C$16:$C$54,0),1)," - ",L55),"")</f>
        <v/>
      </c>
      <c r="L55" s="137" t="str">
        <f>IFERROR(VLOOKUP(INDEX('8- Políticas de Administración '!$B$16:$F$63,MATCH('5- Identificación de Riesgos'!J55,'8- Políticas de Administración '!$C$16:$C$64,0),1),'8- Políticas de Administración '!$B$16:$F$64,5,FALSE),"")</f>
        <v/>
      </c>
      <c r="M55" s="414"/>
      <c r="N55" s="411"/>
      <c r="O55" s="425"/>
      <c r="P55" s="89"/>
      <c r="Q55" s="89"/>
      <c r="R55" s="89"/>
      <c r="S55" s="89"/>
      <c r="T55" s="89"/>
      <c r="U55" s="89"/>
      <c r="V55" s="89"/>
      <c r="W55" s="89"/>
      <c r="X55" s="89"/>
      <c r="Y55" s="89"/>
      <c r="Z55" s="89"/>
      <c r="AA55" s="89"/>
      <c r="AB55" s="89"/>
      <c r="AC55" s="89"/>
      <c r="AD55" s="89"/>
      <c r="AE55" s="89"/>
      <c r="AF55" s="89"/>
      <c r="AG55" s="89"/>
      <c r="AH55" s="89"/>
      <c r="AI55" s="89"/>
      <c r="AJ55" s="89"/>
      <c r="AK55" s="89"/>
      <c r="AL55" s="89"/>
      <c r="AM55" s="89"/>
      <c r="AN55" s="89"/>
      <c r="AO55" s="89"/>
      <c r="AP55" s="89"/>
      <c r="AQ55" s="89"/>
      <c r="AR55" s="89"/>
      <c r="AS55" s="89"/>
      <c r="AT55" s="89"/>
      <c r="AU55" s="89"/>
      <c r="AV55" s="89"/>
      <c r="AW55" s="89"/>
      <c r="AX55" s="89"/>
      <c r="AY55" s="89"/>
      <c r="AZ55" s="89"/>
      <c r="BA55" s="89"/>
      <c r="BB55" s="89"/>
      <c r="BC55" s="89"/>
      <c r="BD55" s="89"/>
      <c r="BE55" s="89"/>
      <c r="BF55" s="89"/>
      <c r="BG55" s="89"/>
      <c r="BH55" s="89"/>
      <c r="BI55" s="89"/>
      <c r="BJ55" s="89"/>
      <c r="BK55" s="89"/>
      <c r="BL55" s="89"/>
      <c r="BM55" s="89"/>
      <c r="BN55" s="89"/>
      <c r="BO55" s="89"/>
      <c r="BP55" s="89"/>
      <c r="BQ55" s="89"/>
      <c r="BR55" s="89"/>
      <c r="BS55" s="89"/>
      <c r="BT55" s="89"/>
      <c r="BU55" s="89"/>
      <c r="BV55" s="89"/>
      <c r="BW55" s="89"/>
      <c r="BX55" s="89"/>
      <c r="BY55" s="89"/>
      <c r="BZ55" s="89"/>
      <c r="CA55" s="89"/>
      <c r="CB55" s="89"/>
      <c r="CC55" s="89"/>
      <c r="CD55" s="89"/>
      <c r="CE55" s="89"/>
      <c r="CF55" s="89"/>
      <c r="CG55" s="89"/>
      <c r="CH55" s="89"/>
      <c r="CI55" s="89"/>
      <c r="CJ55" s="89"/>
      <c r="CK55" s="89"/>
      <c r="CL55" s="89"/>
      <c r="CM55" s="89"/>
      <c r="CN55" s="89"/>
      <c r="CO55" s="89"/>
      <c r="CP55" s="89"/>
      <c r="CQ55" s="89"/>
      <c r="CR55" s="89"/>
      <c r="CS55" s="89"/>
      <c r="CT55" s="89"/>
      <c r="CU55" s="89"/>
      <c r="CV55" s="89"/>
      <c r="CW55" s="89"/>
      <c r="CX55" s="89"/>
      <c r="CY55" s="89"/>
      <c r="CZ55" s="89"/>
      <c r="DA55" s="89"/>
      <c r="DB55" s="89"/>
      <c r="DC55" s="89"/>
      <c r="DD55" s="89"/>
      <c r="DE55" s="89"/>
      <c r="DF55" s="89"/>
      <c r="DG55" s="89"/>
      <c r="DH55" s="89"/>
      <c r="DI55" s="89"/>
      <c r="DJ55" s="89"/>
      <c r="DK55" s="89"/>
      <c r="DL55" s="89"/>
      <c r="DM55" s="89"/>
      <c r="DN55" s="89"/>
      <c r="DO55" s="89"/>
      <c r="DP55" s="89"/>
      <c r="DQ55" s="89"/>
      <c r="DR55" s="89"/>
      <c r="DS55" s="89"/>
      <c r="DT55" s="89"/>
      <c r="DU55" s="89"/>
      <c r="DV55" s="89"/>
      <c r="DW55" s="89"/>
      <c r="DX55" s="89"/>
      <c r="DY55" s="89"/>
      <c r="DZ55" s="89"/>
      <c r="EA55" s="89"/>
      <c r="EB55" s="89"/>
      <c r="EC55" s="89"/>
      <c r="ED55" s="89"/>
      <c r="EE55" s="89"/>
      <c r="EF55" s="89"/>
      <c r="EG55" s="89"/>
      <c r="EH55" s="89"/>
      <c r="EI55" s="89"/>
      <c r="EJ55" s="89"/>
      <c r="EK55" s="89"/>
      <c r="EL55" s="89"/>
      <c r="EM55" s="89"/>
      <c r="EN55" s="89"/>
      <c r="EO55" s="89"/>
      <c r="EP55" s="89"/>
      <c r="EQ55" s="89"/>
      <c r="ER55" s="89"/>
      <c r="ES55" s="89"/>
      <c r="ET55" s="89"/>
      <c r="EU55" s="89"/>
      <c r="EV55" s="89"/>
      <c r="EW55" s="89"/>
      <c r="EX55" s="89"/>
      <c r="EY55" s="89"/>
      <c r="EZ55" s="89"/>
      <c r="FA55" s="89"/>
      <c r="FB55" s="89"/>
      <c r="FC55" s="89"/>
      <c r="FD55" s="89"/>
      <c r="FE55" s="89"/>
      <c r="FF55" s="89"/>
      <c r="FG55" s="89"/>
      <c r="FH55" s="89"/>
      <c r="FI55" s="89"/>
      <c r="FJ55" s="89"/>
      <c r="FK55" s="89"/>
      <c r="FL55" s="89"/>
      <c r="FM55" s="89"/>
      <c r="FN55" s="89"/>
      <c r="FO55" s="89"/>
      <c r="FP55" s="89"/>
      <c r="FQ55" s="89"/>
      <c r="FR55" s="89"/>
      <c r="FS55" s="89"/>
      <c r="FT55" s="89"/>
      <c r="FU55" s="89"/>
      <c r="FV55" s="89"/>
      <c r="FW55" s="89"/>
      <c r="FX55" s="89"/>
      <c r="FY55" s="89"/>
      <c r="FZ55" s="89"/>
      <c r="GA55" s="89"/>
      <c r="GB55" s="89"/>
      <c r="GC55" s="89"/>
      <c r="GD55" s="89"/>
      <c r="GE55" s="89"/>
      <c r="GF55" s="89"/>
      <c r="GG55" s="89"/>
      <c r="GH55" s="89"/>
      <c r="GI55" s="89"/>
      <c r="GJ55" s="89"/>
      <c r="GK55" s="89"/>
      <c r="GL55" s="89"/>
      <c r="GM55" s="89"/>
      <c r="GN55" s="89"/>
      <c r="GO55" s="89"/>
      <c r="GP55" s="89"/>
      <c r="GQ55" s="89"/>
      <c r="GR55" s="89"/>
      <c r="GS55" s="89"/>
      <c r="GT55" s="89"/>
      <c r="GU55" s="89"/>
      <c r="GV55" s="89"/>
      <c r="GW55" s="89"/>
      <c r="GX55" s="89"/>
      <c r="GY55" s="89"/>
      <c r="GZ55" s="89"/>
      <c r="HA55" s="89"/>
      <c r="HB55" s="89"/>
      <c r="HC55" s="89"/>
      <c r="HD55" s="89"/>
      <c r="HE55" s="89"/>
      <c r="HF55" s="89"/>
      <c r="HG55" s="89"/>
      <c r="HH55" s="89"/>
      <c r="HI55" s="89"/>
      <c r="HJ55" s="89"/>
      <c r="HK55" s="89"/>
      <c r="HL55" s="89"/>
      <c r="HM55" s="89"/>
      <c r="HN55" s="89"/>
      <c r="HO55" s="89"/>
      <c r="HP55" s="89"/>
      <c r="HQ55" s="89"/>
      <c r="HR55" s="89"/>
      <c r="HS55" s="89"/>
      <c r="HT55" s="89"/>
      <c r="HU55" s="89"/>
      <c r="HV55" s="89"/>
      <c r="HW55" s="89"/>
      <c r="HX55" s="89"/>
      <c r="HY55" s="89"/>
      <c r="HZ55" s="89"/>
      <c r="IA55" s="89"/>
      <c r="IB55" s="89"/>
      <c r="IC55" s="89"/>
      <c r="ID55" s="89"/>
      <c r="IE55" s="89"/>
      <c r="IF55" s="89"/>
      <c r="IG55" s="89"/>
      <c r="IH55" s="89"/>
      <c r="II55" s="89"/>
      <c r="IJ55" s="89"/>
      <c r="IK55" s="89"/>
      <c r="IL55" s="89"/>
      <c r="IM55" s="89"/>
      <c r="IN55" s="89"/>
      <c r="IO55" s="89"/>
      <c r="IP55" s="89"/>
      <c r="IQ55" s="89"/>
      <c r="IR55" s="89"/>
      <c r="IS55" s="89"/>
      <c r="IT55" s="89"/>
      <c r="IU55" s="89"/>
      <c r="IV55" s="89"/>
      <c r="IW55" s="89"/>
    </row>
    <row r="56" spans="1:257" s="90" customFormat="1" hidden="1">
      <c r="A56" s="402"/>
      <c r="B56" s="414"/>
      <c r="C56" s="469"/>
      <c r="D56" s="180"/>
      <c r="E56" s="453"/>
      <c r="F56" s="453"/>
      <c r="G56" s="456"/>
      <c r="H56" s="441"/>
      <c r="I56" s="103"/>
      <c r="J56" s="142"/>
      <c r="K56" s="103" t="str">
        <f>IFERROR(CONCATENATE(INDEX('8- Políticas de Administración '!$B$16:$F$53,MATCH('5- Identificación de Riesgos'!J56,'8- Políticas de Administración '!$C$16:$C$54,0),1)," - ",L56),"")</f>
        <v/>
      </c>
      <c r="L56" s="137" t="str">
        <f>IFERROR(VLOOKUP(INDEX('8- Políticas de Administración '!$B$16:$F$63,MATCH('5- Identificación de Riesgos'!J56,'8- Políticas de Administración '!$C$16:$C$64,0),1),'8- Políticas de Administración '!$B$16:$F$64,5,FALSE),"")</f>
        <v/>
      </c>
      <c r="M56" s="414"/>
      <c r="N56" s="411"/>
      <c r="O56" s="425"/>
      <c r="P56" s="89"/>
      <c r="Q56" s="89"/>
      <c r="R56" s="89"/>
      <c r="S56" s="89"/>
      <c r="T56" s="89"/>
      <c r="U56" s="89"/>
      <c r="V56" s="89"/>
      <c r="W56" s="89"/>
      <c r="X56" s="89"/>
      <c r="Y56" s="89"/>
      <c r="Z56" s="89"/>
      <c r="AA56" s="89"/>
      <c r="AB56" s="89"/>
      <c r="AC56" s="89"/>
      <c r="AD56" s="89"/>
      <c r="AE56" s="89"/>
      <c r="AF56" s="89"/>
      <c r="AG56" s="89"/>
      <c r="AH56" s="89"/>
      <c r="AI56" s="89"/>
      <c r="AJ56" s="89"/>
      <c r="AK56" s="89"/>
      <c r="AL56" s="89"/>
      <c r="AM56" s="89"/>
      <c r="AN56" s="89"/>
      <c r="AO56" s="89"/>
      <c r="AP56" s="89"/>
      <c r="AQ56" s="89"/>
      <c r="AR56" s="89"/>
      <c r="AS56" s="89"/>
      <c r="AT56" s="89"/>
      <c r="AU56" s="89"/>
      <c r="AV56" s="89"/>
      <c r="AW56" s="89"/>
      <c r="AX56" s="89"/>
      <c r="AY56" s="89"/>
      <c r="AZ56" s="89"/>
      <c r="BA56" s="89"/>
      <c r="BB56" s="89"/>
      <c r="BC56" s="89"/>
      <c r="BD56" s="89"/>
      <c r="BE56" s="89"/>
      <c r="BF56" s="89"/>
      <c r="BG56" s="89"/>
      <c r="BH56" s="89"/>
      <c r="BI56" s="89"/>
      <c r="BJ56" s="89"/>
      <c r="BK56" s="89"/>
      <c r="BL56" s="89"/>
      <c r="BM56" s="89"/>
      <c r="BN56" s="89"/>
      <c r="BO56" s="89"/>
      <c r="BP56" s="89"/>
      <c r="BQ56" s="89"/>
      <c r="BR56" s="89"/>
      <c r="BS56" s="89"/>
      <c r="BT56" s="89"/>
      <c r="BU56" s="89"/>
      <c r="BV56" s="89"/>
      <c r="BW56" s="89"/>
      <c r="BX56" s="89"/>
      <c r="BY56" s="89"/>
      <c r="BZ56" s="89"/>
      <c r="CA56" s="89"/>
      <c r="CB56" s="89"/>
      <c r="CC56" s="89"/>
      <c r="CD56" s="89"/>
      <c r="CE56" s="89"/>
      <c r="CF56" s="89"/>
      <c r="CG56" s="89"/>
      <c r="CH56" s="89"/>
      <c r="CI56" s="89"/>
      <c r="CJ56" s="89"/>
      <c r="CK56" s="89"/>
      <c r="CL56" s="89"/>
      <c r="CM56" s="89"/>
      <c r="CN56" s="89"/>
      <c r="CO56" s="89"/>
      <c r="CP56" s="89"/>
      <c r="CQ56" s="89"/>
      <c r="CR56" s="89"/>
      <c r="CS56" s="89"/>
      <c r="CT56" s="89"/>
      <c r="CU56" s="89"/>
      <c r="CV56" s="89"/>
      <c r="CW56" s="89"/>
      <c r="CX56" s="89"/>
      <c r="CY56" s="89"/>
      <c r="CZ56" s="89"/>
      <c r="DA56" s="89"/>
      <c r="DB56" s="89"/>
      <c r="DC56" s="89"/>
      <c r="DD56" s="89"/>
      <c r="DE56" s="89"/>
      <c r="DF56" s="89"/>
      <c r="DG56" s="89"/>
      <c r="DH56" s="89"/>
      <c r="DI56" s="89"/>
      <c r="DJ56" s="89"/>
      <c r="DK56" s="89"/>
      <c r="DL56" s="89"/>
      <c r="DM56" s="89"/>
      <c r="DN56" s="89"/>
      <c r="DO56" s="89"/>
      <c r="DP56" s="89"/>
      <c r="DQ56" s="89"/>
      <c r="DR56" s="89"/>
      <c r="DS56" s="89"/>
      <c r="DT56" s="89"/>
      <c r="DU56" s="89"/>
      <c r="DV56" s="89"/>
      <c r="DW56" s="89"/>
      <c r="DX56" s="89"/>
      <c r="DY56" s="89"/>
      <c r="DZ56" s="89"/>
      <c r="EA56" s="89"/>
      <c r="EB56" s="89"/>
      <c r="EC56" s="89"/>
      <c r="ED56" s="89"/>
      <c r="EE56" s="89"/>
      <c r="EF56" s="89"/>
      <c r="EG56" s="89"/>
      <c r="EH56" s="89"/>
      <c r="EI56" s="89"/>
      <c r="EJ56" s="89"/>
      <c r="EK56" s="89"/>
      <c r="EL56" s="89"/>
      <c r="EM56" s="89"/>
      <c r="EN56" s="89"/>
      <c r="EO56" s="89"/>
      <c r="EP56" s="89"/>
      <c r="EQ56" s="89"/>
      <c r="ER56" s="89"/>
      <c r="ES56" s="89"/>
      <c r="ET56" s="89"/>
      <c r="EU56" s="89"/>
      <c r="EV56" s="89"/>
      <c r="EW56" s="89"/>
      <c r="EX56" s="89"/>
      <c r="EY56" s="89"/>
      <c r="EZ56" s="89"/>
      <c r="FA56" s="89"/>
      <c r="FB56" s="89"/>
      <c r="FC56" s="89"/>
      <c r="FD56" s="89"/>
      <c r="FE56" s="89"/>
      <c r="FF56" s="89"/>
      <c r="FG56" s="89"/>
      <c r="FH56" s="89"/>
      <c r="FI56" s="89"/>
      <c r="FJ56" s="89"/>
      <c r="FK56" s="89"/>
      <c r="FL56" s="89"/>
      <c r="FM56" s="89"/>
      <c r="FN56" s="89"/>
      <c r="FO56" s="89"/>
      <c r="FP56" s="89"/>
      <c r="FQ56" s="89"/>
      <c r="FR56" s="89"/>
      <c r="FS56" s="89"/>
      <c r="FT56" s="89"/>
      <c r="FU56" s="89"/>
      <c r="FV56" s="89"/>
      <c r="FW56" s="89"/>
      <c r="FX56" s="89"/>
      <c r="FY56" s="89"/>
      <c r="FZ56" s="89"/>
      <c r="GA56" s="89"/>
      <c r="GB56" s="89"/>
      <c r="GC56" s="89"/>
      <c r="GD56" s="89"/>
      <c r="GE56" s="89"/>
      <c r="GF56" s="89"/>
      <c r="GG56" s="89"/>
      <c r="GH56" s="89"/>
      <c r="GI56" s="89"/>
      <c r="GJ56" s="89"/>
      <c r="GK56" s="89"/>
      <c r="GL56" s="89"/>
      <c r="GM56" s="89"/>
      <c r="GN56" s="89"/>
      <c r="GO56" s="89"/>
      <c r="GP56" s="89"/>
      <c r="GQ56" s="89"/>
      <c r="GR56" s="89"/>
      <c r="GS56" s="89"/>
      <c r="GT56" s="89"/>
      <c r="GU56" s="89"/>
      <c r="GV56" s="89"/>
      <c r="GW56" s="89"/>
      <c r="GX56" s="89"/>
      <c r="GY56" s="89"/>
      <c r="GZ56" s="89"/>
      <c r="HA56" s="89"/>
      <c r="HB56" s="89"/>
      <c r="HC56" s="89"/>
      <c r="HD56" s="89"/>
      <c r="HE56" s="89"/>
      <c r="HF56" s="89"/>
      <c r="HG56" s="89"/>
      <c r="HH56" s="89"/>
      <c r="HI56" s="89"/>
      <c r="HJ56" s="89"/>
      <c r="HK56" s="89"/>
      <c r="HL56" s="89"/>
      <c r="HM56" s="89"/>
      <c r="HN56" s="89"/>
      <c r="HO56" s="89"/>
      <c r="HP56" s="89"/>
      <c r="HQ56" s="89"/>
      <c r="HR56" s="89"/>
      <c r="HS56" s="89"/>
      <c r="HT56" s="89"/>
      <c r="HU56" s="89"/>
      <c r="HV56" s="89"/>
      <c r="HW56" s="89"/>
      <c r="HX56" s="89"/>
      <c r="HY56" s="89"/>
      <c r="HZ56" s="89"/>
      <c r="IA56" s="89"/>
      <c r="IB56" s="89"/>
      <c r="IC56" s="89"/>
      <c r="ID56" s="89"/>
      <c r="IE56" s="89"/>
      <c r="IF56" s="89"/>
      <c r="IG56" s="89"/>
      <c r="IH56" s="89"/>
      <c r="II56" s="89"/>
      <c r="IJ56" s="89"/>
      <c r="IK56" s="89"/>
      <c r="IL56" s="89"/>
      <c r="IM56" s="89"/>
      <c r="IN56" s="89"/>
      <c r="IO56" s="89"/>
      <c r="IP56" s="89"/>
      <c r="IQ56" s="89"/>
      <c r="IR56" s="89"/>
      <c r="IS56" s="89"/>
      <c r="IT56" s="89"/>
      <c r="IU56" s="89"/>
      <c r="IV56" s="89"/>
      <c r="IW56" s="89"/>
    </row>
    <row r="57" spans="1:257" s="90" customFormat="1" hidden="1">
      <c r="A57" s="402"/>
      <c r="B57" s="414"/>
      <c r="C57" s="469"/>
      <c r="D57" s="180"/>
      <c r="E57" s="453"/>
      <c r="F57" s="453"/>
      <c r="G57" s="456"/>
      <c r="H57" s="441"/>
      <c r="I57" s="103"/>
      <c r="J57" s="142"/>
      <c r="K57" s="103" t="str">
        <f>IFERROR(CONCATENATE(INDEX('8- Políticas de Administración '!$B$16:$F$53,MATCH('5- Identificación de Riesgos'!J57,'8- Políticas de Administración '!$C$16:$C$54,0),1)," - ",L57),"")</f>
        <v/>
      </c>
      <c r="L57" s="137" t="str">
        <f>IFERROR(VLOOKUP(INDEX('8- Políticas de Administración '!$B$16:$F$63,MATCH('5- Identificación de Riesgos'!J57,'8- Políticas de Administración '!$C$16:$C$64,0),1),'8- Políticas de Administración '!$B$16:$F$64,5,FALSE),"")</f>
        <v/>
      </c>
      <c r="M57" s="414"/>
      <c r="N57" s="411"/>
      <c r="O57" s="425"/>
      <c r="P57" s="89"/>
      <c r="Q57" s="89"/>
      <c r="R57" s="89"/>
      <c r="S57" s="89"/>
      <c r="T57" s="89"/>
      <c r="U57" s="89"/>
      <c r="V57" s="89"/>
      <c r="W57" s="89"/>
      <c r="X57" s="89"/>
      <c r="Y57" s="89"/>
      <c r="Z57" s="89"/>
      <c r="AA57" s="89"/>
      <c r="AB57" s="89"/>
      <c r="AC57" s="89"/>
      <c r="AD57" s="89"/>
      <c r="AE57" s="89"/>
      <c r="AF57" s="89"/>
      <c r="AG57" s="89"/>
      <c r="AH57" s="89"/>
      <c r="AI57" s="89"/>
      <c r="AJ57" s="89"/>
      <c r="AK57" s="89"/>
      <c r="AL57" s="89"/>
      <c r="AM57" s="89"/>
      <c r="AN57" s="89"/>
      <c r="AO57" s="89"/>
      <c r="AP57" s="89"/>
      <c r="AQ57" s="89"/>
      <c r="AR57" s="89"/>
      <c r="AS57" s="89"/>
      <c r="AT57" s="89"/>
      <c r="AU57" s="89"/>
      <c r="AV57" s="89"/>
      <c r="AW57" s="89"/>
      <c r="AX57" s="89"/>
      <c r="AY57" s="89"/>
      <c r="AZ57" s="89"/>
      <c r="BA57" s="89"/>
      <c r="BB57" s="89"/>
      <c r="BC57" s="89"/>
      <c r="BD57" s="89"/>
      <c r="BE57" s="89"/>
      <c r="BF57" s="89"/>
      <c r="BG57" s="89"/>
      <c r="BH57" s="89"/>
      <c r="BI57" s="89"/>
      <c r="BJ57" s="89"/>
      <c r="BK57" s="89"/>
      <c r="BL57" s="89"/>
      <c r="BM57" s="89"/>
      <c r="BN57" s="89"/>
      <c r="BO57" s="89"/>
      <c r="BP57" s="89"/>
      <c r="BQ57" s="89"/>
      <c r="BR57" s="89"/>
      <c r="BS57" s="89"/>
      <c r="BT57" s="89"/>
      <c r="BU57" s="89"/>
      <c r="BV57" s="89"/>
      <c r="BW57" s="89"/>
      <c r="BX57" s="89"/>
      <c r="BY57" s="89"/>
      <c r="BZ57" s="89"/>
      <c r="CA57" s="89"/>
      <c r="CB57" s="89"/>
      <c r="CC57" s="89"/>
      <c r="CD57" s="89"/>
      <c r="CE57" s="89"/>
      <c r="CF57" s="89"/>
      <c r="CG57" s="89"/>
      <c r="CH57" s="89"/>
      <c r="CI57" s="89"/>
      <c r="CJ57" s="89"/>
      <c r="CK57" s="89"/>
      <c r="CL57" s="89"/>
      <c r="CM57" s="89"/>
      <c r="CN57" s="89"/>
      <c r="CO57" s="89"/>
      <c r="CP57" s="89"/>
      <c r="CQ57" s="89"/>
      <c r="CR57" s="89"/>
      <c r="CS57" s="89"/>
      <c r="CT57" s="89"/>
      <c r="CU57" s="89"/>
      <c r="CV57" s="89"/>
      <c r="CW57" s="89"/>
      <c r="CX57" s="89"/>
      <c r="CY57" s="89"/>
      <c r="CZ57" s="89"/>
      <c r="DA57" s="89"/>
      <c r="DB57" s="89"/>
      <c r="DC57" s="89"/>
      <c r="DD57" s="89"/>
      <c r="DE57" s="89"/>
      <c r="DF57" s="89"/>
      <c r="DG57" s="89"/>
      <c r="DH57" s="89"/>
      <c r="DI57" s="89"/>
      <c r="DJ57" s="89"/>
      <c r="DK57" s="89"/>
      <c r="DL57" s="89"/>
      <c r="DM57" s="89"/>
      <c r="DN57" s="89"/>
      <c r="DO57" s="89"/>
      <c r="DP57" s="89"/>
      <c r="DQ57" s="89"/>
      <c r="DR57" s="89"/>
      <c r="DS57" s="89"/>
      <c r="DT57" s="89"/>
      <c r="DU57" s="89"/>
      <c r="DV57" s="89"/>
      <c r="DW57" s="89"/>
      <c r="DX57" s="89"/>
      <c r="DY57" s="89"/>
      <c r="DZ57" s="89"/>
      <c r="EA57" s="89"/>
      <c r="EB57" s="89"/>
      <c r="EC57" s="89"/>
      <c r="ED57" s="89"/>
      <c r="EE57" s="89"/>
      <c r="EF57" s="89"/>
      <c r="EG57" s="89"/>
      <c r="EH57" s="89"/>
      <c r="EI57" s="89"/>
      <c r="EJ57" s="89"/>
      <c r="EK57" s="89"/>
      <c r="EL57" s="89"/>
      <c r="EM57" s="89"/>
      <c r="EN57" s="89"/>
      <c r="EO57" s="89"/>
      <c r="EP57" s="89"/>
      <c r="EQ57" s="89"/>
      <c r="ER57" s="89"/>
      <c r="ES57" s="89"/>
      <c r="ET57" s="89"/>
      <c r="EU57" s="89"/>
      <c r="EV57" s="89"/>
      <c r="EW57" s="89"/>
      <c r="EX57" s="89"/>
      <c r="EY57" s="89"/>
      <c r="EZ57" s="89"/>
      <c r="FA57" s="89"/>
      <c r="FB57" s="89"/>
      <c r="FC57" s="89"/>
      <c r="FD57" s="89"/>
      <c r="FE57" s="89"/>
      <c r="FF57" s="89"/>
      <c r="FG57" s="89"/>
      <c r="FH57" s="89"/>
      <c r="FI57" s="89"/>
      <c r="FJ57" s="89"/>
      <c r="FK57" s="89"/>
      <c r="FL57" s="89"/>
      <c r="FM57" s="89"/>
      <c r="FN57" s="89"/>
      <c r="FO57" s="89"/>
      <c r="FP57" s="89"/>
      <c r="FQ57" s="89"/>
      <c r="FR57" s="89"/>
      <c r="FS57" s="89"/>
      <c r="FT57" s="89"/>
      <c r="FU57" s="89"/>
      <c r="FV57" s="89"/>
      <c r="FW57" s="89"/>
      <c r="FX57" s="89"/>
      <c r="FY57" s="89"/>
      <c r="FZ57" s="89"/>
      <c r="GA57" s="89"/>
      <c r="GB57" s="89"/>
      <c r="GC57" s="89"/>
      <c r="GD57" s="89"/>
      <c r="GE57" s="89"/>
      <c r="GF57" s="89"/>
      <c r="GG57" s="89"/>
      <c r="GH57" s="89"/>
      <c r="GI57" s="89"/>
      <c r="GJ57" s="89"/>
      <c r="GK57" s="89"/>
      <c r="GL57" s="89"/>
      <c r="GM57" s="89"/>
      <c r="GN57" s="89"/>
      <c r="GO57" s="89"/>
      <c r="GP57" s="89"/>
      <c r="GQ57" s="89"/>
      <c r="GR57" s="89"/>
      <c r="GS57" s="89"/>
      <c r="GT57" s="89"/>
      <c r="GU57" s="89"/>
      <c r="GV57" s="89"/>
      <c r="GW57" s="89"/>
      <c r="GX57" s="89"/>
      <c r="GY57" s="89"/>
      <c r="GZ57" s="89"/>
      <c r="HA57" s="89"/>
      <c r="HB57" s="89"/>
      <c r="HC57" s="89"/>
      <c r="HD57" s="89"/>
      <c r="HE57" s="89"/>
      <c r="HF57" s="89"/>
      <c r="HG57" s="89"/>
      <c r="HH57" s="89"/>
      <c r="HI57" s="89"/>
      <c r="HJ57" s="89"/>
      <c r="HK57" s="89"/>
      <c r="HL57" s="89"/>
      <c r="HM57" s="89"/>
      <c r="HN57" s="89"/>
      <c r="HO57" s="89"/>
      <c r="HP57" s="89"/>
      <c r="HQ57" s="89"/>
      <c r="HR57" s="89"/>
      <c r="HS57" s="89"/>
      <c r="HT57" s="89"/>
      <c r="HU57" s="89"/>
      <c r="HV57" s="89"/>
      <c r="HW57" s="89"/>
      <c r="HX57" s="89"/>
      <c r="HY57" s="89"/>
      <c r="HZ57" s="89"/>
      <c r="IA57" s="89"/>
      <c r="IB57" s="89"/>
      <c r="IC57" s="89"/>
      <c r="ID57" s="89"/>
      <c r="IE57" s="89"/>
      <c r="IF57" s="89"/>
      <c r="IG57" s="89"/>
      <c r="IH57" s="89"/>
      <c r="II57" s="89"/>
      <c r="IJ57" s="89"/>
      <c r="IK57" s="89"/>
      <c r="IL57" s="89"/>
      <c r="IM57" s="89"/>
      <c r="IN57" s="89"/>
      <c r="IO57" s="89"/>
      <c r="IP57" s="89"/>
      <c r="IQ57" s="89"/>
      <c r="IR57" s="89"/>
      <c r="IS57" s="89"/>
      <c r="IT57" s="89"/>
      <c r="IU57" s="89"/>
      <c r="IV57" s="89"/>
      <c r="IW57" s="89"/>
    </row>
    <row r="58" spans="1:257" s="90" customFormat="1" hidden="1">
      <c r="A58" s="402"/>
      <c r="B58" s="414"/>
      <c r="C58" s="469"/>
      <c r="D58" s="180"/>
      <c r="E58" s="453"/>
      <c r="F58" s="453"/>
      <c r="G58" s="456"/>
      <c r="H58" s="441"/>
      <c r="I58" s="103"/>
      <c r="J58" s="142"/>
      <c r="K58" s="103" t="str">
        <f>IFERROR(CONCATENATE(INDEX('8- Políticas de Administración '!$B$16:$F$53,MATCH('5- Identificación de Riesgos'!J58,'8- Políticas de Administración '!$C$16:$C$54,0),1)," - ",L58),"")</f>
        <v/>
      </c>
      <c r="L58" s="137" t="str">
        <f>IFERROR(VLOOKUP(INDEX('8- Políticas de Administración '!$B$16:$F$63,MATCH('5- Identificación de Riesgos'!J58,'8- Políticas de Administración '!$C$16:$C$64,0),1),'8- Políticas de Administración '!$B$16:$F$64,5,FALSE),"")</f>
        <v/>
      </c>
      <c r="M58" s="414"/>
      <c r="N58" s="411"/>
      <c r="O58" s="425"/>
      <c r="P58" s="89"/>
      <c r="Q58" s="89"/>
      <c r="R58" s="89"/>
      <c r="S58" s="89"/>
      <c r="T58" s="89"/>
      <c r="U58" s="89"/>
      <c r="V58" s="89"/>
      <c r="W58" s="89"/>
      <c r="X58" s="89"/>
      <c r="Y58" s="89"/>
      <c r="Z58" s="89"/>
      <c r="AA58" s="89"/>
      <c r="AB58" s="89"/>
      <c r="AC58" s="89"/>
      <c r="AD58" s="89"/>
      <c r="AE58" s="89"/>
      <c r="AF58" s="89"/>
      <c r="AG58" s="89"/>
      <c r="AH58" s="89"/>
      <c r="AI58" s="89"/>
      <c r="AJ58" s="89"/>
      <c r="AK58" s="89"/>
      <c r="AL58" s="89"/>
      <c r="AM58" s="89"/>
      <c r="AN58" s="89"/>
      <c r="AO58" s="89"/>
      <c r="AP58" s="89"/>
      <c r="AQ58" s="89"/>
      <c r="AR58" s="89"/>
      <c r="AS58" s="89"/>
      <c r="AT58" s="89"/>
      <c r="AU58" s="89"/>
      <c r="AV58" s="89"/>
      <c r="AW58" s="89"/>
      <c r="AX58" s="89"/>
      <c r="AY58" s="89"/>
      <c r="AZ58" s="89"/>
      <c r="BA58" s="89"/>
      <c r="BB58" s="89"/>
      <c r="BC58" s="89"/>
      <c r="BD58" s="89"/>
      <c r="BE58" s="89"/>
      <c r="BF58" s="89"/>
      <c r="BG58" s="89"/>
      <c r="BH58" s="89"/>
      <c r="BI58" s="89"/>
      <c r="BJ58" s="89"/>
      <c r="BK58" s="89"/>
      <c r="BL58" s="89"/>
      <c r="BM58" s="89"/>
      <c r="BN58" s="89"/>
      <c r="BO58" s="89"/>
      <c r="BP58" s="89"/>
      <c r="BQ58" s="89"/>
      <c r="BR58" s="89"/>
      <c r="BS58" s="89"/>
      <c r="BT58" s="89"/>
      <c r="BU58" s="89"/>
      <c r="BV58" s="89"/>
      <c r="BW58" s="89"/>
      <c r="BX58" s="89"/>
      <c r="BY58" s="89"/>
      <c r="BZ58" s="89"/>
      <c r="CA58" s="89"/>
      <c r="CB58" s="89"/>
      <c r="CC58" s="89"/>
      <c r="CD58" s="89"/>
      <c r="CE58" s="89"/>
      <c r="CF58" s="89"/>
      <c r="CG58" s="89"/>
      <c r="CH58" s="89"/>
      <c r="CI58" s="89"/>
      <c r="CJ58" s="89"/>
      <c r="CK58" s="89"/>
      <c r="CL58" s="89"/>
      <c r="CM58" s="89"/>
      <c r="CN58" s="89"/>
      <c r="CO58" s="89"/>
      <c r="CP58" s="89"/>
      <c r="CQ58" s="89"/>
      <c r="CR58" s="89"/>
      <c r="CS58" s="89"/>
      <c r="CT58" s="89"/>
      <c r="CU58" s="89"/>
      <c r="CV58" s="89"/>
      <c r="CW58" s="89"/>
      <c r="CX58" s="89"/>
      <c r="CY58" s="89"/>
      <c r="CZ58" s="89"/>
      <c r="DA58" s="89"/>
      <c r="DB58" s="89"/>
      <c r="DC58" s="89"/>
      <c r="DD58" s="89"/>
      <c r="DE58" s="89"/>
      <c r="DF58" s="89"/>
      <c r="DG58" s="89"/>
      <c r="DH58" s="89"/>
      <c r="DI58" s="89"/>
      <c r="DJ58" s="89"/>
      <c r="DK58" s="89"/>
      <c r="DL58" s="89"/>
      <c r="DM58" s="89"/>
      <c r="DN58" s="89"/>
      <c r="DO58" s="89"/>
      <c r="DP58" s="89"/>
      <c r="DQ58" s="89"/>
      <c r="DR58" s="89"/>
      <c r="DS58" s="89"/>
      <c r="DT58" s="89"/>
      <c r="DU58" s="89"/>
      <c r="DV58" s="89"/>
      <c r="DW58" s="89"/>
      <c r="DX58" s="89"/>
      <c r="DY58" s="89"/>
      <c r="DZ58" s="89"/>
      <c r="EA58" s="89"/>
      <c r="EB58" s="89"/>
      <c r="EC58" s="89"/>
      <c r="ED58" s="89"/>
      <c r="EE58" s="89"/>
      <c r="EF58" s="89"/>
      <c r="EG58" s="89"/>
      <c r="EH58" s="89"/>
      <c r="EI58" s="89"/>
      <c r="EJ58" s="89"/>
      <c r="EK58" s="89"/>
      <c r="EL58" s="89"/>
      <c r="EM58" s="89"/>
      <c r="EN58" s="89"/>
      <c r="EO58" s="89"/>
      <c r="EP58" s="89"/>
      <c r="EQ58" s="89"/>
      <c r="ER58" s="89"/>
      <c r="ES58" s="89"/>
      <c r="ET58" s="89"/>
      <c r="EU58" s="89"/>
      <c r="EV58" s="89"/>
      <c r="EW58" s="89"/>
      <c r="EX58" s="89"/>
      <c r="EY58" s="89"/>
      <c r="EZ58" s="89"/>
      <c r="FA58" s="89"/>
      <c r="FB58" s="89"/>
      <c r="FC58" s="89"/>
      <c r="FD58" s="89"/>
      <c r="FE58" s="89"/>
      <c r="FF58" s="89"/>
      <c r="FG58" s="89"/>
      <c r="FH58" s="89"/>
      <c r="FI58" s="89"/>
      <c r="FJ58" s="89"/>
      <c r="FK58" s="89"/>
      <c r="FL58" s="89"/>
      <c r="FM58" s="89"/>
      <c r="FN58" s="89"/>
      <c r="FO58" s="89"/>
      <c r="FP58" s="89"/>
      <c r="FQ58" s="89"/>
      <c r="FR58" s="89"/>
      <c r="FS58" s="89"/>
      <c r="FT58" s="89"/>
      <c r="FU58" s="89"/>
      <c r="FV58" s="89"/>
      <c r="FW58" s="89"/>
      <c r="FX58" s="89"/>
      <c r="FY58" s="89"/>
      <c r="FZ58" s="89"/>
      <c r="GA58" s="89"/>
      <c r="GB58" s="89"/>
      <c r="GC58" s="89"/>
      <c r="GD58" s="89"/>
      <c r="GE58" s="89"/>
      <c r="GF58" s="89"/>
      <c r="GG58" s="89"/>
      <c r="GH58" s="89"/>
      <c r="GI58" s="89"/>
      <c r="GJ58" s="89"/>
      <c r="GK58" s="89"/>
      <c r="GL58" s="89"/>
      <c r="GM58" s="89"/>
      <c r="GN58" s="89"/>
      <c r="GO58" s="89"/>
      <c r="GP58" s="89"/>
      <c r="GQ58" s="89"/>
      <c r="GR58" s="89"/>
      <c r="GS58" s="89"/>
      <c r="GT58" s="89"/>
      <c r="GU58" s="89"/>
      <c r="GV58" s="89"/>
      <c r="GW58" s="89"/>
      <c r="GX58" s="89"/>
      <c r="GY58" s="89"/>
      <c r="GZ58" s="89"/>
      <c r="HA58" s="89"/>
      <c r="HB58" s="89"/>
      <c r="HC58" s="89"/>
      <c r="HD58" s="89"/>
      <c r="HE58" s="89"/>
      <c r="HF58" s="89"/>
      <c r="HG58" s="89"/>
      <c r="HH58" s="89"/>
      <c r="HI58" s="89"/>
      <c r="HJ58" s="89"/>
      <c r="HK58" s="89"/>
      <c r="HL58" s="89"/>
      <c r="HM58" s="89"/>
      <c r="HN58" s="89"/>
      <c r="HO58" s="89"/>
      <c r="HP58" s="89"/>
      <c r="HQ58" s="89"/>
      <c r="HR58" s="89"/>
      <c r="HS58" s="89"/>
      <c r="HT58" s="89"/>
      <c r="HU58" s="89"/>
      <c r="HV58" s="89"/>
      <c r="HW58" s="89"/>
      <c r="HX58" s="89"/>
      <c r="HY58" s="89"/>
      <c r="HZ58" s="89"/>
      <c r="IA58" s="89"/>
      <c r="IB58" s="89"/>
      <c r="IC58" s="89"/>
      <c r="ID58" s="89"/>
      <c r="IE58" s="89"/>
      <c r="IF58" s="89"/>
      <c r="IG58" s="89"/>
      <c r="IH58" s="89"/>
      <c r="II58" s="89"/>
      <c r="IJ58" s="89"/>
      <c r="IK58" s="89"/>
      <c r="IL58" s="89"/>
      <c r="IM58" s="89"/>
      <c r="IN58" s="89"/>
      <c r="IO58" s="89"/>
      <c r="IP58" s="89"/>
      <c r="IQ58" s="89"/>
      <c r="IR58" s="89"/>
      <c r="IS58" s="89"/>
      <c r="IT58" s="89"/>
      <c r="IU58" s="89"/>
      <c r="IV58" s="89"/>
      <c r="IW58" s="89"/>
    </row>
    <row r="59" spans="1:257" s="90" customFormat="1" ht="15.75" hidden="1" thickBot="1">
      <c r="A59" s="403"/>
      <c r="B59" s="415"/>
      <c r="C59" s="470"/>
      <c r="D59" s="181"/>
      <c r="E59" s="454"/>
      <c r="F59" s="454"/>
      <c r="G59" s="457"/>
      <c r="H59" s="442"/>
      <c r="I59" s="104"/>
      <c r="J59" s="143"/>
      <c r="K59" s="104" t="str">
        <f>IFERROR(CONCATENATE(INDEX('8- Políticas de Administración '!$B$16:$F$53,MATCH('5- Identificación de Riesgos'!J59,'8- Políticas de Administración '!$C$16:$C$54,0),1)," - ",L59),"")</f>
        <v/>
      </c>
      <c r="L59" s="139" t="str">
        <f>IFERROR(VLOOKUP(INDEX('8- Políticas de Administración '!$B$16:$F$63,MATCH('5- Identificación de Riesgos'!J59,'8- Políticas de Administración '!$C$16:$C$64,0),1),'8- Políticas de Administración '!$B$16:$F$64,5,FALSE),"")</f>
        <v/>
      </c>
      <c r="M59" s="415"/>
      <c r="N59" s="412"/>
      <c r="O59" s="425"/>
      <c r="P59" s="89"/>
      <c r="Q59" s="89"/>
      <c r="R59" s="89"/>
      <c r="S59" s="89"/>
      <c r="T59" s="89"/>
      <c r="U59" s="89"/>
      <c r="V59" s="89"/>
      <c r="W59" s="89"/>
      <c r="X59" s="89"/>
      <c r="Y59" s="89"/>
      <c r="Z59" s="89"/>
      <c r="AA59" s="89"/>
      <c r="AB59" s="89"/>
      <c r="AC59" s="89"/>
      <c r="AD59" s="89"/>
      <c r="AE59" s="89"/>
      <c r="AF59" s="89"/>
      <c r="AG59" s="89"/>
      <c r="AH59" s="89"/>
      <c r="AI59" s="89"/>
      <c r="AJ59" s="89"/>
      <c r="AK59" s="89"/>
      <c r="AL59" s="89"/>
      <c r="AM59" s="89"/>
      <c r="AN59" s="89"/>
      <c r="AO59" s="89"/>
      <c r="AP59" s="89"/>
      <c r="AQ59" s="89"/>
      <c r="AR59" s="89"/>
      <c r="AS59" s="89"/>
      <c r="AT59" s="89"/>
      <c r="AU59" s="89"/>
      <c r="AV59" s="89"/>
      <c r="AW59" s="89"/>
      <c r="AX59" s="89"/>
      <c r="AY59" s="89"/>
      <c r="AZ59" s="89"/>
      <c r="BA59" s="89"/>
      <c r="BB59" s="89"/>
      <c r="BC59" s="89"/>
      <c r="BD59" s="89"/>
      <c r="BE59" s="89"/>
      <c r="BF59" s="89"/>
      <c r="BG59" s="89"/>
      <c r="BH59" s="89"/>
      <c r="BI59" s="89"/>
      <c r="BJ59" s="89"/>
      <c r="BK59" s="89"/>
      <c r="BL59" s="89"/>
      <c r="BM59" s="89"/>
      <c r="BN59" s="89"/>
      <c r="BO59" s="89"/>
      <c r="BP59" s="89"/>
      <c r="BQ59" s="89"/>
      <c r="BR59" s="89"/>
      <c r="BS59" s="89"/>
      <c r="BT59" s="89"/>
      <c r="BU59" s="89"/>
      <c r="BV59" s="89"/>
      <c r="BW59" s="89"/>
      <c r="BX59" s="89"/>
      <c r="BY59" s="89"/>
      <c r="BZ59" s="89"/>
      <c r="CA59" s="89"/>
      <c r="CB59" s="89"/>
      <c r="CC59" s="89"/>
      <c r="CD59" s="89"/>
      <c r="CE59" s="89"/>
      <c r="CF59" s="89"/>
      <c r="CG59" s="89"/>
      <c r="CH59" s="89"/>
      <c r="CI59" s="89"/>
      <c r="CJ59" s="89"/>
      <c r="CK59" s="89"/>
      <c r="CL59" s="89"/>
      <c r="CM59" s="89"/>
      <c r="CN59" s="89"/>
      <c r="CO59" s="89"/>
      <c r="CP59" s="89"/>
      <c r="CQ59" s="89"/>
      <c r="CR59" s="89"/>
      <c r="CS59" s="89"/>
      <c r="CT59" s="89"/>
      <c r="CU59" s="89"/>
      <c r="CV59" s="89"/>
      <c r="CW59" s="89"/>
      <c r="CX59" s="89"/>
      <c r="CY59" s="89"/>
      <c r="CZ59" s="89"/>
      <c r="DA59" s="89"/>
      <c r="DB59" s="89"/>
      <c r="DC59" s="89"/>
      <c r="DD59" s="89"/>
      <c r="DE59" s="89"/>
      <c r="DF59" s="89"/>
      <c r="DG59" s="89"/>
      <c r="DH59" s="89"/>
      <c r="DI59" s="89"/>
      <c r="DJ59" s="89"/>
      <c r="DK59" s="89"/>
      <c r="DL59" s="89"/>
      <c r="DM59" s="89"/>
      <c r="DN59" s="89"/>
      <c r="DO59" s="89"/>
      <c r="DP59" s="89"/>
      <c r="DQ59" s="89"/>
      <c r="DR59" s="89"/>
      <c r="DS59" s="89"/>
      <c r="DT59" s="89"/>
      <c r="DU59" s="89"/>
      <c r="DV59" s="89"/>
      <c r="DW59" s="89"/>
      <c r="DX59" s="89"/>
      <c r="DY59" s="89"/>
      <c r="DZ59" s="89"/>
      <c r="EA59" s="89"/>
      <c r="EB59" s="89"/>
      <c r="EC59" s="89"/>
      <c r="ED59" s="89"/>
      <c r="EE59" s="89"/>
      <c r="EF59" s="89"/>
      <c r="EG59" s="89"/>
      <c r="EH59" s="89"/>
      <c r="EI59" s="89"/>
      <c r="EJ59" s="89"/>
      <c r="EK59" s="89"/>
      <c r="EL59" s="89"/>
      <c r="EM59" s="89"/>
      <c r="EN59" s="89"/>
      <c r="EO59" s="89"/>
      <c r="EP59" s="89"/>
      <c r="EQ59" s="89"/>
      <c r="ER59" s="89"/>
      <c r="ES59" s="89"/>
      <c r="ET59" s="89"/>
      <c r="EU59" s="89"/>
      <c r="EV59" s="89"/>
      <c r="EW59" s="89"/>
      <c r="EX59" s="89"/>
      <c r="EY59" s="89"/>
      <c r="EZ59" s="89"/>
      <c r="FA59" s="89"/>
      <c r="FB59" s="89"/>
      <c r="FC59" s="89"/>
      <c r="FD59" s="89"/>
      <c r="FE59" s="89"/>
      <c r="FF59" s="89"/>
      <c r="FG59" s="89"/>
      <c r="FH59" s="89"/>
      <c r="FI59" s="89"/>
      <c r="FJ59" s="89"/>
      <c r="FK59" s="89"/>
      <c r="FL59" s="89"/>
      <c r="FM59" s="89"/>
      <c r="FN59" s="89"/>
      <c r="FO59" s="89"/>
      <c r="FP59" s="89"/>
      <c r="FQ59" s="89"/>
      <c r="FR59" s="89"/>
      <c r="FS59" s="89"/>
      <c r="FT59" s="89"/>
      <c r="FU59" s="89"/>
      <c r="FV59" s="89"/>
      <c r="FW59" s="89"/>
      <c r="FX59" s="89"/>
      <c r="FY59" s="89"/>
      <c r="FZ59" s="89"/>
      <c r="GA59" s="89"/>
      <c r="GB59" s="89"/>
      <c r="GC59" s="89"/>
      <c r="GD59" s="89"/>
      <c r="GE59" s="89"/>
      <c r="GF59" s="89"/>
      <c r="GG59" s="89"/>
      <c r="GH59" s="89"/>
      <c r="GI59" s="89"/>
      <c r="GJ59" s="89"/>
      <c r="GK59" s="89"/>
      <c r="GL59" s="89"/>
      <c r="GM59" s="89"/>
      <c r="GN59" s="89"/>
      <c r="GO59" s="89"/>
      <c r="GP59" s="89"/>
      <c r="GQ59" s="89"/>
      <c r="GR59" s="89"/>
      <c r="GS59" s="89"/>
      <c r="GT59" s="89"/>
      <c r="GU59" s="89"/>
      <c r="GV59" s="89"/>
      <c r="GW59" s="89"/>
      <c r="GX59" s="89"/>
      <c r="GY59" s="89"/>
      <c r="GZ59" s="89"/>
      <c r="HA59" s="89"/>
      <c r="HB59" s="89"/>
      <c r="HC59" s="89"/>
      <c r="HD59" s="89"/>
      <c r="HE59" s="89"/>
      <c r="HF59" s="89"/>
      <c r="HG59" s="89"/>
      <c r="HH59" s="89"/>
      <c r="HI59" s="89"/>
      <c r="HJ59" s="89"/>
      <c r="HK59" s="89"/>
      <c r="HL59" s="89"/>
      <c r="HM59" s="89"/>
      <c r="HN59" s="89"/>
      <c r="HO59" s="89"/>
      <c r="HP59" s="89"/>
      <c r="HQ59" s="89"/>
      <c r="HR59" s="89"/>
      <c r="HS59" s="89"/>
      <c r="HT59" s="89"/>
      <c r="HU59" s="89"/>
      <c r="HV59" s="89"/>
      <c r="HW59" s="89"/>
      <c r="HX59" s="89"/>
      <c r="HY59" s="89"/>
      <c r="HZ59" s="89"/>
      <c r="IA59" s="89"/>
      <c r="IB59" s="89"/>
      <c r="IC59" s="89"/>
      <c r="ID59" s="89"/>
      <c r="IE59" s="89"/>
      <c r="IF59" s="89"/>
      <c r="IG59" s="89"/>
      <c r="IH59" s="89"/>
      <c r="II59" s="89"/>
      <c r="IJ59" s="89"/>
      <c r="IK59" s="89"/>
      <c r="IL59" s="89"/>
      <c r="IM59" s="89"/>
      <c r="IN59" s="89"/>
      <c r="IO59" s="89"/>
      <c r="IP59" s="89"/>
      <c r="IQ59" s="89"/>
      <c r="IR59" s="89"/>
      <c r="IS59" s="89"/>
      <c r="IT59" s="89"/>
      <c r="IU59" s="89"/>
      <c r="IV59" s="89"/>
      <c r="IW59" s="89"/>
    </row>
    <row r="60" spans="1:257" ht="30" hidden="1">
      <c r="A60" s="401">
        <v>6</v>
      </c>
      <c r="B60" s="468" t="s">
        <v>295</v>
      </c>
      <c r="C60" s="468" t="s">
        <v>296</v>
      </c>
      <c r="D60" s="179" t="s">
        <v>297</v>
      </c>
      <c r="E60" s="413">
        <v>613</v>
      </c>
      <c r="F60" s="413">
        <v>0</v>
      </c>
      <c r="G60" s="471">
        <f t="shared" ref="G60" si="4">F60/E60</f>
        <v>0</v>
      </c>
      <c r="H60" s="440" t="str">
        <f>CONCATENATE(IF(G60&lt;='8- Políticas de Administración '!$D$6,'8- Políticas de Administración '!$B$6,IF(G60&lt;='8- Políticas de Administración '!$D$7,'8- Políticas de Administración '!$B$7,IF(G60&lt;='8- Políticas de Administración '!$D$8,'8- Políticas de Administración '!$B$8,IF(G60&lt;='8- Políticas de Administración '!$D$9,'8- Políticas de Administración '!$B$9,IF(G60&lt;='8- Políticas de Administración '!$D$10,'8- Políticas de Administración '!$B$10,"Probabilidad no valida")))))," - ",VLOOKUP(IF(G60&lt;='8- Políticas de Administración '!$D$6,'8- Políticas de Administración '!$B$6,IF(G60&lt;='8- Políticas de Administración '!$D$7,'8- Políticas de Administración '!$B$7,IF(G60&lt;='8- Políticas de Administración '!$D$8,'8- Políticas de Administración '!$B$8,IF(G60&lt;='8- Políticas de Administración '!$D$9,'8- Políticas de Administración '!$B$9,IF(G60&lt;='8- Políticas de Administración '!$D$10,'8- Políticas de Administración '!$B$10,"Probabilidad no valida"))))),'8- Políticas de Administración '!$B$6:$F$10,5,FALSE))</f>
        <v>Muy Baja - 1</v>
      </c>
      <c r="I60" s="102" t="s">
        <v>266</v>
      </c>
      <c r="J60" s="120" t="s">
        <v>267</v>
      </c>
      <c r="K60" s="102" t="str">
        <f>IFERROR(CONCATENATE(INDEX('8- Políticas de Administración '!$B$16:$F$53,MATCH('5- Identificación de Riesgos'!J60,'8- Políticas de Administración '!$C$16:$C$54,0),1)," - ",L60),"")</f>
        <v>Moderado - 3</v>
      </c>
      <c r="L60" s="138">
        <f>IFERROR(VLOOKUP(INDEX('8- Políticas de Administración '!$B$16:$F$63,MATCH('5- Identificación de Riesgos'!J60,'8- Políticas de Administración '!$C$16:$C$64,0),1),'8- Políticas de Administración '!$B$16:$F$64,5,FALSE),"")</f>
        <v>3</v>
      </c>
      <c r="M60" s="413" t="str">
        <f>IFERROR(CONCATENATE(INDEX('8- Políticas de Administración '!$B$16:$F$53,MATCH(ROUND(AVERAGE(L60:L69),0),'8- Políticas de Administración '!$F$16:$F$53,0),1)," - ",ROUND(AVERAGE(L60:L69),0)),"")</f>
        <v>Mayor - 4</v>
      </c>
      <c r="N60" s="410" t="str">
        <f>IFERROR(CONCATENATE(VLOOKUP((LEFT(H60,LEN(H60)-4)&amp;LEFT(M60,LEN(M60)-4)),'9- Matriz de Calor '!$D$18:$E$42,2,0)," - ",RIGHT(H60,1)*RIGHT(M60,1)),"")</f>
        <v>Alto  - 4</v>
      </c>
      <c r="O60" s="423">
        <f>RIGHT(H60,1)*RIGHT(M60,1)</f>
        <v>4</v>
      </c>
      <c r="Q60" s="400"/>
      <c r="R60" s="400"/>
      <c r="S60" s="400"/>
      <c r="T60" s="400"/>
      <c r="U60" s="400"/>
      <c r="V60" s="400"/>
    </row>
    <row r="61" spans="1:257" ht="39" hidden="1" customHeight="1">
      <c r="A61" s="402"/>
      <c r="B61" s="469"/>
      <c r="C61" s="469"/>
      <c r="D61" s="183" t="s">
        <v>293</v>
      </c>
      <c r="E61" s="414"/>
      <c r="F61" s="414"/>
      <c r="G61" s="456"/>
      <c r="H61" s="441"/>
      <c r="I61" s="103" t="s">
        <v>268</v>
      </c>
      <c r="J61" s="142" t="s">
        <v>269</v>
      </c>
      <c r="K61" s="103" t="str">
        <f>IFERROR(CONCATENATE(INDEX('8- Políticas de Administración '!$B$16:$F$53,MATCH('5- Identificación de Riesgos'!J61,'8- Políticas de Administración '!$C$16:$C$54,0),1)," - ",L61),"")</f>
        <v>Mayor - 4</v>
      </c>
      <c r="L61" s="137">
        <f>IFERROR(VLOOKUP(INDEX('8- Políticas de Administración '!$B$16:$F$63,MATCH('5- Identificación de Riesgos'!J61,'8- Políticas de Administración '!$C$16:$C$64,0),1),'8- Políticas de Administración '!$B$16:$F$64,5,FALSE),"")</f>
        <v>4</v>
      </c>
      <c r="M61" s="414"/>
      <c r="N61" s="411"/>
      <c r="O61" s="424"/>
      <c r="Q61" s="400"/>
      <c r="R61" s="400"/>
      <c r="S61" s="400"/>
      <c r="T61" s="400"/>
      <c r="U61" s="400"/>
      <c r="V61" s="400"/>
    </row>
    <row r="62" spans="1:257" ht="42.75" hidden="1" customHeight="1">
      <c r="A62" s="402"/>
      <c r="B62" s="469"/>
      <c r="C62" s="469"/>
      <c r="D62" s="180" t="s">
        <v>298</v>
      </c>
      <c r="E62" s="414"/>
      <c r="F62" s="414"/>
      <c r="G62" s="456"/>
      <c r="H62" s="441"/>
      <c r="I62" s="103"/>
      <c r="J62" s="142"/>
      <c r="K62" s="103" t="str">
        <f>IFERROR(CONCATENATE(INDEX('8- Políticas de Administración '!$B$16:$F$53,MATCH('5- Identificación de Riesgos'!J62,'8- Políticas de Administración '!$C$16:$C$54,0),1)," - ",L62),"")</f>
        <v/>
      </c>
      <c r="L62" s="137" t="str">
        <f>IFERROR(VLOOKUP(INDEX('8- Políticas de Administración '!$B$16:$F$63,MATCH('5- Identificación de Riesgos'!J62,'8- Políticas de Administración '!$C$16:$C$64,0),1),'8- Políticas de Administración '!$B$16:$F$64,5,FALSE),"")</f>
        <v/>
      </c>
      <c r="M62" s="414"/>
      <c r="N62" s="411"/>
      <c r="O62" s="424"/>
      <c r="Q62" s="400"/>
      <c r="R62" s="400"/>
      <c r="S62" s="400"/>
      <c r="T62" s="400"/>
      <c r="U62" s="400"/>
      <c r="V62" s="400"/>
    </row>
    <row r="63" spans="1:257" ht="51" hidden="1" customHeight="1">
      <c r="A63" s="402"/>
      <c r="B63" s="469"/>
      <c r="C63" s="469"/>
      <c r="D63" s="180"/>
      <c r="E63" s="414"/>
      <c r="F63" s="414"/>
      <c r="G63" s="456"/>
      <c r="H63" s="441"/>
      <c r="I63" s="103"/>
      <c r="J63" s="142"/>
      <c r="K63" s="103" t="str">
        <f>IFERROR(CONCATENATE(INDEX('8- Políticas de Administración '!$B$16:$F$53,MATCH('5- Identificación de Riesgos'!J63,'8- Políticas de Administración '!$C$16:$C$54,0),1)," - ",L63),"")</f>
        <v/>
      </c>
      <c r="L63" s="137" t="str">
        <f>IFERROR(VLOOKUP(INDEX('8- Políticas de Administración '!$B$16:$F$63,MATCH('5- Identificación de Riesgos'!J63,'8- Políticas de Administración '!$C$16:$C$64,0),1),'8- Políticas de Administración '!$B$16:$F$64,5,FALSE),"")</f>
        <v/>
      </c>
      <c r="M63" s="414"/>
      <c r="N63" s="411"/>
      <c r="O63" s="424"/>
      <c r="Q63" s="400"/>
      <c r="R63" s="400"/>
      <c r="S63" s="400"/>
      <c r="T63" s="400"/>
      <c r="U63" s="400"/>
      <c r="V63" s="400"/>
    </row>
    <row r="64" spans="1:257" ht="27" hidden="1" customHeight="1">
      <c r="A64" s="402"/>
      <c r="B64" s="469"/>
      <c r="C64" s="469"/>
      <c r="D64" s="180"/>
      <c r="E64" s="414"/>
      <c r="F64" s="414"/>
      <c r="G64" s="456"/>
      <c r="H64" s="441"/>
      <c r="I64" s="103"/>
      <c r="J64" s="142"/>
      <c r="K64" s="103" t="str">
        <f>IFERROR(CONCATENATE(INDEX('8- Políticas de Administración '!$B$16:$F$53,MATCH('5- Identificación de Riesgos'!J64,'8- Políticas de Administración '!$C$16:$C$54,0),1)," - ",L64),"")</f>
        <v/>
      </c>
      <c r="L64" s="137" t="str">
        <f>IFERROR(VLOOKUP(INDEX('8- Políticas de Administración '!$B$16:$F$63,MATCH('5- Identificación de Riesgos'!J64,'8- Políticas de Administración '!$C$16:$C$64,0),1),'8- Políticas de Administración '!$B$16:$F$64,5,FALSE),"")</f>
        <v/>
      </c>
      <c r="M64" s="414"/>
      <c r="N64" s="411"/>
      <c r="O64" s="424"/>
      <c r="Q64" s="400"/>
      <c r="R64" s="400"/>
      <c r="S64" s="400"/>
      <c r="T64" s="400"/>
      <c r="U64" s="400"/>
      <c r="V64" s="400"/>
    </row>
    <row r="65" spans="1:22" hidden="1">
      <c r="A65" s="402"/>
      <c r="B65" s="469"/>
      <c r="C65" s="469"/>
      <c r="D65" s="180"/>
      <c r="E65" s="414"/>
      <c r="F65" s="414"/>
      <c r="G65" s="456"/>
      <c r="H65" s="441"/>
      <c r="I65" s="103"/>
      <c r="J65" s="142"/>
      <c r="K65" s="103" t="str">
        <f>IFERROR(CONCATENATE(INDEX('8- Políticas de Administración '!$B$16:$F$53,MATCH('5- Identificación de Riesgos'!J65,'8- Políticas de Administración '!$C$16:$C$54,0),1)," - ",L65),"")</f>
        <v/>
      </c>
      <c r="L65" s="137" t="str">
        <f>IFERROR(VLOOKUP(INDEX('8- Políticas de Administración '!$B$16:$F$63,MATCH('5- Identificación de Riesgos'!J65,'8- Políticas de Administración '!$C$16:$C$64,0),1),'8- Políticas de Administración '!$B$16:$F$64,5,FALSE),"")</f>
        <v/>
      </c>
      <c r="M65" s="414"/>
      <c r="N65" s="411"/>
      <c r="O65" s="424"/>
      <c r="Q65" s="400"/>
      <c r="R65" s="400"/>
      <c r="S65" s="400"/>
      <c r="T65" s="400"/>
      <c r="U65" s="400"/>
      <c r="V65" s="400"/>
    </row>
    <row r="66" spans="1:22" hidden="1">
      <c r="A66" s="402"/>
      <c r="B66" s="469"/>
      <c r="C66" s="469"/>
      <c r="D66" s="180"/>
      <c r="E66" s="414"/>
      <c r="F66" s="414"/>
      <c r="G66" s="456"/>
      <c r="H66" s="441"/>
      <c r="I66" s="103"/>
      <c r="J66" s="142"/>
      <c r="K66" s="103" t="str">
        <f>IFERROR(CONCATENATE(INDEX('8- Políticas de Administración '!$B$16:$F$53,MATCH('5- Identificación de Riesgos'!J66,'8- Políticas de Administración '!$C$16:$C$54,0),1)," - ",L66),"")</f>
        <v/>
      </c>
      <c r="L66" s="137" t="str">
        <f>IFERROR(VLOOKUP(INDEX('8- Políticas de Administración '!$B$16:$F$63,MATCH('5- Identificación de Riesgos'!J66,'8- Políticas de Administración '!$C$16:$C$64,0),1),'8- Políticas de Administración '!$B$16:$F$64,5,FALSE),"")</f>
        <v/>
      </c>
      <c r="M66" s="414"/>
      <c r="N66" s="411"/>
      <c r="O66" s="424"/>
      <c r="Q66" s="400"/>
      <c r="R66" s="400"/>
      <c r="S66" s="400"/>
      <c r="T66" s="400"/>
      <c r="U66" s="400"/>
      <c r="V66" s="400"/>
    </row>
    <row r="67" spans="1:22" hidden="1">
      <c r="A67" s="402"/>
      <c r="B67" s="469"/>
      <c r="C67" s="469"/>
      <c r="D67" s="180"/>
      <c r="E67" s="414"/>
      <c r="F67" s="414"/>
      <c r="G67" s="456"/>
      <c r="H67" s="441"/>
      <c r="I67" s="103"/>
      <c r="J67" s="142"/>
      <c r="K67" s="103" t="str">
        <f>IFERROR(CONCATENATE(INDEX('8- Políticas de Administración '!$B$16:$F$53,MATCH('5- Identificación de Riesgos'!J67,'8- Políticas de Administración '!$C$16:$C$54,0),1)," - ",L67),"")</f>
        <v/>
      </c>
      <c r="L67" s="137" t="str">
        <f>IFERROR(VLOOKUP(INDEX('8- Políticas de Administración '!$B$16:$F$63,MATCH('5- Identificación de Riesgos'!J67,'8- Políticas de Administración '!$C$16:$C$64,0),1),'8- Políticas de Administración '!$B$16:$F$64,5,FALSE),"")</f>
        <v/>
      </c>
      <c r="M67" s="414"/>
      <c r="N67" s="411"/>
      <c r="O67" s="424"/>
      <c r="Q67" s="400"/>
      <c r="R67" s="400"/>
      <c r="S67" s="400"/>
      <c r="T67" s="400"/>
      <c r="U67" s="400"/>
      <c r="V67" s="400"/>
    </row>
    <row r="68" spans="1:22" hidden="1">
      <c r="A68" s="402"/>
      <c r="B68" s="469"/>
      <c r="C68" s="469"/>
      <c r="D68" s="180"/>
      <c r="E68" s="414"/>
      <c r="F68" s="414"/>
      <c r="G68" s="456"/>
      <c r="H68" s="441"/>
      <c r="I68" s="103"/>
      <c r="J68" s="142"/>
      <c r="K68" s="103" t="str">
        <f>IFERROR(CONCATENATE(INDEX('8- Políticas de Administración '!$B$16:$F$53,MATCH('5- Identificación de Riesgos'!J68,'8- Políticas de Administración '!$C$16:$C$54,0),1)," - ",L68),"")</f>
        <v/>
      </c>
      <c r="L68" s="137" t="str">
        <f>IFERROR(VLOOKUP(INDEX('8- Políticas de Administración '!$B$16:$F$63,MATCH('5- Identificación de Riesgos'!J68,'8- Políticas de Administración '!$C$16:$C$64,0),1),'8- Políticas de Administración '!$B$16:$F$64,5,FALSE),"")</f>
        <v/>
      </c>
      <c r="M68" s="414"/>
      <c r="N68" s="411"/>
      <c r="O68" s="424"/>
      <c r="Q68" s="400"/>
      <c r="R68" s="400"/>
      <c r="S68" s="400"/>
      <c r="T68" s="400"/>
      <c r="U68" s="400"/>
      <c r="V68" s="400"/>
    </row>
    <row r="69" spans="1:22" ht="15.75" hidden="1" thickBot="1">
      <c r="A69" s="403"/>
      <c r="B69" s="470"/>
      <c r="C69" s="470"/>
      <c r="D69" s="181"/>
      <c r="E69" s="415"/>
      <c r="F69" s="415"/>
      <c r="G69" s="457"/>
      <c r="H69" s="442"/>
      <c r="I69" s="104"/>
      <c r="J69" s="143"/>
      <c r="K69" s="104" t="str">
        <f>IFERROR(CONCATENATE(INDEX('8- Políticas de Administración '!$B$16:$F$53,MATCH('5- Identificación de Riesgos'!J69,'8- Políticas de Administración '!$C$16:$C$54,0),1)," - ",L69),"")</f>
        <v/>
      </c>
      <c r="L69" s="139" t="str">
        <f>IFERROR(VLOOKUP(INDEX('8- Políticas de Administración '!$B$16:$F$63,MATCH('5- Identificación de Riesgos'!J69,'8- Políticas de Administración '!$C$16:$C$64,0),1),'8- Políticas de Administración '!$B$16:$F$64,5,FALSE),"")</f>
        <v/>
      </c>
      <c r="M69" s="415"/>
      <c r="N69" s="412"/>
      <c r="O69" s="424"/>
      <c r="Q69" s="400"/>
      <c r="R69" s="400"/>
      <c r="S69" s="400"/>
      <c r="T69" s="400"/>
      <c r="U69" s="400"/>
      <c r="V69" s="400"/>
    </row>
  </sheetData>
  <mergeCells count="85">
    <mergeCell ref="F60:F69"/>
    <mergeCell ref="G60:G69"/>
    <mergeCell ref="H60:H69"/>
    <mergeCell ref="B50:B59"/>
    <mergeCell ref="C50:C59"/>
    <mergeCell ref="E50:E59"/>
    <mergeCell ref="G50:G59"/>
    <mergeCell ref="H50:H59"/>
    <mergeCell ref="A20:A29"/>
    <mergeCell ref="A60:A69"/>
    <mergeCell ref="B60:B69"/>
    <mergeCell ref="C60:C69"/>
    <mergeCell ref="E60:E69"/>
    <mergeCell ref="B40:B49"/>
    <mergeCell ref="A4:C4"/>
    <mergeCell ref="A8:A9"/>
    <mergeCell ref="B8:B9"/>
    <mergeCell ref="E8:E9"/>
    <mergeCell ref="A40:A49"/>
    <mergeCell ref="B30:B39"/>
    <mergeCell ref="C20:C29"/>
    <mergeCell ref="A10:A19"/>
    <mergeCell ref="C10:C19"/>
    <mergeCell ref="B10:B19"/>
    <mergeCell ref="C40:C49"/>
    <mergeCell ref="E20:E29"/>
    <mergeCell ref="E10:E19"/>
    <mergeCell ref="A30:A39"/>
    <mergeCell ref="C30:C39"/>
    <mergeCell ref="A5:C5"/>
    <mergeCell ref="A6:C6"/>
    <mergeCell ref="N60:N69"/>
    <mergeCell ref="M60:M69"/>
    <mergeCell ref="N7:O7"/>
    <mergeCell ref="K8:K9"/>
    <mergeCell ref="M8:M9"/>
    <mergeCell ref="B20:B29"/>
    <mergeCell ref="M50:M59"/>
    <mergeCell ref="F50:F59"/>
    <mergeCell ref="G40:G49"/>
    <mergeCell ref="H40:H49"/>
    <mergeCell ref="E40:E49"/>
    <mergeCell ref="F40:F49"/>
    <mergeCell ref="F30:F39"/>
    <mergeCell ref="G30:G39"/>
    <mergeCell ref="H30:H39"/>
    <mergeCell ref="M40:M49"/>
    <mergeCell ref="N40:N49"/>
    <mergeCell ref="N30:N39"/>
    <mergeCell ref="M30:M39"/>
    <mergeCell ref="D6:N6"/>
    <mergeCell ref="I8:I9"/>
    <mergeCell ref="G8:G9"/>
    <mergeCell ref="I7:M7"/>
    <mergeCell ref="F8:F9"/>
    <mergeCell ref="F10:F19"/>
    <mergeCell ref="G10:G19"/>
    <mergeCell ref="H10:H19"/>
    <mergeCell ref="E30:E39"/>
    <mergeCell ref="F20:F29"/>
    <mergeCell ref="G20:G29"/>
    <mergeCell ref="H20:H29"/>
    <mergeCell ref="O60:O69"/>
    <mergeCell ref="O50:O59"/>
    <mergeCell ref="N50:N59"/>
    <mergeCell ref="O8:O9"/>
    <mergeCell ref="N8:N9"/>
    <mergeCell ref="O40:O49"/>
    <mergeCell ref="O30:O39"/>
    <mergeCell ref="A1:C2"/>
    <mergeCell ref="Q40:V49"/>
    <mergeCell ref="Q60:V69"/>
    <mergeCell ref="A50:A59"/>
    <mergeCell ref="D4:N4"/>
    <mergeCell ref="D5:N5"/>
    <mergeCell ref="O10:O19"/>
    <mergeCell ref="O20:O29"/>
    <mergeCell ref="N10:N19"/>
    <mergeCell ref="M20:M29"/>
    <mergeCell ref="N20:N29"/>
    <mergeCell ref="M10:M19"/>
    <mergeCell ref="H8:H9"/>
    <mergeCell ref="E7:H7"/>
    <mergeCell ref="D7:D9"/>
    <mergeCell ref="L8:L9"/>
  </mergeCells>
  <conditionalFormatting sqref="D10:D11 D14">
    <cfRule type="containsText" dxfId="1031" priority="445" operator="containsText" text="3- Moderado">
      <formula>NOT(ISERROR(SEARCH("3- Moderado",D10)))</formula>
    </cfRule>
    <cfRule type="containsText" dxfId="1030" priority="446" operator="containsText" text="6- Moderado">
      <formula>NOT(ISERROR(SEARCH("6- Moderado",D10)))</formula>
    </cfRule>
    <cfRule type="containsText" dxfId="1029" priority="447" operator="containsText" text="4- Moderado">
      <formula>NOT(ISERROR(SEARCH("4- Moderado",D10)))</formula>
    </cfRule>
    <cfRule type="containsText" dxfId="1028" priority="448" operator="containsText" text="3- Bajo">
      <formula>NOT(ISERROR(SEARCH("3- Bajo",D10)))</formula>
    </cfRule>
    <cfRule type="containsText" dxfId="1027" priority="449" operator="containsText" text="4- Bajo">
      <formula>NOT(ISERROR(SEARCH("4- Bajo",D10)))</formula>
    </cfRule>
    <cfRule type="containsText" dxfId="1026" priority="450" operator="containsText" text="1- Bajo">
      <formula>NOT(ISERROR(SEARCH("1- Bajo",D10)))</formula>
    </cfRule>
  </conditionalFormatting>
  <conditionalFormatting sqref="D30 D33">
    <cfRule type="containsText" dxfId="1025" priority="421" operator="containsText" text="3- Moderado">
      <formula>NOT(ISERROR(SEARCH("3- Moderado",D30)))</formula>
    </cfRule>
    <cfRule type="containsText" dxfId="1024" priority="422" operator="containsText" text="6- Moderado">
      <formula>NOT(ISERROR(SEARCH("6- Moderado",D30)))</formula>
    </cfRule>
    <cfRule type="containsText" dxfId="1023" priority="423" operator="containsText" text="4- Moderado">
      <formula>NOT(ISERROR(SEARCH("4- Moderado",D30)))</formula>
    </cfRule>
    <cfRule type="containsText" dxfId="1022" priority="424" operator="containsText" text="3- Bajo">
      <formula>NOT(ISERROR(SEARCH("3- Bajo",D30)))</formula>
    </cfRule>
    <cfRule type="containsText" dxfId="1021" priority="425" operator="containsText" text="4- Bajo">
      <formula>NOT(ISERROR(SEARCH("4- Bajo",D30)))</formula>
    </cfRule>
    <cfRule type="containsText" dxfId="1020" priority="426" operator="containsText" text="1- Bajo">
      <formula>NOT(ISERROR(SEARCH("1- Bajo",D30)))</formula>
    </cfRule>
  </conditionalFormatting>
  <conditionalFormatting sqref="D32">
    <cfRule type="containsText" dxfId="1019" priority="367" operator="containsText" text="3- Moderado">
      <formula>NOT(ISERROR(SEARCH("3- Moderado",D32)))</formula>
    </cfRule>
    <cfRule type="containsText" dxfId="1018" priority="368" operator="containsText" text="6- Moderado">
      <formula>NOT(ISERROR(SEARCH("6- Moderado",D32)))</formula>
    </cfRule>
    <cfRule type="containsText" dxfId="1017" priority="369" operator="containsText" text="4- Moderado">
      <formula>NOT(ISERROR(SEARCH("4- Moderado",D32)))</formula>
    </cfRule>
    <cfRule type="containsText" dxfId="1016" priority="370" operator="containsText" text="3- Bajo">
      <formula>NOT(ISERROR(SEARCH("3- Bajo",D32)))</formula>
    </cfRule>
    <cfRule type="containsText" dxfId="1015" priority="371" operator="containsText" text="4- Bajo">
      <formula>NOT(ISERROR(SEARCH("4- Bajo",D32)))</formula>
    </cfRule>
    <cfRule type="containsText" dxfId="1014" priority="372" operator="containsText" text="1- Bajo">
      <formula>NOT(ISERROR(SEARCH("1- Bajo",D32)))</formula>
    </cfRule>
  </conditionalFormatting>
  <conditionalFormatting sqref="H10 H20">
    <cfRule type="containsText" dxfId="1013" priority="1116" operator="containsText" text="Muy Baja">
      <formula>NOT(ISERROR(SEARCH("Muy Baja",H10)))</formula>
    </cfRule>
    <cfRule type="containsText" dxfId="1012" priority="1117" operator="containsText" text="Baja">
      <formula>NOT(ISERROR(SEARCH("Baja",H10)))</formula>
    </cfRule>
    <cfRule type="containsText" dxfId="1011" priority="1118" operator="containsText" text="Muy Alta">
      <formula>NOT(ISERROR(SEARCH("Muy Alta",H10)))</formula>
    </cfRule>
    <cfRule type="containsText" dxfId="1010" priority="1120" operator="containsText" text="Alta">
      <formula>NOT(ISERROR(SEARCH("Alta",H10)))</formula>
    </cfRule>
    <cfRule type="containsText" dxfId="1009" priority="1121" operator="containsText" text="Media">
      <formula>NOT(ISERROR(SEARCH("Media",H10)))</formula>
    </cfRule>
    <cfRule type="containsText" dxfId="1008" priority="1122" operator="containsText" text="Media">
      <formula>NOT(ISERROR(SEARCH("Media",H10)))</formula>
    </cfRule>
    <cfRule type="containsText" dxfId="1007" priority="1123" operator="containsText" text="Media">
      <formula>NOT(ISERROR(SEARCH("Media",H10)))</formula>
    </cfRule>
    <cfRule type="containsText" dxfId="1006" priority="1124" operator="containsText" text="Muy Baja">
      <formula>NOT(ISERROR(SEARCH("Muy Baja",H10)))</formula>
    </cfRule>
    <cfRule type="containsText" dxfId="1005" priority="1125" operator="containsText" text="Baja">
      <formula>NOT(ISERROR(SEARCH("Baja",H10)))</formula>
    </cfRule>
    <cfRule type="containsText" dxfId="1004" priority="1126" operator="containsText" text="Muy Baja">
      <formula>NOT(ISERROR(SEARCH("Muy Baja",H10)))</formula>
    </cfRule>
    <cfRule type="containsText" dxfId="1003" priority="1127" operator="containsText" text="Muy Baja">
      <formula>NOT(ISERROR(SEARCH("Muy Baja",H10)))</formula>
    </cfRule>
    <cfRule type="containsText" dxfId="1002" priority="1128" operator="containsText" text="Muy Baja">
      <formula>NOT(ISERROR(SEARCH("Muy Baja",H10)))</formula>
    </cfRule>
    <cfRule type="containsText" dxfId="1001" priority="1129" operator="containsText" text="Muy Baja'Tabla probabilidad'!">
      <formula>NOT(ISERROR(SEARCH("Muy Baja'Tabla probabilidad'!",H10)))</formula>
    </cfRule>
    <cfRule type="containsText" dxfId="1000" priority="1130" operator="containsText" text="Muy bajo">
      <formula>NOT(ISERROR(SEARCH("Muy bajo",H10)))</formula>
    </cfRule>
    <cfRule type="containsText" dxfId="999" priority="1131" operator="containsText" text="Alta">
      <formula>NOT(ISERROR(SEARCH("Alta",H10)))</formula>
    </cfRule>
    <cfRule type="containsText" dxfId="998" priority="1132" operator="containsText" text="Media">
      <formula>NOT(ISERROR(SEARCH("Media",H10)))</formula>
    </cfRule>
    <cfRule type="containsText" dxfId="997" priority="1133" operator="containsText" text="Baja">
      <formula>NOT(ISERROR(SEARCH("Baja",H10)))</formula>
    </cfRule>
    <cfRule type="containsText" dxfId="996" priority="1134" operator="containsText" text="Muy baja">
      <formula>NOT(ISERROR(SEARCH("Muy baja",H10)))</formula>
    </cfRule>
    <cfRule type="cellIs" dxfId="995" priority="1137" operator="between">
      <formula>1</formula>
      <formula>2</formula>
    </cfRule>
    <cfRule type="cellIs" dxfId="994" priority="1138" operator="between">
      <formula>0</formula>
      <formula>2</formula>
    </cfRule>
  </conditionalFormatting>
  <conditionalFormatting sqref="H30">
    <cfRule type="containsText" dxfId="993" priority="830" operator="containsText" text="Muy Baja">
      <formula>NOT(ISERROR(SEARCH("Muy Baja",H30)))</formula>
    </cfRule>
    <cfRule type="containsText" dxfId="992" priority="831" operator="containsText" text="Baja">
      <formula>NOT(ISERROR(SEARCH("Baja",H30)))</formula>
    </cfRule>
    <cfRule type="containsText" dxfId="991" priority="832" operator="containsText" text="Muy Alta">
      <formula>NOT(ISERROR(SEARCH("Muy Alta",H30)))</formula>
    </cfRule>
    <cfRule type="containsText" dxfId="990" priority="834" operator="containsText" text="Alta">
      <formula>NOT(ISERROR(SEARCH("Alta",H30)))</formula>
    </cfRule>
    <cfRule type="containsText" dxfId="989" priority="835" operator="containsText" text="Media">
      <formula>NOT(ISERROR(SEARCH("Media",H30)))</formula>
    </cfRule>
    <cfRule type="containsText" dxfId="988" priority="836" operator="containsText" text="Media">
      <formula>NOT(ISERROR(SEARCH("Media",H30)))</formula>
    </cfRule>
    <cfRule type="containsText" dxfId="987" priority="837" operator="containsText" text="Media">
      <formula>NOT(ISERROR(SEARCH("Media",H30)))</formula>
    </cfRule>
    <cfRule type="containsText" dxfId="986" priority="838" operator="containsText" text="Muy Baja">
      <formula>NOT(ISERROR(SEARCH("Muy Baja",H30)))</formula>
    </cfRule>
    <cfRule type="containsText" dxfId="985" priority="839" operator="containsText" text="Baja">
      <formula>NOT(ISERROR(SEARCH("Baja",H30)))</formula>
    </cfRule>
    <cfRule type="containsText" dxfId="984" priority="840" operator="containsText" text="Muy Baja">
      <formula>NOT(ISERROR(SEARCH("Muy Baja",H30)))</formula>
    </cfRule>
    <cfRule type="containsText" dxfId="983" priority="841" operator="containsText" text="Muy Baja">
      <formula>NOT(ISERROR(SEARCH("Muy Baja",H30)))</formula>
    </cfRule>
    <cfRule type="containsText" dxfId="982" priority="842" operator="containsText" text="Muy Baja">
      <formula>NOT(ISERROR(SEARCH("Muy Baja",H30)))</formula>
    </cfRule>
    <cfRule type="containsText" dxfId="981" priority="843" operator="containsText" text="Muy Baja'Tabla probabilidad'!">
      <formula>NOT(ISERROR(SEARCH("Muy Baja'Tabla probabilidad'!",H30)))</formula>
    </cfRule>
    <cfRule type="containsText" dxfId="980" priority="844" operator="containsText" text="Muy bajo">
      <formula>NOT(ISERROR(SEARCH("Muy bajo",H30)))</formula>
    </cfRule>
    <cfRule type="containsText" dxfId="979" priority="845" operator="containsText" text="Alta">
      <formula>NOT(ISERROR(SEARCH("Alta",H30)))</formula>
    </cfRule>
    <cfRule type="containsText" dxfId="978" priority="846" operator="containsText" text="Media">
      <formula>NOT(ISERROR(SEARCH("Media",H30)))</formula>
    </cfRule>
    <cfRule type="containsText" dxfId="977" priority="847" operator="containsText" text="Baja">
      <formula>NOT(ISERROR(SEARCH("Baja",H30)))</formula>
    </cfRule>
    <cfRule type="containsText" dxfId="976" priority="848" operator="containsText" text="Muy baja">
      <formula>NOT(ISERROR(SEARCH("Muy baja",H30)))</formula>
    </cfRule>
    <cfRule type="cellIs" dxfId="975" priority="851" operator="between">
      <formula>1</formula>
      <formula>2</formula>
    </cfRule>
    <cfRule type="cellIs" dxfId="974" priority="852" operator="between">
      <formula>0</formula>
      <formula>2</formula>
    </cfRule>
  </conditionalFormatting>
  <conditionalFormatting sqref="H50">
    <cfRule type="containsText" dxfId="973" priority="575" operator="containsText" text="Muy Baja">
      <formula>NOT(ISERROR(SEARCH("Muy Baja",H50)))</formula>
    </cfRule>
    <cfRule type="containsText" dxfId="972" priority="576" operator="containsText" text="Baja">
      <formula>NOT(ISERROR(SEARCH("Baja",H50)))</formula>
    </cfRule>
    <cfRule type="containsText" dxfId="971" priority="577" operator="containsText" text="Muy Alta">
      <formula>NOT(ISERROR(SEARCH("Muy Alta",H50)))</formula>
    </cfRule>
    <cfRule type="containsText" dxfId="970" priority="579" operator="containsText" text="Alta">
      <formula>NOT(ISERROR(SEARCH("Alta",H50)))</formula>
    </cfRule>
    <cfRule type="containsText" dxfId="969" priority="580" operator="containsText" text="Media">
      <formula>NOT(ISERROR(SEARCH("Media",H50)))</formula>
    </cfRule>
    <cfRule type="containsText" dxfId="968" priority="581" operator="containsText" text="Media">
      <formula>NOT(ISERROR(SEARCH("Media",H50)))</formula>
    </cfRule>
    <cfRule type="containsText" dxfId="967" priority="582" operator="containsText" text="Media">
      <formula>NOT(ISERROR(SEARCH("Media",H50)))</formula>
    </cfRule>
    <cfRule type="containsText" dxfId="966" priority="583" operator="containsText" text="Muy Baja">
      <formula>NOT(ISERROR(SEARCH("Muy Baja",H50)))</formula>
    </cfRule>
    <cfRule type="containsText" dxfId="965" priority="584" operator="containsText" text="Baja">
      <formula>NOT(ISERROR(SEARCH("Baja",H50)))</formula>
    </cfRule>
    <cfRule type="containsText" dxfId="964" priority="585" operator="containsText" text="Muy Baja">
      <formula>NOT(ISERROR(SEARCH("Muy Baja",H50)))</formula>
    </cfRule>
    <cfRule type="containsText" dxfId="963" priority="586" operator="containsText" text="Muy Baja">
      <formula>NOT(ISERROR(SEARCH("Muy Baja",H50)))</formula>
    </cfRule>
    <cfRule type="containsText" dxfId="962" priority="587" operator="containsText" text="Muy Baja">
      <formula>NOT(ISERROR(SEARCH("Muy Baja",H50)))</formula>
    </cfRule>
    <cfRule type="containsText" dxfId="961" priority="588" operator="containsText" text="Muy Baja'Tabla probabilidad'!">
      <formula>NOT(ISERROR(SEARCH("Muy Baja'Tabla probabilidad'!",H50)))</formula>
    </cfRule>
    <cfRule type="containsText" dxfId="960" priority="589" operator="containsText" text="Muy bajo">
      <formula>NOT(ISERROR(SEARCH("Muy bajo",H50)))</formula>
    </cfRule>
    <cfRule type="containsText" dxfId="959" priority="590" operator="containsText" text="Alta">
      <formula>NOT(ISERROR(SEARCH("Alta",H50)))</formula>
    </cfRule>
    <cfRule type="containsText" dxfId="958" priority="591" operator="containsText" text="Media">
      <formula>NOT(ISERROR(SEARCH("Media",H50)))</formula>
    </cfRule>
    <cfRule type="containsText" dxfId="957" priority="592" operator="containsText" text="Baja">
      <formula>NOT(ISERROR(SEARCH("Baja",H50)))</formula>
    </cfRule>
    <cfRule type="containsText" dxfId="956" priority="593" operator="containsText" text="Muy baja">
      <formula>NOT(ISERROR(SEARCH("Muy baja",H50)))</formula>
    </cfRule>
    <cfRule type="cellIs" dxfId="955" priority="596" operator="between">
      <formula>1</formula>
      <formula>2</formula>
    </cfRule>
    <cfRule type="cellIs" dxfId="954" priority="597" operator="between">
      <formula>0</formula>
      <formula>2</formula>
    </cfRule>
  </conditionalFormatting>
  <conditionalFormatting sqref="H60">
    <cfRule type="containsText" dxfId="953" priority="645" operator="containsText" text="Muy Baja">
      <formula>NOT(ISERROR(SEARCH("Muy Baja",H60)))</formula>
    </cfRule>
    <cfRule type="containsText" dxfId="952" priority="646" operator="containsText" text="Baja">
      <formula>NOT(ISERROR(SEARCH("Baja",H60)))</formula>
    </cfRule>
    <cfRule type="containsText" dxfId="951" priority="647" operator="containsText" text="Muy Alta">
      <formula>NOT(ISERROR(SEARCH("Muy Alta",H60)))</formula>
    </cfRule>
    <cfRule type="containsText" dxfId="950" priority="649" operator="containsText" text="Alta">
      <formula>NOT(ISERROR(SEARCH("Alta",H60)))</formula>
    </cfRule>
    <cfRule type="containsText" dxfId="949" priority="650" operator="containsText" text="Media">
      <formula>NOT(ISERROR(SEARCH("Media",H60)))</formula>
    </cfRule>
    <cfRule type="containsText" dxfId="948" priority="651" operator="containsText" text="Media">
      <formula>NOT(ISERROR(SEARCH("Media",H60)))</formula>
    </cfRule>
    <cfRule type="containsText" dxfId="947" priority="652" operator="containsText" text="Media">
      <formula>NOT(ISERROR(SEARCH("Media",H60)))</formula>
    </cfRule>
    <cfRule type="containsText" dxfId="946" priority="653" operator="containsText" text="Muy Baja">
      <formula>NOT(ISERROR(SEARCH("Muy Baja",H60)))</formula>
    </cfRule>
    <cfRule type="containsText" dxfId="945" priority="654" operator="containsText" text="Baja">
      <formula>NOT(ISERROR(SEARCH("Baja",H60)))</formula>
    </cfRule>
    <cfRule type="containsText" dxfId="944" priority="655" operator="containsText" text="Muy Baja">
      <formula>NOT(ISERROR(SEARCH("Muy Baja",H60)))</formula>
    </cfRule>
    <cfRule type="containsText" dxfId="943" priority="656" operator="containsText" text="Muy Baja">
      <formula>NOT(ISERROR(SEARCH("Muy Baja",H60)))</formula>
    </cfRule>
    <cfRule type="containsText" dxfId="942" priority="657" operator="containsText" text="Muy Baja">
      <formula>NOT(ISERROR(SEARCH("Muy Baja",H60)))</formula>
    </cfRule>
    <cfRule type="containsText" dxfId="941" priority="658" operator="containsText" text="Muy Baja'Tabla probabilidad'!">
      <formula>NOT(ISERROR(SEARCH("Muy Baja'Tabla probabilidad'!",H60)))</formula>
    </cfRule>
    <cfRule type="containsText" dxfId="940" priority="659" operator="containsText" text="Muy bajo">
      <formula>NOT(ISERROR(SEARCH("Muy bajo",H60)))</formula>
    </cfRule>
    <cfRule type="containsText" dxfId="939" priority="660" operator="containsText" text="Alta">
      <formula>NOT(ISERROR(SEARCH("Alta",H60)))</formula>
    </cfRule>
    <cfRule type="containsText" dxfId="938" priority="661" operator="containsText" text="Media">
      <formula>NOT(ISERROR(SEARCH("Media",H60)))</formula>
    </cfRule>
    <cfRule type="containsText" dxfId="937" priority="662" operator="containsText" text="Baja">
      <formula>NOT(ISERROR(SEARCH("Baja",H60)))</formula>
    </cfRule>
    <cfRule type="containsText" dxfId="936" priority="663" operator="containsText" text="Muy baja">
      <formula>NOT(ISERROR(SEARCH("Muy baja",H60)))</formula>
    </cfRule>
    <cfRule type="cellIs" dxfId="935" priority="664" operator="between">
      <formula>1</formula>
      <formula>2</formula>
    </cfRule>
    <cfRule type="cellIs" dxfId="934" priority="665" operator="between">
      <formula>0</formula>
      <formula>2</formula>
    </cfRule>
  </conditionalFormatting>
  <conditionalFormatting sqref="M10 M20 K50:K69 K10:K39">
    <cfRule type="containsText" dxfId="933" priority="1110" operator="containsText" text="Catastrófico">
      <formula>NOT(ISERROR(SEARCH("Catastrófico",K10)))</formula>
    </cfRule>
    <cfRule type="containsText" dxfId="932" priority="1111" operator="containsText" text="Mayor">
      <formula>NOT(ISERROR(SEARCH("Mayor",K10)))</formula>
    </cfRule>
    <cfRule type="containsText" dxfId="931" priority="1112" operator="containsText" text="Alta">
      <formula>NOT(ISERROR(SEARCH("Alta",K10)))</formula>
    </cfRule>
    <cfRule type="containsText" dxfId="930" priority="1113" operator="containsText" text="Moderado">
      <formula>NOT(ISERROR(SEARCH("Moderado",K10)))</formula>
    </cfRule>
    <cfRule type="containsText" dxfId="929" priority="1114" operator="containsText" text="Menor">
      <formula>NOT(ISERROR(SEARCH("Menor",K10)))</formula>
    </cfRule>
    <cfRule type="containsText" dxfId="928" priority="1115" operator="containsText" text="Leve">
      <formula>NOT(ISERROR(SEARCH("Leve",K10)))</formula>
    </cfRule>
  </conditionalFormatting>
  <conditionalFormatting sqref="M30">
    <cfRule type="containsText" dxfId="927" priority="824" operator="containsText" text="Catastrófico">
      <formula>NOT(ISERROR(SEARCH("Catastrófico",M30)))</formula>
    </cfRule>
    <cfRule type="containsText" dxfId="926" priority="825" operator="containsText" text="Mayor">
      <formula>NOT(ISERROR(SEARCH("Mayor",M30)))</formula>
    </cfRule>
    <cfRule type="containsText" dxfId="925" priority="826" operator="containsText" text="Alta">
      <formula>NOT(ISERROR(SEARCH("Alta",M30)))</formula>
    </cfRule>
    <cfRule type="containsText" dxfId="924" priority="827" operator="containsText" text="Moderado">
      <formula>NOT(ISERROR(SEARCH("Moderado",M30)))</formula>
    </cfRule>
    <cfRule type="containsText" dxfId="923" priority="828" operator="containsText" text="Menor">
      <formula>NOT(ISERROR(SEARCH("Menor",M30)))</formula>
    </cfRule>
    <cfRule type="containsText" dxfId="922" priority="829" operator="containsText" text="Leve">
      <formula>NOT(ISERROR(SEARCH("Leve",M30)))</formula>
    </cfRule>
  </conditionalFormatting>
  <conditionalFormatting sqref="M50">
    <cfRule type="containsText" dxfId="921" priority="569" operator="containsText" text="Catastrófico">
      <formula>NOT(ISERROR(SEARCH("Catastrófico",M50)))</formula>
    </cfRule>
    <cfRule type="containsText" dxfId="920" priority="570" operator="containsText" text="Mayor">
      <formula>NOT(ISERROR(SEARCH("Mayor",M50)))</formula>
    </cfRule>
    <cfRule type="containsText" dxfId="919" priority="571" operator="containsText" text="Alta">
      <formula>NOT(ISERROR(SEARCH("Alta",M50)))</formula>
    </cfRule>
    <cfRule type="containsText" dxfId="918" priority="572" operator="containsText" text="Moderado">
      <formula>NOT(ISERROR(SEARCH("Moderado",M50)))</formula>
    </cfRule>
    <cfRule type="containsText" dxfId="917" priority="573" operator="containsText" text="Menor">
      <formula>NOT(ISERROR(SEARCH("Menor",M50)))</formula>
    </cfRule>
    <cfRule type="containsText" dxfId="916" priority="574" operator="containsText" text="Leve">
      <formula>NOT(ISERROR(SEARCH("Leve",M50)))</formula>
    </cfRule>
  </conditionalFormatting>
  <conditionalFormatting sqref="M60">
    <cfRule type="containsText" dxfId="915" priority="536" operator="containsText" text="Catastrófico">
      <formula>NOT(ISERROR(SEARCH("Catastrófico",M60)))</formula>
    </cfRule>
    <cfRule type="containsText" dxfId="914" priority="537" operator="containsText" text="Mayor">
      <formula>NOT(ISERROR(SEARCH("Mayor",M60)))</formula>
    </cfRule>
    <cfRule type="containsText" dxfId="913" priority="538" operator="containsText" text="Alta">
      <formula>NOT(ISERROR(SEARCH("Alta",M60)))</formula>
    </cfRule>
    <cfRule type="containsText" dxfId="912" priority="539" operator="containsText" text="Moderado">
      <formula>NOT(ISERROR(SEARCH("Moderado",M60)))</formula>
    </cfRule>
    <cfRule type="containsText" dxfId="911" priority="540" operator="containsText" text="Menor">
      <formula>NOT(ISERROR(SEARCH("Menor",M60)))</formula>
    </cfRule>
    <cfRule type="containsText" dxfId="910" priority="541" operator="containsText" text="Leve">
      <formula>NOT(ISERROR(SEARCH("Leve",M60)))</formula>
    </cfRule>
  </conditionalFormatting>
  <conditionalFormatting sqref="N50">
    <cfRule type="containsText" dxfId="909" priority="598" operator="containsText" text="Extremo">
      <formula>NOT(ISERROR(SEARCH("Extremo",N50)))</formula>
    </cfRule>
    <cfRule type="containsText" dxfId="908" priority="599" operator="containsText" text="Alto">
      <formula>NOT(ISERROR(SEARCH("Alto",N50)))</formula>
    </cfRule>
    <cfRule type="containsText" dxfId="907" priority="600" operator="containsText" text="Bajo">
      <formula>NOT(ISERROR(SEARCH("Bajo",N50)))</formula>
    </cfRule>
    <cfRule type="containsText" dxfId="906" priority="601" operator="containsText" text="Moderado">
      <formula>NOT(ISERROR(SEARCH("Moderado",N50)))</formula>
    </cfRule>
  </conditionalFormatting>
  <conditionalFormatting sqref="N8:O8">
    <cfRule type="containsText" dxfId="905" priority="385" operator="containsText" text="3- Moderado">
      <formula>NOT(ISERROR(SEARCH("3- Moderado",N8)))</formula>
    </cfRule>
    <cfRule type="containsText" dxfId="904" priority="386" operator="containsText" text="6- Moderado">
      <formula>NOT(ISERROR(SEARCH("6- Moderado",N8)))</formula>
    </cfRule>
    <cfRule type="containsText" dxfId="903" priority="387" operator="containsText" text="4- Moderado">
      <formula>NOT(ISERROR(SEARCH("4- Moderado",N8)))</formula>
    </cfRule>
    <cfRule type="containsText" dxfId="902" priority="388" operator="containsText" text="3- Bajo">
      <formula>NOT(ISERROR(SEARCH("3- Bajo",N8)))</formula>
    </cfRule>
    <cfRule type="containsText" dxfId="901" priority="389" operator="containsText" text="4- Bajo">
      <formula>NOT(ISERROR(SEARCH("4- Bajo",N8)))</formula>
    </cfRule>
    <cfRule type="containsText" dxfId="900" priority="390" operator="containsText" text="1- Bajo">
      <formula>NOT(ISERROR(SEARCH("1- Bajo",N8)))</formula>
    </cfRule>
  </conditionalFormatting>
  <conditionalFormatting sqref="N10:O10 N20:O20">
    <cfRule type="containsText" dxfId="899" priority="1697" operator="containsText" text="Extremo">
      <formula>NOT(ISERROR(SEARCH("Extremo",N10)))</formula>
    </cfRule>
    <cfRule type="containsText" dxfId="898" priority="1698" operator="containsText" text="Alto">
      <formula>NOT(ISERROR(SEARCH("Alto",N10)))</formula>
    </cfRule>
    <cfRule type="containsText" dxfId="897" priority="1699" operator="containsText" text="Bajo">
      <formula>NOT(ISERROR(SEARCH("Bajo",N10)))</formula>
    </cfRule>
    <cfRule type="containsText" dxfId="896" priority="1700" operator="containsText" text="Moderado">
      <formula>NOT(ISERROR(SEARCH("Moderado",N10)))</formula>
    </cfRule>
  </conditionalFormatting>
  <conditionalFormatting sqref="N30:O30">
    <cfRule type="containsText" dxfId="895" priority="853" operator="containsText" text="Extremo">
      <formula>NOT(ISERROR(SEARCH("Extremo",N30)))</formula>
    </cfRule>
    <cfRule type="containsText" dxfId="894" priority="854" operator="containsText" text="Alto">
      <formula>NOT(ISERROR(SEARCH("Alto",N30)))</formula>
    </cfRule>
    <cfRule type="containsText" dxfId="893" priority="855" operator="containsText" text="Bajo">
      <formula>NOT(ISERROR(SEARCH("Bajo",N30)))</formula>
    </cfRule>
    <cfRule type="containsText" dxfId="892" priority="856" operator="containsText" text="Moderado">
      <formula>NOT(ISERROR(SEARCH("Moderado",N30)))</formula>
    </cfRule>
  </conditionalFormatting>
  <conditionalFormatting sqref="N60:O60">
    <cfRule type="containsText" dxfId="891" priority="475" operator="containsText" text="Extremo">
      <formula>NOT(ISERROR(SEARCH("Extremo",N60)))</formula>
    </cfRule>
    <cfRule type="containsText" dxfId="890" priority="476" operator="containsText" text="Alto">
      <formula>NOT(ISERROR(SEARCH("Alto",N60)))</formula>
    </cfRule>
    <cfRule type="containsText" dxfId="889" priority="477" operator="containsText" text="Bajo">
      <formula>NOT(ISERROR(SEARCH("Bajo",N60)))</formula>
    </cfRule>
    <cfRule type="containsText" dxfId="888" priority="478" operator="containsText" text="Moderado">
      <formula>NOT(ISERROR(SEARCH("Moderado",N60)))</formula>
    </cfRule>
  </conditionalFormatting>
  <conditionalFormatting sqref="D31">
    <cfRule type="containsText" dxfId="887" priority="373" operator="containsText" text="3- Moderado">
      <formula>NOT(ISERROR(SEARCH("3- Moderado",D31)))</formula>
    </cfRule>
    <cfRule type="containsText" dxfId="886" priority="374" operator="containsText" text="6- Moderado">
      <formula>NOT(ISERROR(SEARCH("6- Moderado",D31)))</formula>
    </cfRule>
    <cfRule type="containsText" dxfId="885" priority="375" operator="containsText" text="4- Moderado">
      <formula>NOT(ISERROR(SEARCH("4- Moderado",D31)))</formula>
    </cfRule>
    <cfRule type="containsText" dxfId="884" priority="376" operator="containsText" text="3- Bajo">
      <formula>NOT(ISERROR(SEARCH("3- Bajo",D31)))</formula>
    </cfRule>
    <cfRule type="containsText" dxfId="883" priority="377" operator="containsText" text="4- Bajo">
      <formula>NOT(ISERROR(SEARCH("4- Bajo",D31)))</formula>
    </cfRule>
    <cfRule type="containsText" dxfId="882" priority="378" operator="containsText" text="1- Bajo">
      <formula>NOT(ISERROR(SEARCH("1- Bajo",D31)))</formula>
    </cfRule>
  </conditionalFormatting>
  <conditionalFormatting sqref="D30">
    <cfRule type="containsText" dxfId="881" priority="361" operator="containsText" text="3- Moderado">
      <formula>NOT(ISERROR(SEARCH("3- Moderado",D30)))</formula>
    </cfRule>
    <cfRule type="containsText" dxfId="880" priority="362" operator="containsText" text="6- Moderado">
      <formula>NOT(ISERROR(SEARCH("6- Moderado",D30)))</formula>
    </cfRule>
    <cfRule type="containsText" dxfId="879" priority="363" operator="containsText" text="4- Moderado">
      <formula>NOT(ISERROR(SEARCH("4- Moderado",D30)))</formula>
    </cfRule>
    <cfRule type="containsText" dxfId="878" priority="364" operator="containsText" text="3- Bajo">
      <formula>NOT(ISERROR(SEARCH("3- Bajo",D30)))</formula>
    </cfRule>
    <cfRule type="containsText" dxfId="877" priority="365" operator="containsText" text="4- Bajo">
      <formula>NOT(ISERROR(SEARCH("4- Bajo",D30)))</formula>
    </cfRule>
    <cfRule type="containsText" dxfId="876" priority="366" operator="containsText" text="1- Bajo">
      <formula>NOT(ISERROR(SEARCH("1- Bajo",D30)))</formula>
    </cfRule>
  </conditionalFormatting>
  <conditionalFormatting sqref="D31">
    <cfRule type="containsText" dxfId="875" priority="355" operator="containsText" text="3- Moderado">
      <formula>NOT(ISERROR(SEARCH("3- Moderado",D31)))</formula>
    </cfRule>
    <cfRule type="containsText" dxfId="874" priority="356" operator="containsText" text="6- Moderado">
      <formula>NOT(ISERROR(SEARCH("6- Moderado",D31)))</formula>
    </cfRule>
    <cfRule type="containsText" dxfId="873" priority="357" operator="containsText" text="4- Moderado">
      <formula>NOT(ISERROR(SEARCH("4- Moderado",D31)))</formula>
    </cfRule>
    <cfRule type="containsText" dxfId="872" priority="358" operator="containsText" text="3- Bajo">
      <formula>NOT(ISERROR(SEARCH("3- Bajo",D31)))</formula>
    </cfRule>
    <cfRule type="containsText" dxfId="871" priority="359" operator="containsText" text="4- Bajo">
      <formula>NOT(ISERROR(SEARCH("4- Bajo",D31)))</formula>
    </cfRule>
    <cfRule type="containsText" dxfId="870" priority="360" operator="containsText" text="1- Bajo">
      <formula>NOT(ISERROR(SEARCH("1- Bajo",D31)))</formula>
    </cfRule>
  </conditionalFormatting>
  <conditionalFormatting sqref="D32">
    <cfRule type="containsText" dxfId="869" priority="307" operator="containsText" text="3- Moderado">
      <formula>NOT(ISERROR(SEARCH("3- Moderado",D32)))</formula>
    </cfRule>
    <cfRule type="containsText" dxfId="868" priority="308" operator="containsText" text="6- Moderado">
      <formula>NOT(ISERROR(SEARCH("6- Moderado",D32)))</formula>
    </cfRule>
    <cfRule type="containsText" dxfId="867" priority="309" operator="containsText" text="4- Moderado">
      <formula>NOT(ISERROR(SEARCH("4- Moderado",D32)))</formula>
    </cfRule>
    <cfRule type="containsText" dxfId="866" priority="310" operator="containsText" text="3- Bajo">
      <formula>NOT(ISERROR(SEARCH("3- Bajo",D32)))</formula>
    </cfRule>
    <cfRule type="containsText" dxfId="865" priority="311" operator="containsText" text="4- Bajo">
      <formula>NOT(ISERROR(SEARCH("4- Bajo",D32)))</formula>
    </cfRule>
    <cfRule type="containsText" dxfId="864" priority="312" operator="containsText" text="1- Bajo">
      <formula>NOT(ISERROR(SEARCH("1- Bajo",D32)))</formula>
    </cfRule>
  </conditionalFormatting>
  <conditionalFormatting sqref="D31">
    <cfRule type="containsText" dxfId="863" priority="325" operator="containsText" text="3- Moderado">
      <formula>NOT(ISERROR(SEARCH("3- Moderado",D31)))</formula>
    </cfRule>
    <cfRule type="containsText" dxfId="862" priority="326" operator="containsText" text="6- Moderado">
      <formula>NOT(ISERROR(SEARCH("6- Moderado",D31)))</formula>
    </cfRule>
    <cfRule type="containsText" dxfId="861" priority="327" operator="containsText" text="4- Moderado">
      <formula>NOT(ISERROR(SEARCH("4- Moderado",D31)))</formula>
    </cfRule>
    <cfRule type="containsText" dxfId="860" priority="328" operator="containsText" text="3- Bajo">
      <formula>NOT(ISERROR(SEARCH("3- Bajo",D31)))</formula>
    </cfRule>
    <cfRule type="containsText" dxfId="859" priority="329" operator="containsText" text="4- Bajo">
      <formula>NOT(ISERROR(SEARCH("4- Bajo",D31)))</formula>
    </cfRule>
    <cfRule type="containsText" dxfId="858" priority="330" operator="containsText" text="1- Bajo">
      <formula>NOT(ISERROR(SEARCH("1- Bajo",D31)))</formula>
    </cfRule>
  </conditionalFormatting>
  <conditionalFormatting sqref="D32">
    <cfRule type="containsText" dxfId="857" priority="319" operator="containsText" text="3- Moderado">
      <formula>NOT(ISERROR(SEARCH("3- Moderado",D32)))</formula>
    </cfRule>
    <cfRule type="containsText" dxfId="856" priority="320" operator="containsText" text="6- Moderado">
      <formula>NOT(ISERROR(SEARCH("6- Moderado",D32)))</formula>
    </cfRule>
    <cfRule type="containsText" dxfId="855" priority="321" operator="containsText" text="4- Moderado">
      <formula>NOT(ISERROR(SEARCH("4- Moderado",D32)))</formula>
    </cfRule>
    <cfRule type="containsText" dxfId="854" priority="322" operator="containsText" text="3- Bajo">
      <formula>NOT(ISERROR(SEARCH("3- Bajo",D32)))</formula>
    </cfRule>
    <cfRule type="containsText" dxfId="853" priority="323" operator="containsText" text="4- Bajo">
      <formula>NOT(ISERROR(SEARCH("4- Bajo",D32)))</formula>
    </cfRule>
    <cfRule type="containsText" dxfId="852" priority="324" operator="containsText" text="1- Bajo">
      <formula>NOT(ISERROR(SEARCH("1- Bajo",D32)))</formula>
    </cfRule>
  </conditionalFormatting>
  <conditionalFormatting sqref="D31">
    <cfRule type="containsText" dxfId="851" priority="313" operator="containsText" text="3- Moderado">
      <formula>NOT(ISERROR(SEARCH("3- Moderado",D31)))</formula>
    </cfRule>
    <cfRule type="containsText" dxfId="850" priority="314" operator="containsText" text="6- Moderado">
      <formula>NOT(ISERROR(SEARCH("6- Moderado",D31)))</formula>
    </cfRule>
    <cfRule type="containsText" dxfId="849" priority="315" operator="containsText" text="4- Moderado">
      <formula>NOT(ISERROR(SEARCH("4- Moderado",D31)))</formula>
    </cfRule>
    <cfRule type="containsText" dxfId="848" priority="316" operator="containsText" text="3- Bajo">
      <formula>NOT(ISERROR(SEARCH("3- Bajo",D31)))</formula>
    </cfRule>
    <cfRule type="containsText" dxfId="847" priority="317" operator="containsText" text="4- Bajo">
      <formula>NOT(ISERROR(SEARCH("4- Bajo",D31)))</formula>
    </cfRule>
    <cfRule type="containsText" dxfId="846" priority="318" operator="containsText" text="1- Bajo">
      <formula>NOT(ISERROR(SEARCH("1- Bajo",D31)))</formula>
    </cfRule>
  </conditionalFormatting>
  <conditionalFormatting sqref="D12">
    <cfRule type="containsText" dxfId="845" priority="103" operator="containsText" text="3- Moderado">
      <formula>NOT(ISERROR(SEARCH("3- Moderado",D12)))</formula>
    </cfRule>
    <cfRule type="containsText" dxfId="844" priority="104" operator="containsText" text="6- Moderado">
      <formula>NOT(ISERROR(SEARCH("6- Moderado",D12)))</formula>
    </cfRule>
    <cfRule type="containsText" dxfId="843" priority="105" operator="containsText" text="4- Moderado">
      <formula>NOT(ISERROR(SEARCH("4- Moderado",D12)))</formula>
    </cfRule>
    <cfRule type="containsText" dxfId="842" priority="106" operator="containsText" text="3- Bajo">
      <formula>NOT(ISERROR(SEARCH("3- Bajo",D12)))</formula>
    </cfRule>
    <cfRule type="containsText" dxfId="841" priority="107" operator="containsText" text="4- Bajo">
      <formula>NOT(ISERROR(SEARCH("4- Bajo",D12)))</formula>
    </cfRule>
    <cfRule type="containsText" dxfId="840" priority="108" operator="containsText" text="1- Bajo">
      <formula>NOT(ISERROR(SEARCH("1- Bajo",D12)))</formula>
    </cfRule>
  </conditionalFormatting>
  <conditionalFormatting sqref="D13">
    <cfRule type="containsText" dxfId="839" priority="97" operator="containsText" text="3- Moderado">
      <formula>NOT(ISERROR(SEARCH("3- Moderado",D13)))</formula>
    </cfRule>
    <cfRule type="containsText" dxfId="838" priority="98" operator="containsText" text="6- Moderado">
      <formula>NOT(ISERROR(SEARCH("6- Moderado",D13)))</formula>
    </cfRule>
    <cfRule type="containsText" dxfId="837" priority="99" operator="containsText" text="4- Moderado">
      <formula>NOT(ISERROR(SEARCH("4- Moderado",D13)))</formula>
    </cfRule>
    <cfRule type="containsText" dxfId="836" priority="100" operator="containsText" text="3- Bajo">
      <formula>NOT(ISERROR(SEARCH("3- Bajo",D13)))</formula>
    </cfRule>
    <cfRule type="containsText" dxfId="835" priority="101" operator="containsText" text="4- Bajo">
      <formula>NOT(ISERROR(SEARCH("4- Bajo",D13)))</formula>
    </cfRule>
    <cfRule type="containsText" dxfId="834" priority="102" operator="containsText" text="1- Bajo">
      <formula>NOT(ISERROR(SEARCH("1- Bajo",D13)))</formula>
    </cfRule>
  </conditionalFormatting>
  <conditionalFormatting sqref="D40:D42">
    <cfRule type="containsText" dxfId="833" priority="59" operator="containsText" text="3- Moderado">
      <formula>NOT(ISERROR(SEARCH("3- Moderado",D40)))</formula>
    </cfRule>
    <cfRule type="containsText" dxfId="832" priority="60" operator="containsText" text="6- Moderado">
      <formula>NOT(ISERROR(SEARCH("6- Moderado",D40)))</formula>
    </cfRule>
    <cfRule type="containsText" dxfId="831" priority="61" operator="containsText" text="4- Moderado">
      <formula>NOT(ISERROR(SEARCH("4- Moderado",D40)))</formula>
    </cfRule>
    <cfRule type="containsText" dxfId="830" priority="62" operator="containsText" text="3- Bajo">
      <formula>NOT(ISERROR(SEARCH("3- Bajo",D40)))</formula>
    </cfRule>
    <cfRule type="containsText" dxfId="829" priority="63" operator="containsText" text="4- Bajo">
      <formula>NOT(ISERROR(SEARCH("4- Bajo",D40)))</formula>
    </cfRule>
    <cfRule type="containsText" dxfId="828" priority="64" operator="containsText" text="1- Bajo">
      <formula>NOT(ISERROR(SEARCH("1- Bajo",D40)))</formula>
    </cfRule>
  </conditionalFormatting>
  <conditionalFormatting sqref="H40">
    <cfRule type="containsText" dxfId="827" priority="71" operator="containsText" text="Muy Baja">
      <formula>NOT(ISERROR(SEARCH("Muy Baja",H40)))</formula>
    </cfRule>
    <cfRule type="containsText" dxfId="826" priority="72" operator="containsText" text="Baja">
      <formula>NOT(ISERROR(SEARCH("Baja",H40)))</formula>
    </cfRule>
    <cfRule type="containsText" dxfId="825" priority="73" operator="containsText" text="Muy Alta">
      <formula>NOT(ISERROR(SEARCH("Muy Alta",H40)))</formula>
    </cfRule>
    <cfRule type="containsText" dxfId="824" priority="74" operator="containsText" text="Alta">
      <formula>NOT(ISERROR(SEARCH("Alta",H40)))</formula>
    </cfRule>
    <cfRule type="containsText" dxfId="823" priority="75" operator="containsText" text="Media">
      <formula>NOT(ISERROR(SEARCH("Media",H40)))</formula>
    </cfRule>
    <cfRule type="containsText" dxfId="822" priority="76" operator="containsText" text="Media">
      <formula>NOT(ISERROR(SEARCH("Media",H40)))</formula>
    </cfRule>
    <cfRule type="containsText" dxfId="821" priority="77" operator="containsText" text="Media">
      <formula>NOT(ISERROR(SEARCH("Media",H40)))</formula>
    </cfRule>
    <cfRule type="containsText" dxfId="820" priority="78" operator="containsText" text="Muy Baja">
      <formula>NOT(ISERROR(SEARCH("Muy Baja",H40)))</formula>
    </cfRule>
    <cfRule type="containsText" dxfId="819" priority="79" operator="containsText" text="Baja">
      <formula>NOT(ISERROR(SEARCH("Baja",H40)))</formula>
    </cfRule>
    <cfRule type="containsText" dxfId="818" priority="80" operator="containsText" text="Muy Baja">
      <formula>NOT(ISERROR(SEARCH("Muy Baja",H40)))</formula>
    </cfRule>
    <cfRule type="containsText" dxfId="817" priority="81" operator="containsText" text="Muy Baja">
      <formula>NOT(ISERROR(SEARCH("Muy Baja",H40)))</formula>
    </cfRule>
    <cfRule type="containsText" dxfId="816" priority="82" operator="containsText" text="Muy Baja">
      <formula>NOT(ISERROR(SEARCH("Muy Baja",H40)))</formula>
    </cfRule>
    <cfRule type="containsText" dxfId="815" priority="83" operator="containsText" text="Muy Baja'Tabla probabilidad'!">
      <formula>NOT(ISERROR(SEARCH("Muy Baja'Tabla probabilidad'!",H40)))</formula>
    </cfRule>
    <cfRule type="containsText" dxfId="814" priority="84" operator="containsText" text="Muy bajo">
      <formula>NOT(ISERROR(SEARCH("Muy bajo",H40)))</formula>
    </cfRule>
    <cfRule type="containsText" dxfId="813" priority="85" operator="containsText" text="Alta">
      <formula>NOT(ISERROR(SEARCH("Alta",H40)))</formula>
    </cfRule>
    <cfRule type="containsText" dxfId="812" priority="86" operator="containsText" text="Media">
      <formula>NOT(ISERROR(SEARCH("Media",H40)))</formula>
    </cfRule>
    <cfRule type="containsText" dxfId="811" priority="87" operator="containsText" text="Baja">
      <formula>NOT(ISERROR(SEARCH("Baja",H40)))</formula>
    </cfRule>
    <cfRule type="containsText" dxfId="810" priority="88" operator="containsText" text="Muy baja">
      <formula>NOT(ISERROR(SEARCH("Muy baja",H40)))</formula>
    </cfRule>
    <cfRule type="cellIs" dxfId="809" priority="89" operator="between">
      <formula>1</formula>
      <formula>2</formula>
    </cfRule>
    <cfRule type="cellIs" dxfId="808" priority="90" operator="between">
      <formula>0</formula>
      <formula>2</formula>
    </cfRule>
  </conditionalFormatting>
  <conditionalFormatting sqref="K40:K49">
    <cfRule type="containsText" dxfId="807" priority="91" operator="containsText" text="Catastrófico">
      <formula>NOT(ISERROR(SEARCH("Catastrófico",K40)))</formula>
    </cfRule>
    <cfRule type="containsText" dxfId="806" priority="92" operator="containsText" text="Mayor">
      <formula>NOT(ISERROR(SEARCH("Mayor",K40)))</formula>
    </cfRule>
    <cfRule type="containsText" dxfId="805" priority="93" operator="containsText" text="Alta">
      <formula>NOT(ISERROR(SEARCH("Alta",K40)))</formula>
    </cfRule>
    <cfRule type="containsText" dxfId="804" priority="94" operator="containsText" text="Moderado">
      <formula>NOT(ISERROR(SEARCH("Moderado",K40)))</formula>
    </cfRule>
    <cfRule type="containsText" dxfId="803" priority="95" operator="containsText" text="Menor">
      <formula>NOT(ISERROR(SEARCH("Menor",K40)))</formula>
    </cfRule>
    <cfRule type="containsText" dxfId="802" priority="96" operator="containsText" text="Leve">
      <formula>NOT(ISERROR(SEARCH("Leve",K40)))</formula>
    </cfRule>
  </conditionalFormatting>
  <conditionalFormatting sqref="M40">
    <cfRule type="containsText" dxfId="801" priority="65" operator="containsText" text="Catastrófico">
      <formula>NOT(ISERROR(SEARCH("Catastrófico",M40)))</formula>
    </cfRule>
    <cfRule type="containsText" dxfId="800" priority="66" operator="containsText" text="Mayor">
      <formula>NOT(ISERROR(SEARCH("Mayor",M40)))</formula>
    </cfRule>
    <cfRule type="containsText" dxfId="799" priority="67" operator="containsText" text="Alta">
      <formula>NOT(ISERROR(SEARCH("Alta",M40)))</formula>
    </cfRule>
    <cfRule type="containsText" dxfId="798" priority="68" operator="containsText" text="Moderado">
      <formula>NOT(ISERROR(SEARCH("Moderado",M40)))</formula>
    </cfRule>
    <cfRule type="containsText" dxfId="797" priority="69" operator="containsText" text="Menor">
      <formula>NOT(ISERROR(SEARCH("Menor",M40)))</formula>
    </cfRule>
    <cfRule type="containsText" dxfId="796" priority="70" operator="containsText" text="Leve">
      <formula>NOT(ISERROR(SEARCH("Leve",M40)))</formula>
    </cfRule>
  </conditionalFormatting>
  <conditionalFormatting sqref="N40:O40">
    <cfRule type="containsText" dxfId="795" priority="55" operator="containsText" text="Extremo">
      <formula>NOT(ISERROR(SEARCH("Extremo",N40)))</formula>
    </cfRule>
    <cfRule type="containsText" dxfId="794" priority="56" operator="containsText" text="Alto">
      <formula>NOT(ISERROR(SEARCH("Alto",N40)))</formula>
    </cfRule>
    <cfRule type="containsText" dxfId="793" priority="57" operator="containsText" text="Bajo">
      <formula>NOT(ISERROR(SEARCH("Bajo",N40)))</formula>
    </cfRule>
    <cfRule type="containsText" dxfId="792" priority="58" operator="containsText" text="Moderado">
      <formula>NOT(ISERROR(SEARCH("Moderado",N40)))</formula>
    </cfRule>
  </conditionalFormatting>
  <conditionalFormatting sqref="D20 D23">
    <cfRule type="containsText" dxfId="791" priority="49" operator="containsText" text="3- Moderado">
      <formula>NOT(ISERROR(SEARCH("3- Moderado",D20)))</formula>
    </cfRule>
    <cfRule type="containsText" dxfId="790" priority="50" operator="containsText" text="6- Moderado">
      <formula>NOT(ISERROR(SEARCH("6- Moderado",D20)))</formula>
    </cfRule>
    <cfRule type="containsText" dxfId="789" priority="51" operator="containsText" text="4- Moderado">
      <formula>NOT(ISERROR(SEARCH("4- Moderado",D20)))</formula>
    </cfRule>
    <cfRule type="containsText" dxfId="788" priority="52" operator="containsText" text="3- Bajo">
      <formula>NOT(ISERROR(SEARCH("3- Bajo",D20)))</formula>
    </cfRule>
    <cfRule type="containsText" dxfId="787" priority="53" operator="containsText" text="4- Bajo">
      <formula>NOT(ISERROR(SEARCH("4- Bajo",D20)))</formula>
    </cfRule>
    <cfRule type="containsText" dxfId="786" priority="54" operator="containsText" text="1- Bajo">
      <formula>NOT(ISERROR(SEARCH("1- Bajo",D20)))</formula>
    </cfRule>
  </conditionalFormatting>
  <conditionalFormatting sqref="D22">
    <cfRule type="containsText" dxfId="785" priority="37" operator="containsText" text="3- Moderado">
      <formula>NOT(ISERROR(SEARCH("3- Moderado",D22)))</formula>
    </cfRule>
    <cfRule type="containsText" dxfId="784" priority="38" operator="containsText" text="6- Moderado">
      <formula>NOT(ISERROR(SEARCH("6- Moderado",D22)))</formula>
    </cfRule>
    <cfRule type="containsText" dxfId="783" priority="39" operator="containsText" text="4- Moderado">
      <formula>NOT(ISERROR(SEARCH("4- Moderado",D22)))</formula>
    </cfRule>
    <cfRule type="containsText" dxfId="782" priority="40" operator="containsText" text="3- Bajo">
      <formula>NOT(ISERROR(SEARCH("3- Bajo",D22)))</formula>
    </cfRule>
    <cfRule type="containsText" dxfId="781" priority="41" operator="containsText" text="4- Bajo">
      <formula>NOT(ISERROR(SEARCH("4- Bajo",D22)))</formula>
    </cfRule>
    <cfRule type="containsText" dxfId="780" priority="42" operator="containsText" text="1- Bajo">
      <formula>NOT(ISERROR(SEARCH("1- Bajo",D22)))</formula>
    </cfRule>
  </conditionalFormatting>
  <conditionalFormatting sqref="D21">
    <cfRule type="containsText" dxfId="779" priority="43" operator="containsText" text="3- Moderado">
      <formula>NOT(ISERROR(SEARCH("3- Moderado",D21)))</formula>
    </cfRule>
    <cfRule type="containsText" dxfId="778" priority="44" operator="containsText" text="6- Moderado">
      <formula>NOT(ISERROR(SEARCH("6- Moderado",D21)))</formula>
    </cfRule>
    <cfRule type="containsText" dxfId="777" priority="45" operator="containsText" text="4- Moderado">
      <formula>NOT(ISERROR(SEARCH("4- Moderado",D21)))</formula>
    </cfRule>
    <cfRule type="containsText" dxfId="776" priority="46" operator="containsText" text="3- Bajo">
      <formula>NOT(ISERROR(SEARCH("3- Bajo",D21)))</formula>
    </cfRule>
    <cfRule type="containsText" dxfId="775" priority="47" operator="containsText" text="4- Bajo">
      <formula>NOT(ISERROR(SEARCH("4- Bajo",D21)))</formula>
    </cfRule>
    <cfRule type="containsText" dxfId="774" priority="48" operator="containsText" text="1- Bajo">
      <formula>NOT(ISERROR(SEARCH("1- Bajo",D21)))</formula>
    </cfRule>
  </conditionalFormatting>
  <conditionalFormatting sqref="D20">
    <cfRule type="containsText" dxfId="773" priority="31" operator="containsText" text="3- Moderado">
      <formula>NOT(ISERROR(SEARCH("3- Moderado",D20)))</formula>
    </cfRule>
    <cfRule type="containsText" dxfId="772" priority="32" operator="containsText" text="6- Moderado">
      <formula>NOT(ISERROR(SEARCH("6- Moderado",D20)))</formula>
    </cfRule>
    <cfRule type="containsText" dxfId="771" priority="33" operator="containsText" text="4- Moderado">
      <formula>NOT(ISERROR(SEARCH("4- Moderado",D20)))</formula>
    </cfRule>
    <cfRule type="containsText" dxfId="770" priority="34" operator="containsText" text="3- Bajo">
      <formula>NOT(ISERROR(SEARCH("3- Bajo",D20)))</formula>
    </cfRule>
    <cfRule type="containsText" dxfId="769" priority="35" operator="containsText" text="4- Bajo">
      <formula>NOT(ISERROR(SEARCH("4- Bajo",D20)))</formula>
    </cfRule>
    <cfRule type="containsText" dxfId="768" priority="36" operator="containsText" text="1- Bajo">
      <formula>NOT(ISERROR(SEARCH("1- Bajo",D20)))</formula>
    </cfRule>
  </conditionalFormatting>
  <conditionalFormatting sqref="D21">
    <cfRule type="containsText" dxfId="767" priority="25" operator="containsText" text="3- Moderado">
      <formula>NOT(ISERROR(SEARCH("3- Moderado",D21)))</formula>
    </cfRule>
    <cfRule type="containsText" dxfId="766" priority="26" operator="containsText" text="6- Moderado">
      <formula>NOT(ISERROR(SEARCH("6- Moderado",D21)))</formula>
    </cfRule>
    <cfRule type="containsText" dxfId="765" priority="27" operator="containsText" text="4- Moderado">
      <formula>NOT(ISERROR(SEARCH("4- Moderado",D21)))</formula>
    </cfRule>
    <cfRule type="containsText" dxfId="764" priority="28" operator="containsText" text="3- Bajo">
      <formula>NOT(ISERROR(SEARCH("3- Bajo",D21)))</formula>
    </cfRule>
    <cfRule type="containsText" dxfId="763" priority="29" operator="containsText" text="4- Bajo">
      <formula>NOT(ISERROR(SEARCH("4- Bajo",D21)))</formula>
    </cfRule>
    <cfRule type="containsText" dxfId="762" priority="30" operator="containsText" text="1- Bajo">
      <formula>NOT(ISERROR(SEARCH("1- Bajo",D21)))</formula>
    </cfRule>
  </conditionalFormatting>
  <conditionalFormatting sqref="D22">
    <cfRule type="containsText" dxfId="761" priority="1" operator="containsText" text="3- Moderado">
      <formula>NOT(ISERROR(SEARCH("3- Moderado",D22)))</formula>
    </cfRule>
    <cfRule type="containsText" dxfId="760" priority="2" operator="containsText" text="6- Moderado">
      <formula>NOT(ISERROR(SEARCH("6- Moderado",D22)))</formula>
    </cfRule>
    <cfRule type="containsText" dxfId="759" priority="3" operator="containsText" text="4- Moderado">
      <formula>NOT(ISERROR(SEARCH("4- Moderado",D22)))</formula>
    </cfRule>
    <cfRule type="containsText" dxfId="758" priority="4" operator="containsText" text="3- Bajo">
      <formula>NOT(ISERROR(SEARCH("3- Bajo",D22)))</formula>
    </cfRule>
    <cfRule type="containsText" dxfId="757" priority="5" operator="containsText" text="4- Bajo">
      <formula>NOT(ISERROR(SEARCH("4- Bajo",D22)))</formula>
    </cfRule>
    <cfRule type="containsText" dxfId="756" priority="6" operator="containsText" text="1- Bajo">
      <formula>NOT(ISERROR(SEARCH("1- Bajo",D22)))</formula>
    </cfRule>
  </conditionalFormatting>
  <conditionalFormatting sqref="D21">
    <cfRule type="containsText" dxfId="755" priority="19" operator="containsText" text="3- Moderado">
      <formula>NOT(ISERROR(SEARCH("3- Moderado",D21)))</formula>
    </cfRule>
    <cfRule type="containsText" dxfId="754" priority="20" operator="containsText" text="6- Moderado">
      <formula>NOT(ISERROR(SEARCH("6- Moderado",D21)))</formula>
    </cfRule>
    <cfRule type="containsText" dxfId="753" priority="21" operator="containsText" text="4- Moderado">
      <formula>NOT(ISERROR(SEARCH("4- Moderado",D21)))</formula>
    </cfRule>
    <cfRule type="containsText" dxfId="752" priority="22" operator="containsText" text="3- Bajo">
      <formula>NOT(ISERROR(SEARCH("3- Bajo",D21)))</formula>
    </cfRule>
    <cfRule type="containsText" dxfId="751" priority="23" operator="containsText" text="4- Bajo">
      <formula>NOT(ISERROR(SEARCH("4- Bajo",D21)))</formula>
    </cfRule>
    <cfRule type="containsText" dxfId="750" priority="24" operator="containsText" text="1- Bajo">
      <formula>NOT(ISERROR(SEARCH("1- Bajo",D21)))</formula>
    </cfRule>
  </conditionalFormatting>
  <conditionalFormatting sqref="D22">
    <cfRule type="containsText" dxfId="749" priority="13" operator="containsText" text="3- Moderado">
      <formula>NOT(ISERROR(SEARCH("3- Moderado",D22)))</formula>
    </cfRule>
    <cfRule type="containsText" dxfId="748" priority="14" operator="containsText" text="6- Moderado">
      <formula>NOT(ISERROR(SEARCH("6- Moderado",D22)))</formula>
    </cfRule>
    <cfRule type="containsText" dxfId="747" priority="15" operator="containsText" text="4- Moderado">
      <formula>NOT(ISERROR(SEARCH("4- Moderado",D22)))</formula>
    </cfRule>
    <cfRule type="containsText" dxfId="746" priority="16" operator="containsText" text="3- Bajo">
      <formula>NOT(ISERROR(SEARCH("3- Bajo",D22)))</formula>
    </cfRule>
    <cfRule type="containsText" dxfId="745" priority="17" operator="containsText" text="4- Bajo">
      <formula>NOT(ISERROR(SEARCH("4- Bajo",D22)))</formula>
    </cfRule>
    <cfRule type="containsText" dxfId="744" priority="18" operator="containsText" text="1- Bajo">
      <formula>NOT(ISERROR(SEARCH("1- Bajo",D22)))</formula>
    </cfRule>
  </conditionalFormatting>
  <conditionalFormatting sqref="D21">
    <cfRule type="containsText" dxfId="743" priority="7" operator="containsText" text="3- Moderado">
      <formula>NOT(ISERROR(SEARCH("3- Moderado",D21)))</formula>
    </cfRule>
    <cfRule type="containsText" dxfId="742" priority="8" operator="containsText" text="6- Moderado">
      <formula>NOT(ISERROR(SEARCH("6- Moderado",D21)))</formula>
    </cfRule>
    <cfRule type="containsText" dxfId="741" priority="9" operator="containsText" text="4- Moderado">
      <formula>NOT(ISERROR(SEARCH("4- Moderado",D21)))</formula>
    </cfRule>
    <cfRule type="containsText" dxfId="740" priority="10" operator="containsText" text="3- Bajo">
      <formula>NOT(ISERROR(SEARCH("3- Bajo",D21)))</formula>
    </cfRule>
    <cfRule type="containsText" dxfId="739" priority="11" operator="containsText" text="4- Bajo">
      <formula>NOT(ISERROR(SEARCH("4- Bajo",D21)))</formula>
    </cfRule>
    <cfRule type="containsText" dxfId="738" priority="12" operator="containsText" text="1- Bajo">
      <formula>NOT(ISERROR(SEARCH("1- Bajo",D21)))</formula>
    </cfRule>
  </conditionalFormatting>
  <dataValidations count="1">
    <dataValidation type="list" allowBlank="1" showInputMessage="1" showErrorMessage="1" sqref="I40:J49" xr:uid="{239556B4-67C0-4A73-ACF3-B114640184F4}"/>
  </dataValidations>
  <printOptions horizontalCentered="1"/>
  <pageMargins left="0.70866141732283472" right="0.70866141732283472" top="0.74803149606299213" bottom="0.74803149606299213" header="0.31496062992125984" footer="0.31496062992125984"/>
  <pageSetup scale="3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1135" operator="containsText" id="{D4158494-FAE5-4853-A580-52567E2FD023}">
            <xm:f>NOT(ISERROR(SEARCH('8- Políticas de Administración '!$B$5,H10)))</xm:f>
            <xm:f>'8- Políticas de Administración '!$B$5</xm:f>
            <x14:dxf>
              <font>
                <color rgb="FF006100"/>
              </font>
              <fill>
                <patternFill>
                  <bgColor rgb="FFC6EFCE"/>
                </patternFill>
              </fill>
            </x14:dxf>
          </x14:cfRule>
          <x14:cfRule type="containsText" priority="1136" operator="containsText" id="{009A1948-254C-4020-A26D-7181B4E8E5DF}">
            <xm:f>NOT(ISERROR(SEARCH('8- Políticas de Administración '!$B$5,H10)))</xm:f>
            <xm:f>'8- Políticas de Administración '!$B$5</xm:f>
            <x14:dxf>
              <font>
                <color rgb="FF9C0006"/>
              </font>
              <fill>
                <patternFill>
                  <bgColor rgb="FFFFC7CE"/>
                </patternFill>
              </fill>
            </x14:dxf>
          </x14:cfRule>
          <xm:sqref>H10 H20</xm:sqref>
        </x14:conditionalFormatting>
        <x14:conditionalFormatting xmlns:xm="http://schemas.microsoft.com/office/excel/2006/main">
          <x14:cfRule type="containsText" priority="849" operator="containsText" id="{3021BAA8-747A-4B80-B6A0-AF1A14F7983E}">
            <xm:f>NOT(ISERROR(SEARCH('8- Políticas de Administración '!$B$5,H30)))</xm:f>
            <xm:f>'8- Políticas de Administración '!$B$5</xm:f>
            <x14:dxf>
              <font>
                <color rgb="FF006100"/>
              </font>
              <fill>
                <patternFill>
                  <bgColor rgb="FFC6EFCE"/>
                </patternFill>
              </fill>
            </x14:dxf>
          </x14:cfRule>
          <x14:cfRule type="containsText" priority="850" operator="containsText" id="{EF2F67A8-8347-4F31-93F7-2BB1AF3C13A8}">
            <xm:f>NOT(ISERROR(SEARCH('8- Políticas de Administración '!$B$5,H30)))</xm:f>
            <xm:f>'8- Políticas de Administración '!$B$5</xm:f>
            <x14:dxf>
              <font>
                <color rgb="FF9C0006"/>
              </font>
              <fill>
                <patternFill>
                  <bgColor rgb="FFFFC7CE"/>
                </patternFill>
              </fill>
            </x14:dxf>
          </x14:cfRule>
          <xm:sqref>H30</xm:sqref>
        </x14:conditionalFormatting>
        <x14:conditionalFormatting xmlns:xm="http://schemas.microsoft.com/office/excel/2006/main">
          <x14:cfRule type="containsText" priority="594" operator="containsText" id="{D436F923-F977-49E8-A9BC-35019D59248C}">
            <xm:f>NOT(ISERROR(SEARCH('8- Políticas de Administración '!$B$5,H50)))</xm:f>
            <xm:f>'8- Políticas de Administración '!$B$5</xm:f>
            <x14:dxf>
              <font>
                <color rgb="FF006100"/>
              </font>
              <fill>
                <patternFill>
                  <bgColor rgb="FFC6EFCE"/>
                </patternFill>
              </fill>
            </x14:dxf>
          </x14:cfRule>
          <x14:cfRule type="containsText" priority="595" operator="containsText" id="{C05DEBD8-5F62-4C3A-932D-505A9ABAE6DF}">
            <xm:f>NOT(ISERROR(SEARCH('8- Políticas de Administración '!$B$5,H50)))</xm:f>
            <xm:f>'8- Políticas de Administración '!$B$5</xm:f>
            <x14:dxf>
              <font>
                <color rgb="FF9C0006"/>
              </font>
              <fill>
                <patternFill>
                  <bgColor rgb="FFFFC7CE"/>
                </patternFill>
              </fill>
            </x14:dxf>
          </x14:cfRule>
          <xm:sqref>H50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'8- Políticas de Administración '!$I$17:$I$22</xm:f>
          </x14:formula1>
          <xm:sqref>I10:I39 I50:I69</xm:sqref>
        </x14:dataValidation>
        <x14:dataValidation type="list" allowBlank="1" showInputMessage="1" showErrorMessage="1" xr:uid="{00000000-0002-0000-0400-000001000000}">
          <x14:formula1>
            <xm:f>IF(I10='8- Políticas de Administración '!$C$16,'8- Políticas de Administración '!$C$17:$C$21,IF(I10='8- Políticas de Administración '!$C$24,'8- Políticas de Administración '!$C$25:$C$29,IF(I10='8- Políticas de Administración '!$C$32,'8- Políticas de Administración '!$C$33:$C$37,IF(I10='8- Políticas de Administración '!$C$40,'8- Políticas de Administración '!$C$41:$C$45,IF(I10='8- Políticas de Administración '!$C$48,'8- Políticas de Administración '!$C$49:$C$53,IF(I10='8- Políticas de Administración '!$C$56,'8- Políticas de Administración '!$C$57:$C$61))))))</xm:f>
          </x14:formula1>
          <xm:sqref>J10:J39 J50:J69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pageSetUpPr fitToPage="1"/>
  </sheetPr>
  <dimension ref="A1:JR69"/>
  <sheetViews>
    <sheetView showGridLines="0" topLeftCell="C19" zoomScaleNormal="100" zoomScalePageLayoutView="70" workbookViewId="0">
      <selection activeCell="E21" sqref="E21"/>
    </sheetView>
  </sheetViews>
  <sheetFormatPr baseColWidth="10" defaultColWidth="11.42578125" defaultRowHeight="15"/>
  <cols>
    <col min="1" max="1" width="7" customWidth="1"/>
    <col min="2" max="2" width="35.85546875" customWidth="1"/>
    <col min="3" max="3" width="52.5703125" style="40" customWidth="1"/>
    <col min="4" max="4" width="5" hidden="1" customWidth="1"/>
    <col min="5" max="5" width="39.42578125" customWidth="1"/>
    <col min="7" max="7" width="12.28515625" bestFit="1" customWidth="1"/>
    <col min="8" max="8" width="14.7109375" bestFit="1" customWidth="1"/>
    <col min="9" max="9" width="13.5703125" customWidth="1"/>
    <col min="10" max="10" width="5" hidden="1" customWidth="1"/>
    <col min="11" max="11" width="11.7109375" customWidth="1"/>
    <col min="12" max="12" width="25" customWidth="1"/>
    <col min="13" max="13" width="42.7109375" customWidth="1"/>
    <col min="14" max="14" width="7.7109375" customWidth="1"/>
    <col min="15" max="15" width="15.7109375" customWidth="1"/>
    <col min="16" max="17" width="10" customWidth="1"/>
    <col min="18" max="18" width="5" hidden="1" customWidth="1"/>
    <col min="19" max="19" width="11.42578125" customWidth="1"/>
    <col min="20" max="20" width="26.28515625" style="30" customWidth="1"/>
    <col min="21" max="21" width="18.5703125" style="29" customWidth="1"/>
    <col min="22" max="22" width="22.5703125" style="31" customWidth="1"/>
    <col min="23" max="278" width="11.42578125" style="9"/>
    <col min="279" max="16384" width="11.42578125" style="14"/>
  </cols>
  <sheetData>
    <row r="1" spans="1:278" s="11" customFormat="1" ht="27">
      <c r="A1" s="395"/>
      <c r="B1" s="396"/>
      <c r="C1" s="396"/>
      <c r="D1" s="247"/>
      <c r="E1" s="475"/>
      <c r="F1" s="475"/>
      <c r="G1" s="475"/>
      <c r="H1" s="475"/>
      <c r="I1" s="475"/>
      <c r="J1" s="475"/>
      <c r="K1" s="475"/>
      <c r="L1" s="475"/>
      <c r="M1" s="475"/>
      <c r="N1" s="475"/>
      <c r="O1" s="475"/>
      <c r="P1" s="475"/>
      <c r="Q1" s="475"/>
      <c r="R1" s="475"/>
      <c r="S1" s="475"/>
      <c r="T1" s="475"/>
      <c r="U1" s="475"/>
      <c r="V1" s="475"/>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row>
    <row r="2" spans="1:278" s="11" customFormat="1" ht="27">
      <c r="A2" s="397"/>
      <c r="B2" s="398"/>
      <c r="C2" s="398"/>
      <c r="D2" s="249"/>
      <c r="E2" s="475"/>
      <c r="F2" s="475"/>
      <c r="G2" s="475"/>
      <c r="H2" s="475"/>
      <c r="I2" s="475"/>
      <c r="J2" s="475"/>
      <c r="K2" s="475"/>
      <c r="L2" s="475"/>
      <c r="M2" s="475"/>
      <c r="N2" s="475"/>
      <c r="O2" s="475"/>
      <c r="P2" s="475"/>
      <c r="Q2" s="475"/>
      <c r="R2" s="475"/>
      <c r="S2" s="475"/>
      <c r="T2" s="475"/>
      <c r="U2" s="475"/>
      <c r="V2" s="475"/>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row>
    <row r="3" spans="1:278" s="11" customFormat="1" ht="27">
      <c r="A3" s="251"/>
      <c r="B3" s="252"/>
      <c r="C3" s="252"/>
      <c r="D3" s="249"/>
      <c r="E3" s="475"/>
      <c r="F3" s="475"/>
      <c r="G3" s="475"/>
      <c r="H3" s="475"/>
      <c r="I3" s="475"/>
      <c r="J3" s="475"/>
      <c r="K3" s="475"/>
      <c r="L3" s="475"/>
      <c r="M3" s="475"/>
      <c r="N3" s="475"/>
      <c r="O3" s="475"/>
      <c r="P3" s="475"/>
      <c r="Q3" s="475"/>
      <c r="R3" s="475"/>
      <c r="S3" s="475"/>
      <c r="T3" s="475"/>
      <c r="U3" s="475"/>
      <c r="V3" s="475"/>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row>
    <row r="4" spans="1:278" s="11" customFormat="1" ht="44.25" customHeight="1">
      <c r="A4" s="446" t="s">
        <v>242</v>
      </c>
      <c r="B4" s="446"/>
      <c r="C4" s="446"/>
      <c r="D4" s="476" t="s">
        <v>5</v>
      </c>
      <c r="E4" s="476"/>
      <c r="F4" s="476"/>
      <c r="G4" s="476"/>
      <c r="H4" s="476"/>
      <c r="I4" s="476"/>
      <c r="J4" s="476"/>
      <c r="K4" s="476"/>
      <c r="L4" s="476"/>
      <c r="M4" s="476"/>
      <c r="N4" s="476"/>
      <c r="O4" s="476"/>
      <c r="P4" s="476"/>
      <c r="Q4" s="476"/>
      <c r="R4" s="476"/>
      <c r="S4" s="476"/>
      <c r="T4" s="476"/>
      <c r="U4" s="476"/>
      <c r="V4" s="476"/>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row>
    <row r="5" spans="1:278" s="11" customFormat="1" ht="44.25" customHeight="1">
      <c r="A5" s="446" t="s">
        <v>243</v>
      </c>
      <c r="B5" s="446"/>
      <c r="C5" s="446"/>
      <c r="D5" s="476" t="s">
        <v>244</v>
      </c>
      <c r="E5" s="476"/>
      <c r="F5" s="476"/>
      <c r="G5" s="476"/>
      <c r="H5" s="476"/>
      <c r="I5" s="476"/>
      <c r="J5" s="476"/>
      <c r="K5" s="476"/>
      <c r="L5" s="476"/>
      <c r="M5" s="476"/>
      <c r="N5" s="476"/>
      <c r="O5" s="476"/>
      <c r="P5" s="476"/>
      <c r="Q5" s="476"/>
      <c r="R5" s="476"/>
      <c r="S5" s="476"/>
      <c r="T5" s="476"/>
      <c r="U5" s="476"/>
      <c r="V5" s="476"/>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row>
    <row r="6" spans="1:278" s="11" customFormat="1" ht="44.25" customHeight="1" thickBot="1">
      <c r="A6" s="446" t="s">
        <v>245</v>
      </c>
      <c r="B6" s="446"/>
      <c r="C6" s="446"/>
      <c r="D6" s="476" t="s">
        <v>246</v>
      </c>
      <c r="E6" s="476"/>
      <c r="F6" s="476"/>
      <c r="G6" s="476"/>
      <c r="H6" s="476"/>
      <c r="I6" s="476"/>
      <c r="J6" s="476"/>
      <c r="K6" s="476"/>
      <c r="L6" s="476"/>
      <c r="M6" s="476"/>
      <c r="N6" s="476"/>
      <c r="O6" s="476"/>
      <c r="P6" s="476"/>
      <c r="Q6" s="476"/>
      <c r="R6" s="476"/>
      <c r="S6" s="476"/>
      <c r="T6" s="476"/>
      <c r="U6" s="476"/>
      <c r="V6" s="476"/>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row>
    <row r="7" spans="1:278" s="11" customFormat="1" ht="18" thickTop="1" thickBot="1">
      <c r="A7" s="477" t="s">
        <v>247</v>
      </c>
      <c r="B7" s="477"/>
      <c r="C7" s="477"/>
      <c r="D7" s="479" t="s">
        <v>299</v>
      </c>
      <c r="E7" s="432"/>
      <c r="F7" s="432"/>
      <c r="G7" s="432"/>
      <c r="H7" s="432"/>
      <c r="I7" s="432"/>
      <c r="J7" s="432"/>
      <c r="K7" s="432"/>
      <c r="L7" s="432"/>
      <c r="M7" s="432"/>
      <c r="N7" s="432"/>
      <c r="O7" s="432"/>
      <c r="P7" s="432"/>
      <c r="Q7" s="432"/>
      <c r="R7" s="433"/>
      <c r="S7" s="187"/>
      <c r="T7" s="478" t="s">
        <v>300</v>
      </c>
      <c r="U7" s="478"/>
      <c r="V7" s="478"/>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30" customHeight="1" thickTop="1" thickBot="1">
      <c r="A8" s="480" t="s">
        <v>252</v>
      </c>
      <c r="B8" s="477" t="s">
        <v>301</v>
      </c>
      <c r="C8" s="485" t="s">
        <v>248</v>
      </c>
      <c r="D8" s="487" t="s">
        <v>302</v>
      </c>
      <c r="E8" s="489" t="s">
        <v>217</v>
      </c>
      <c r="F8" s="481" t="s">
        <v>303</v>
      </c>
      <c r="G8" s="482"/>
      <c r="H8" s="482"/>
      <c r="I8" s="482"/>
      <c r="J8" s="482"/>
      <c r="K8" s="483"/>
      <c r="L8" s="481" t="s">
        <v>304</v>
      </c>
      <c r="M8" s="482"/>
      <c r="N8" s="482"/>
      <c r="O8" s="482"/>
      <c r="P8" s="482"/>
      <c r="Q8" s="482"/>
      <c r="R8" s="482"/>
      <c r="S8" s="483"/>
      <c r="T8" s="47"/>
      <c r="U8" s="48"/>
      <c r="V8" s="69" t="s">
        <v>305</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96" customHeight="1" thickTop="1" thickBot="1">
      <c r="A9" s="459"/>
      <c r="B9" s="484"/>
      <c r="C9" s="486"/>
      <c r="D9" s="488"/>
      <c r="E9" s="422"/>
      <c r="F9" s="38" t="s">
        <v>219</v>
      </c>
      <c r="G9" s="38" t="s">
        <v>221</v>
      </c>
      <c r="H9" s="38" t="s">
        <v>306</v>
      </c>
      <c r="I9" s="38" t="s">
        <v>223</v>
      </c>
      <c r="J9" s="91" t="s">
        <v>307</v>
      </c>
      <c r="K9" s="38" t="s">
        <v>229</v>
      </c>
      <c r="L9" s="38" t="s">
        <v>308</v>
      </c>
      <c r="M9" s="88" t="s">
        <v>226</v>
      </c>
      <c r="N9" s="38" t="s">
        <v>309</v>
      </c>
      <c r="O9" s="38" t="s">
        <v>310</v>
      </c>
      <c r="P9" s="38" t="s">
        <v>311</v>
      </c>
      <c r="Q9" s="38" t="s">
        <v>312</v>
      </c>
      <c r="R9" s="91" t="s">
        <v>307</v>
      </c>
      <c r="S9" s="38" t="s">
        <v>313</v>
      </c>
      <c r="T9" s="41" t="s">
        <v>231</v>
      </c>
      <c r="U9" s="41" t="s">
        <v>233</v>
      </c>
      <c r="V9" s="42" t="s">
        <v>314</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209.25" customHeight="1">
      <c r="A10" s="465">
        <f>'5- Identificación de Riesgos'!A10</f>
        <v>1</v>
      </c>
      <c r="B10" s="413" t="str">
        <f>'5- Identificación de Riesgos'!B10</f>
        <v>Incumplimiento en la Planeación y Ejecución del Sistema de Gestión de Seguridad y Salud en el Trabajo</v>
      </c>
      <c r="C10" s="122" t="str">
        <f>'5- Identificación de Riesgos'!D10</f>
        <v>1. Desalineación de Ias metas plasmadas en los subprogramas con respecto al Plan Anual de Trabajo y a la normativa vigente sobre la materia.</v>
      </c>
      <c r="D10" s="116"/>
      <c r="E10" s="284" t="s">
        <v>465</v>
      </c>
      <c r="F10" s="102" t="s">
        <v>315</v>
      </c>
      <c r="G10" s="102" t="s">
        <v>315</v>
      </c>
      <c r="H10" s="102" t="s">
        <v>315</v>
      </c>
      <c r="I10" s="102" t="s">
        <v>315</v>
      </c>
      <c r="J10" s="109">
        <f>COUNTIF(F10:I10,"SI")/4</f>
        <v>1</v>
      </c>
      <c r="K10" s="472">
        <f>AVERAGE(J10:J18)</f>
        <v>0.97222222222222221</v>
      </c>
      <c r="L10" s="102" t="str">
        <f>'5- Identificación de Riesgos'!I10</f>
        <v>Incumplimiento de las metas establecidas</v>
      </c>
      <c r="M10" s="110" t="s">
        <v>319</v>
      </c>
      <c r="N10" s="102" t="s">
        <v>315</v>
      </c>
      <c r="O10" s="102" t="s">
        <v>315</v>
      </c>
      <c r="P10" s="102" t="s">
        <v>315</v>
      </c>
      <c r="Q10" s="102" t="s">
        <v>315</v>
      </c>
      <c r="R10" s="109">
        <f>SUM(COUNTIF(N10,"SI")*25%,COUNTIF(O10,"SI")*40%,COUNTIF(P10,"SI")*25%,COUNTIF(Q10,"SI")*10%)</f>
        <v>1</v>
      </c>
      <c r="S10" s="472">
        <f>AVERAGE(R10:R19)</f>
        <v>0.27</v>
      </c>
      <c r="T10" s="440" t="str">
        <f>CONCATENATE(INDEX('8- Políticas de Administración '!$B$6:$F$10,MATCH(ROUND(IF((RIGHT('5- Identificación de Riesgos'!H10,1)-'6- Valoración Controles'!K10)&lt;1,1,(RIGHT('5- Identificación de Riesgos'!H10,1)-'6- Valoración Controles'!K10)),0),'8- Políticas de Administración '!$F$6:$F$10,0),1)," - ",ROUND(IF((RIGHT('5- Identificación de Riesgos'!H10,1)-'6- Valoración Controles'!K10)&lt;1,1,(RIGHT('5- Identificación de Riesgos'!H10,1)-'6- Valoración Controles'!K10)),0))</f>
        <v>Muy Baja - 1</v>
      </c>
      <c r="U10" s="413" t="str">
        <f>CONCATENATE(INDEX('8- Políticas de Administración '!$B$17:$F$21,MATCH(ROUND(IF((RIGHT('5- Identificación de Riesgos'!M10,1)-'6- Valoración Controles'!S10)&lt;1,1,(RIGHT('5- Identificación de Riesgos'!M10,1)-'6- Valoración Controles'!S10)),0),'8- Políticas de Administración '!$F$17:$F$21,0),1)," - ",ROUND(IF((RIGHT('5- Identificación de Riesgos'!M10,1)-'6- Valoración Controles'!S10)&lt;1,1,(RIGHT('5- Identificación de Riesgos'!M10,1)-'6- Valoración Controles'!S10)),0))</f>
        <v>Menor - 2</v>
      </c>
      <c r="V10" s="410" t="str">
        <f>CONCATENATE(VLOOKUP((LEFT(T10,LEN(T10)-4)&amp;LEFT(U10,LEN(U10)-4)),'9- Matriz de Calor '!$D$18:$E$42,2,0)," - ",RIGHT(T10,1)*RIGHT(U10,1))</f>
        <v>Bajo - 2</v>
      </c>
    </row>
    <row r="11" spans="1:278" ht="91.5" customHeight="1">
      <c r="A11" s="466"/>
      <c r="B11" s="414"/>
      <c r="C11" s="122" t="str">
        <f>'5- Identificación de Riesgos'!D11</f>
        <v>2. Deficiencia en la Planeación, Identificación y Control de la Matriz de Riesgos y Peligros conforme a los lineamientos trazados por el Nivel Central. Externa.</v>
      </c>
      <c r="D11" s="113"/>
      <c r="E11" s="285" t="s">
        <v>466</v>
      </c>
      <c r="F11" s="105" t="s">
        <v>315</v>
      </c>
      <c r="G11" s="105" t="s">
        <v>315</v>
      </c>
      <c r="H11" s="105" t="s">
        <v>315</v>
      </c>
      <c r="I11" s="105" t="s">
        <v>315</v>
      </c>
      <c r="J11" s="107">
        <f t="shared" ref="J11:J29" si="0">COUNTIF(F11:I11,"SI")/4</f>
        <v>1</v>
      </c>
      <c r="K11" s="473"/>
      <c r="L11" s="103" t="str">
        <f>'5- Identificación de Riesgos'!I11</f>
        <v>Interrupción o afectación en la prestación del servicio administrativo</v>
      </c>
      <c r="M11" s="178" t="s">
        <v>474</v>
      </c>
      <c r="N11" s="103" t="s">
        <v>318</v>
      </c>
      <c r="O11" s="103" t="s">
        <v>318</v>
      </c>
      <c r="P11" s="103" t="s">
        <v>315</v>
      </c>
      <c r="Q11" s="103" t="s">
        <v>315</v>
      </c>
      <c r="R11" s="107">
        <f t="shared" ref="R11:R29" si="1">SUM(COUNTIF(N11,"SI")*25%,COUNTIF(O11,"SI")*40%,COUNTIF(P11,"SI")*25%,COUNTIF(Q11,"SI")*10%)</f>
        <v>0.35</v>
      </c>
      <c r="S11" s="473"/>
      <c r="T11" s="441"/>
      <c r="U11" s="414"/>
      <c r="V11" s="411"/>
    </row>
    <row r="12" spans="1:278" ht="51.75" customHeight="1">
      <c r="A12" s="466"/>
      <c r="B12" s="414"/>
      <c r="C12" s="122" t="str">
        <f>'5- Identificación de Riesgos'!D12</f>
        <v>3. Desactualización de la normativa que rige el proceso, los procedimientos, las versiones de los documentos y formatos. Externa.</v>
      </c>
      <c r="D12" s="113"/>
      <c r="E12" s="285" t="s">
        <v>467</v>
      </c>
      <c r="F12" s="103" t="s">
        <v>315</v>
      </c>
      <c r="G12" s="103" t="s">
        <v>315</v>
      </c>
      <c r="H12" s="103" t="s">
        <v>315</v>
      </c>
      <c r="I12" s="103" t="s">
        <v>315</v>
      </c>
      <c r="J12" s="107">
        <f t="shared" si="0"/>
        <v>1</v>
      </c>
      <c r="K12" s="473"/>
      <c r="L12" s="103" t="str">
        <f>'5- Identificación de Riesgos'!I12</f>
        <v>Afectación de reputacion,imagén,  credibilidad, satisfacción de usuarios y PI</v>
      </c>
      <c r="M12" s="111" t="s">
        <v>317</v>
      </c>
      <c r="N12" s="105" t="s">
        <v>318</v>
      </c>
      <c r="O12" s="105" t="s">
        <v>318</v>
      </c>
      <c r="P12" s="105" t="s">
        <v>315</v>
      </c>
      <c r="Q12" s="105" t="s">
        <v>315</v>
      </c>
      <c r="R12" s="107">
        <f t="shared" si="1"/>
        <v>0.35</v>
      </c>
      <c r="S12" s="473"/>
      <c r="T12" s="441"/>
      <c r="U12" s="414"/>
      <c r="V12" s="411"/>
    </row>
    <row r="13" spans="1:278" ht="69" customHeight="1">
      <c r="A13" s="466"/>
      <c r="B13" s="414"/>
      <c r="C13" s="122" t="str">
        <f>'5- Identificación de Riesgos'!D13</f>
        <v>4. Demora en la identificación y control de las condiciones de trabajo inseguras de los servidores judiciales y lentitud en la implementación de las actividades descritas en el SGSST para lo que va corrido del año 2024.</v>
      </c>
      <c r="D13" s="113"/>
      <c r="E13" s="285" t="s">
        <v>468</v>
      </c>
      <c r="F13" s="103" t="s">
        <v>315</v>
      </c>
      <c r="G13" s="103" t="s">
        <v>315</v>
      </c>
      <c r="H13" s="103" t="s">
        <v>315</v>
      </c>
      <c r="I13" s="103" t="s">
        <v>315</v>
      </c>
      <c r="J13" s="107">
        <f t="shared" si="0"/>
        <v>1</v>
      </c>
      <c r="K13" s="473"/>
      <c r="L13" s="103" t="str">
        <f>'5- Identificación de Riesgos'!I13</f>
        <v>Afectación Económica</v>
      </c>
      <c r="M13" s="111" t="s">
        <v>320</v>
      </c>
      <c r="N13" s="103" t="s">
        <v>315</v>
      </c>
      <c r="O13" s="103" t="s">
        <v>315</v>
      </c>
      <c r="P13" s="103" t="s">
        <v>315</v>
      </c>
      <c r="Q13" s="103" t="s">
        <v>315</v>
      </c>
      <c r="R13" s="107">
        <f t="shared" si="1"/>
        <v>1</v>
      </c>
      <c r="S13" s="473"/>
      <c r="T13" s="441"/>
      <c r="U13" s="414"/>
      <c r="V13" s="411"/>
    </row>
    <row r="14" spans="1:278" ht="63.75">
      <c r="A14" s="466"/>
      <c r="B14" s="414"/>
      <c r="C14" s="122" t="str">
        <f>'5- Identificación de Riesgos'!D14</f>
        <v>5. Disminución de los recursos dispuestos por el Nivel Central para atender las necesidades y requerimientos del Sistema de Gestión de Seguridad y Salud en el Trabajo del Nivel Seccional.</v>
      </c>
      <c r="D14" s="113"/>
      <c r="E14" s="111" t="s">
        <v>469</v>
      </c>
      <c r="F14" s="103" t="s">
        <v>315</v>
      </c>
      <c r="G14" s="103" t="s">
        <v>315</v>
      </c>
      <c r="H14" s="103" t="s">
        <v>315</v>
      </c>
      <c r="I14" s="103" t="s">
        <v>315</v>
      </c>
      <c r="J14" s="107">
        <f t="shared" si="0"/>
        <v>1</v>
      </c>
      <c r="K14" s="473"/>
      <c r="L14" s="103">
        <f>'5- Identificación de Riesgos'!I14</f>
        <v>0</v>
      </c>
      <c r="M14" s="111"/>
      <c r="N14" s="103"/>
      <c r="O14" s="103"/>
      <c r="P14" s="103"/>
      <c r="Q14" s="103"/>
      <c r="R14" s="107">
        <f t="shared" si="1"/>
        <v>0</v>
      </c>
      <c r="S14" s="473"/>
      <c r="T14" s="441"/>
      <c r="U14" s="414"/>
      <c r="V14" s="411"/>
    </row>
    <row r="15" spans="1:278" ht="51">
      <c r="A15" s="466"/>
      <c r="B15" s="414"/>
      <c r="C15" s="122" t="str">
        <f>'5- Identificación de Riesgos'!D15</f>
        <v>6. Retraso en la entrega de las matrices de riesgos laborales y administración deficiente, inoportuna o inexacta de las mismas.</v>
      </c>
      <c r="D15" s="113"/>
      <c r="E15" s="111" t="s">
        <v>470</v>
      </c>
      <c r="F15" s="103" t="s">
        <v>315</v>
      </c>
      <c r="G15" s="103" t="s">
        <v>315</v>
      </c>
      <c r="H15" s="103" t="s">
        <v>315</v>
      </c>
      <c r="I15" s="103" t="s">
        <v>315</v>
      </c>
      <c r="J15" s="107">
        <f t="shared" si="0"/>
        <v>1</v>
      </c>
      <c r="K15" s="473"/>
      <c r="L15" s="103">
        <f>'5- Identificación de Riesgos'!I15</f>
        <v>0</v>
      </c>
      <c r="M15" s="129"/>
      <c r="N15" s="103"/>
      <c r="O15" s="103"/>
      <c r="P15" s="103"/>
      <c r="Q15" s="103"/>
      <c r="R15" s="107">
        <f t="shared" si="1"/>
        <v>0</v>
      </c>
      <c r="S15" s="473"/>
      <c r="T15" s="441"/>
      <c r="U15" s="414"/>
      <c r="V15" s="411"/>
    </row>
    <row r="16" spans="1:278" ht="51">
      <c r="A16" s="466"/>
      <c r="B16" s="414"/>
      <c r="C16" s="122" t="str">
        <f>'5- Identificación de Riesgos'!D16</f>
        <v>7. Ausencia de registro oportuno de las actividades desarrolladas en los subprogramas del Sistema de Gestión de Seguridad y Salud en el Trabajo.</v>
      </c>
      <c r="D16" s="113"/>
      <c r="E16" s="111" t="s">
        <v>471</v>
      </c>
      <c r="F16" s="103" t="s">
        <v>315</v>
      </c>
      <c r="G16" s="103" t="s">
        <v>315</v>
      </c>
      <c r="H16" s="103" t="s">
        <v>315</v>
      </c>
      <c r="I16" s="103" t="s">
        <v>315</v>
      </c>
      <c r="J16" s="107">
        <f t="shared" si="0"/>
        <v>1</v>
      </c>
      <c r="K16" s="473"/>
      <c r="L16" s="103">
        <f>'5- Identificación de Riesgos'!I16</f>
        <v>0</v>
      </c>
      <c r="M16" s="129"/>
      <c r="N16" s="103"/>
      <c r="O16" s="103"/>
      <c r="P16" s="103"/>
      <c r="Q16" s="103"/>
      <c r="R16" s="107">
        <f t="shared" si="1"/>
        <v>0</v>
      </c>
      <c r="S16" s="473"/>
      <c r="T16" s="441"/>
      <c r="U16" s="414"/>
      <c r="V16" s="411"/>
    </row>
    <row r="17" spans="1:22" ht="75">
      <c r="A17" s="466"/>
      <c r="B17" s="414"/>
      <c r="C17" s="122" t="str">
        <f>'5- Identificación de Riesgos'!D17</f>
        <v>8. Desorden administrativo de los documentos generados por las actividades desarrolladas del Sistema de Gestión de Seguridad y Salud en el Trabajo conforme a las tablas de retención documental establecidas para el efecto.</v>
      </c>
      <c r="D17" s="113"/>
      <c r="E17" s="111" t="s">
        <v>472</v>
      </c>
      <c r="F17" s="103" t="s">
        <v>315</v>
      </c>
      <c r="G17" s="103" t="s">
        <v>315</v>
      </c>
      <c r="H17" s="103" t="s">
        <v>318</v>
      </c>
      <c r="I17" s="103" t="s">
        <v>315</v>
      </c>
      <c r="J17" s="107">
        <f t="shared" si="0"/>
        <v>0.75</v>
      </c>
      <c r="K17" s="473"/>
      <c r="L17" s="103">
        <f>'5- Identificación de Riesgos'!I17</f>
        <v>0</v>
      </c>
      <c r="M17" s="129"/>
      <c r="N17" s="103"/>
      <c r="O17" s="103"/>
      <c r="P17" s="103"/>
      <c r="Q17" s="103"/>
      <c r="R17" s="107">
        <f t="shared" si="1"/>
        <v>0</v>
      </c>
      <c r="S17" s="473"/>
      <c r="T17" s="441"/>
      <c r="U17" s="414"/>
      <c r="V17" s="411"/>
    </row>
    <row r="18" spans="1:22" ht="105">
      <c r="A18" s="466"/>
      <c r="B18" s="414"/>
      <c r="C18" s="122" t="str">
        <f>'5- Identificación de Riesgos'!D18</f>
        <v>9. La planeación de las actividades  depende exclusivamente de la Coordinación del Sistema de Gestión de Seguridad y Salud en el Trabajo pero la participación en ellas está condicionada a la disponibilidad de tiempo en las agendas de los servidores judiciales como consecuencia de la carga laboral.</v>
      </c>
      <c r="D18" s="113"/>
      <c r="E18" s="111" t="s">
        <v>473</v>
      </c>
      <c r="F18" s="103" t="s">
        <v>315</v>
      </c>
      <c r="G18" s="103" t="s">
        <v>315</v>
      </c>
      <c r="H18" s="103" t="s">
        <v>315</v>
      </c>
      <c r="I18" s="103" t="s">
        <v>315</v>
      </c>
      <c r="J18" s="107">
        <f t="shared" si="0"/>
        <v>1</v>
      </c>
      <c r="K18" s="473"/>
      <c r="L18" s="103">
        <f>'5- Identificación de Riesgos'!I18</f>
        <v>0</v>
      </c>
      <c r="M18" s="129"/>
      <c r="N18" s="103"/>
      <c r="O18" s="103"/>
      <c r="P18" s="103"/>
      <c r="Q18" s="103"/>
      <c r="R18" s="107">
        <f t="shared" si="1"/>
        <v>0</v>
      </c>
      <c r="S18" s="473"/>
      <c r="T18" s="441"/>
      <c r="U18" s="414"/>
      <c r="V18" s="411"/>
    </row>
    <row r="19" spans="1:22" ht="15.75" thickBot="1">
      <c r="A19" s="467"/>
      <c r="B19" s="415"/>
      <c r="C19" s="122">
        <f>'5- Identificación de Riesgos'!D19</f>
        <v>0</v>
      </c>
      <c r="D19" s="114"/>
      <c r="E19" s="124"/>
      <c r="F19" s="104"/>
      <c r="G19" s="104"/>
      <c r="H19" s="104"/>
      <c r="I19" s="104"/>
      <c r="J19" s="108">
        <f t="shared" si="0"/>
        <v>0</v>
      </c>
      <c r="K19" s="474"/>
      <c r="L19" s="104">
        <f>'5- Identificación de Riesgos'!I19</f>
        <v>0</v>
      </c>
      <c r="M19" s="130"/>
      <c r="N19" s="104"/>
      <c r="O19" s="104"/>
      <c r="P19" s="104"/>
      <c r="Q19" s="104"/>
      <c r="R19" s="108">
        <f t="shared" si="1"/>
        <v>0</v>
      </c>
      <c r="S19" s="474"/>
      <c r="T19" s="442"/>
      <c r="U19" s="415"/>
      <c r="V19" s="412"/>
    </row>
    <row r="20" spans="1:22" ht="180">
      <c r="A20" s="465">
        <f>'5- Identificación de Riesgos'!A20</f>
        <v>2</v>
      </c>
      <c r="B20" s="413" t="str">
        <f>'5- Identificación de Riesgos'!B20</f>
        <v xml:space="preserve">Aumento de Accidentes de trabajo y enfermedades laborales o salud pública </v>
      </c>
      <c r="C20" s="296" t="str">
        <f>'5- Identificación de Riesgos'!D20</f>
        <v xml:space="preserve">1.  Ocurrencia de accidentes  y enfermedades laborales por causa u ocasión del trabajo.
</v>
      </c>
      <c r="D20" s="297"/>
      <c r="E20" s="303" t="s">
        <v>513</v>
      </c>
      <c r="F20" s="298" t="s">
        <v>318</v>
      </c>
      <c r="G20" s="298" t="s">
        <v>315</v>
      </c>
      <c r="H20" s="298" t="s">
        <v>315</v>
      </c>
      <c r="I20" s="298" t="s">
        <v>315</v>
      </c>
      <c r="J20" s="282">
        <f t="shared" si="0"/>
        <v>0.75</v>
      </c>
      <c r="K20" s="472">
        <f>AVERAGE(J20:J21)</f>
        <v>0.875</v>
      </c>
      <c r="L20" s="298" t="str">
        <f>'5- Identificación de Riesgos'!I20</f>
        <v>Afectación Económica</v>
      </c>
      <c r="M20" s="303" t="s">
        <v>316</v>
      </c>
      <c r="N20" s="298" t="s">
        <v>315</v>
      </c>
      <c r="O20" s="298" t="s">
        <v>315</v>
      </c>
      <c r="P20" s="298" t="s">
        <v>315</v>
      </c>
      <c r="Q20" s="298" t="s">
        <v>315</v>
      </c>
      <c r="R20" s="282">
        <f t="shared" si="1"/>
        <v>1</v>
      </c>
      <c r="S20" s="472">
        <f t="shared" ref="S20" si="2">AVERAGE(R20:R29)</f>
        <v>0.13500000000000001</v>
      </c>
      <c r="T20" s="440" t="str">
        <f>CONCATENATE(INDEX('8- Políticas de Administración '!$B$6:$F$10,MATCH(ROUND(IF((RIGHT('5- Identificación de Riesgos'!H20,1)-'6- Valoración Controles'!K20)&lt;1,1,(RIGHT('5- Identificación de Riesgos'!H20,1)-'6- Valoración Controles'!K20)),0),'8- Políticas de Administración '!$F$6:$F$10,0),1)," - ",ROUND(IF((RIGHT('5- Identificación de Riesgos'!H20,1)-'6- Valoración Controles'!K20)&lt;1,1,(RIGHT('5- Identificación de Riesgos'!H20,1)-'6- Valoración Controles'!K20)),0))</f>
        <v>Muy Baja - 1</v>
      </c>
      <c r="U20" s="413" t="str">
        <f>CONCATENATE(INDEX('8- Políticas de Administración '!$B$17:$F$21,MATCH(ROUND(IF((RIGHT('5- Identificación de Riesgos'!M20,1)-'6- Valoración Controles'!S20)&lt;1,1,(RIGHT('5- Identificación de Riesgos'!M20,1)-'6- Valoración Controles'!S20)),0),'8- Políticas de Administración '!$F$17:$F$21,0),1)," - ",ROUND(IF((RIGHT('5- Identificación de Riesgos'!M20,1)-'6- Valoración Controles'!S20)&lt;1,1,(RIGHT('5- Identificación de Riesgos'!M20,1)-'6- Valoración Controles'!S20)),0))</f>
        <v>Leve - 1</v>
      </c>
      <c r="V20" s="410" t="str">
        <f>CONCATENATE(VLOOKUP((LEFT(T20,LEN(T20)-4)&amp;LEFT(U20,LEN(U20)-4)),'9- Matriz de Calor '!$D$18:$E$42,2,0)," - ",RIGHT(T20,1)*RIGHT(U20,1))</f>
        <v>Bajo - 1</v>
      </c>
    </row>
    <row r="21" spans="1:22" ht="75">
      <c r="A21" s="466"/>
      <c r="B21" s="414"/>
      <c r="C21" s="299" t="str">
        <f>'5- Identificación de Riesgos'!D21</f>
        <v xml:space="preserve">1. Contagio de enfermedades en los espacios de trabajo </v>
      </c>
      <c r="D21" s="300"/>
      <c r="E21" s="304" t="s">
        <v>480</v>
      </c>
      <c r="F21" s="301" t="s">
        <v>315</v>
      </c>
      <c r="G21" s="301" t="s">
        <v>315</v>
      </c>
      <c r="H21" s="301" t="s">
        <v>315</v>
      </c>
      <c r="I21" s="301" t="s">
        <v>315</v>
      </c>
      <c r="J21" s="281">
        <f t="shared" si="0"/>
        <v>1</v>
      </c>
      <c r="K21" s="473"/>
      <c r="L21" s="301" t="str">
        <f>'5- Identificación de Riesgos'!I21</f>
        <v>Interrupción o afectación en la prestación del servicio judicial</v>
      </c>
      <c r="M21" s="178" t="s">
        <v>317</v>
      </c>
      <c r="N21" s="301" t="s">
        <v>318</v>
      </c>
      <c r="O21" s="301" t="s">
        <v>318</v>
      </c>
      <c r="P21" s="301" t="s">
        <v>315</v>
      </c>
      <c r="Q21" s="301" t="s">
        <v>315</v>
      </c>
      <c r="R21" s="281">
        <f t="shared" si="1"/>
        <v>0.35</v>
      </c>
      <c r="S21" s="473"/>
      <c r="T21" s="441"/>
      <c r="U21" s="414"/>
      <c r="V21" s="411"/>
    </row>
    <row r="22" spans="1:22" ht="45">
      <c r="A22" s="466"/>
      <c r="B22" s="414"/>
      <c r="C22" s="299">
        <f>'5- Identificación de Riesgos'!D22</f>
        <v>0</v>
      </c>
      <c r="D22" s="300"/>
      <c r="E22" s="304"/>
      <c r="F22" s="301"/>
      <c r="G22" s="301"/>
      <c r="H22" s="301"/>
      <c r="I22" s="301"/>
      <c r="J22" s="281">
        <f t="shared" si="0"/>
        <v>0</v>
      </c>
      <c r="K22" s="473"/>
      <c r="L22" s="301" t="str">
        <f>'5- Identificación de Riesgos'!I22</f>
        <v>Interrupción o afectación en la prestación del servicio administrativo</v>
      </c>
      <c r="M22" s="304" t="s">
        <v>319</v>
      </c>
      <c r="N22" s="302"/>
      <c r="O22" s="302"/>
      <c r="P22" s="302"/>
      <c r="Q22" s="302"/>
      <c r="R22" s="281">
        <f t="shared" si="1"/>
        <v>0</v>
      </c>
      <c r="S22" s="473"/>
      <c r="T22" s="441"/>
      <c r="U22" s="414"/>
      <c r="V22" s="411"/>
    </row>
    <row r="23" spans="1:22">
      <c r="A23" s="466"/>
      <c r="B23" s="414"/>
      <c r="C23" s="299">
        <f>'5- Identificación de Riesgos'!D23</f>
        <v>0</v>
      </c>
      <c r="D23" s="300"/>
      <c r="E23" s="304"/>
      <c r="F23" s="301"/>
      <c r="G23" s="301"/>
      <c r="H23" s="301"/>
      <c r="I23" s="301"/>
      <c r="J23" s="281">
        <f t="shared" si="0"/>
        <v>0</v>
      </c>
      <c r="K23" s="473"/>
      <c r="L23" s="301">
        <f>'5- Identificación de Riesgos'!I23</f>
        <v>0</v>
      </c>
      <c r="M23" s="129"/>
      <c r="N23" s="301"/>
      <c r="O23" s="301"/>
      <c r="P23" s="301"/>
      <c r="Q23" s="301"/>
      <c r="R23" s="281">
        <f t="shared" si="1"/>
        <v>0</v>
      </c>
      <c r="S23" s="473"/>
      <c r="T23" s="441"/>
      <c r="U23" s="414"/>
      <c r="V23" s="411"/>
    </row>
    <row r="24" spans="1:22">
      <c r="A24" s="466"/>
      <c r="B24" s="414"/>
      <c r="C24" s="299">
        <f>'5- Identificación de Riesgos'!D24</f>
        <v>0</v>
      </c>
      <c r="D24" s="300"/>
      <c r="E24" s="300"/>
      <c r="F24" s="301"/>
      <c r="G24" s="301"/>
      <c r="H24" s="301"/>
      <c r="I24" s="301"/>
      <c r="J24" s="281">
        <f t="shared" si="0"/>
        <v>0</v>
      </c>
      <c r="K24" s="473"/>
      <c r="L24" s="301">
        <f>'5- Identificación de Riesgos'!I24</f>
        <v>0</v>
      </c>
      <c r="M24" s="129"/>
      <c r="N24" s="301"/>
      <c r="O24" s="301"/>
      <c r="P24" s="301"/>
      <c r="Q24" s="301"/>
      <c r="R24" s="281">
        <f t="shared" si="1"/>
        <v>0</v>
      </c>
      <c r="S24" s="473"/>
      <c r="T24" s="441"/>
      <c r="U24" s="414"/>
      <c r="V24" s="411"/>
    </row>
    <row r="25" spans="1:22">
      <c r="A25" s="466"/>
      <c r="B25" s="414"/>
      <c r="C25" s="299">
        <f>'5- Identificación de Riesgos'!D25</f>
        <v>0</v>
      </c>
      <c r="D25" s="300"/>
      <c r="E25" s="304"/>
      <c r="F25" s="301"/>
      <c r="G25" s="301"/>
      <c r="H25" s="301"/>
      <c r="I25" s="301"/>
      <c r="J25" s="281">
        <f t="shared" si="0"/>
        <v>0</v>
      </c>
      <c r="K25" s="473"/>
      <c r="L25" s="301">
        <f>'5- Identificación de Riesgos'!I25</f>
        <v>0</v>
      </c>
      <c r="M25" s="129"/>
      <c r="N25" s="301"/>
      <c r="O25" s="301"/>
      <c r="P25" s="301"/>
      <c r="Q25" s="301"/>
      <c r="R25" s="281">
        <f t="shared" si="1"/>
        <v>0</v>
      </c>
      <c r="S25" s="473"/>
      <c r="T25" s="441"/>
      <c r="U25" s="414"/>
      <c r="V25" s="411"/>
    </row>
    <row r="26" spans="1:22">
      <c r="A26" s="466"/>
      <c r="B26" s="414"/>
      <c r="C26" s="299">
        <f>'5- Identificación de Riesgos'!D26</f>
        <v>0</v>
      </c>
      <c r="D26" s="300"/>
      <c r="E26" s="304"/>
      <c r="F26" s="301"/>
      <c r="G26" s="301"/>
      <c r="H26" s="301"/>
      <c r="I26" s="301"/>
      <c r="J26" s="281">
        <f t="shared" si="0"/>
        <v>0</v>
      </c>
      <c r="K26" s="473"/>
      <c r="L26" s="301">
        <f>'5- Identificación de Riesgos'!I26</f>
        <v>0</v>
      </c>
      <c r="M26" s="129"/>
      <c r="N26" s="301"/>
      <c r="O26" s="301"/>
      <c r="P26" s="301"/>
      <c r="Q26" s="301"/>
      <c r="R26" s="281">
        <f t="shared" si="1"/>
        <v>0</v>
      </c>
      <c r="S26" s="473"/>
      <c r="T26" s="441"/>
      <c r="U26" s="414"/>
      <c r="V26" s="411"/>
    </row>
    <row r="27" spans="1:22">
      <c r="A27" s="466"/>
      <c r="B27" s="414"/>
      <c r="C27" s="299">
        <f>'5- Identificación de Riesgos'!D27</f>
        <v>0</v>
      </c>
      <c r="D27" s="300"/>
      <c r="E27" s="304"/>
      <c r="F27" s="301"/>
      <c r="G27" s="301"/>
      <c r="H27" s="301"/>
      <c r="I27" s="301"/>
      <c r="J27" s="281">
        <f t="shared" si="0"/>
        <v>0</v>
      </c>
      <c r="K27" s="473"/>
      <c r="L27" s="301">
        <f>'5- Identificación de Riesgos'!I27</f>
        <v>0</v>
      </c>
      <c r="M27" s="129"/>
      <c r="N27" s="301"/>
      <c r="O27" s="301"/>
      <c r="P27" s="301"/>
      <c r="Q27" s="301"/>
      <c r="R27" s="281">
        <f t="shared" si="1"/>
        <v>0</v>
      </c>
      <c r="S27" s="473"/>
      <c r="T27" s="441"/>
      <c r="U27" s="414"/>
      <c r="V27" s="411"/>
    </row>
    <row r="28" spans="1:22">
      <c r="A28" s="466"/>
      <c r="B28" s="414"/>
      <c r="C28" s="299">
        <f>'5- Identificación de Riesgos'!D28</f>
        <v>0</v>
      </c>
      <c r="D28" s="300"/>
      <c r="E28" s="304"/>
      <c r="F28" s="301"/>
      <c r="G28" s="301"/>
      <c r="H28" s="301"/>
      <c r="I28" s="301"/>
      <c r="J28" s="281">
        <f t="shared" si="0"/>
        <v>0</v>
      </c>
      <c r="K28" s="473"/>
      <c r="L28" s="301">
        <f>'5- Identificación de Riesgos'!I28</f>
        <v>0</v>
      </c>
      <c r="M28" s="129"/>
      <c r="N28" s="301"/>
      <c r="O28" s="301"/>
      <c r="P28" s="301"/>
      <c r="Q28" s="301"/>
      <c r="R28" s="281">
        <f t="shared" si="1"/>
        <v>0</v>
      </c>
      <c r="S28" s="473"/>
      <c r="T28" s="441"/>
      <c r="U28" s="414"/>
      <c r="V28" s="411"/>
    </row>
    <row r="29" spans="1:22" ht="15.75" thickBot="1">
      <c r="A29" s="467"/>
      <c r="B29" s="415"/>
      <c r="C29" s="123">
        <f>'5- Identificación de Riesgos'!D29</f>
        <v>0</v>
      </c>
      <c r="D29" s="114"/>
      <c r="E29" s="125"/>
      <c r="F29" s="104"/>
      <c r="G29" s="104"/>
      <c r="H29" s="104"/>
      <c r="I29" s="104"/>
      <c r="J29" s="108">
        <f t="shared" si="0"/>
        <v>0</v>
      </c>
      <c r="K29" s="474"/>
      <c r="L29" s="104">
        <f>'5- Identificación de Riesgos'!I29</f>
        <v>0</v>
      </c>
      <c r="M29" s="130"/>
      <c r="N29" s="104"/>
      <c r="O29" s="104"/>
      <c r="P29" s="104"/>
      <c r="Q29" s="104"/>
      <c r="R29" s="108">
        <f t="shared" si="1"/>
        <v>0</v>
      </c>
      <c r="S29" s="474"/>
      <c r="T29" s="442"/>
      <c r="U29" s="415"/>
      <c r="V29" s="412"/>
    </row>
    <row r="30" spans="1:22" hidden="1">
      <c r="A30" s="465">
        <f>'5- Identificación de Riesgos'!A30</f>
        <v>3</v>
      </c>
      <c r="B30" s="413">
        <f>'5- Identificación de Riesgos'!B30</f>
        <v>0</v>
      </c>
      <c r="C30" s="121">
        <f>'5- Identificación de Riesgos'!D30</f>
        <v>0</v>
      </c>
      <c r="D30" s="116"/>
      <c r="E30" s="110"/>
      <c r="F30" s="102"/>
      <c r="G30" s="102"/>
      <c r="H30" s="102"/>
      <c r="I30" s="102"/>
      <c r="J30" s="109">
        <f t="shared" ref="J30:J69" si="3">COUNTIF(F30:I30,"SI")/4</f>
        <v>0</v>
      </c>
      <c r="K30" s="472">
        <f>AVERAGE(J30:J39)</f>
        <v>0</v>
      </c>
      <c r="L30" s="102">
        <f>'5- Identificación de Riesgos'!I30</f>
        <v>0</v>
      </c>
      <c r="M30" s="110"/>
      <c r="N30" s="102"/>
      <c r="O30" s="102"/>
      <c r="P30" s="102"/>
      <c r="Q30" s="102"/>
      <c r="R30" s="109">
        <f t="shared" ref="R30:R59" si="4">SUM(COUNTIF(N30,"SI")*25%,COUNTIF(O30,"SI")*40%,COUNTIF(P30,"SI")*25%,COUNTIF(Q30,"SI")*10%)</f>
        <v>0</v>
      </c>
      <c r="S30" s="472">
        <f t="shared" ref="S30" si="5">AVERAGE(R30:R39)</f>
        <v>0</v>
      </c>
      <c r="T30" s="440" t="e">
        <f>CONCATENATE(INDEX('8- Políticas de Administración '!$B$6:$F$10,MATCH(ROUND(IF((RIGHT('5- Identificación de Riesgos'!H30,1)-'6- Valoración Controles'!K30)&lt;1,1,(RIGHT('5- Identificación de Riesgos'!H30,1)-'6- Valoración Controles'!K30)),0),'8- Políticas de Administración '!$F$6:$F$10,0),1)," - ",ROUND(IF((RIGHT('5- Identificación de Riesgos'!H30,1)-'6- Valoración Controles'!K30)&lt;1,1,(RIGHT('5- Identificación de Riesgos'!H30,1)-'6- Valoración Controles'!K30)),0))</f>
        <v>#DIV/0!</v>
      </c>
      <c r="U30" s="413" t="e">
        <f>CONCATENATE(INDEX('8- Políticas de Administración '!$B$17:$F$21,MATCH(ROUND(IF((RIGHT('5- Identificación de Riesgos'!M30,1)-'6- Valoración Controles'!S30)&lt;1,1,(RIGHT('5- Identificación de Riesgos'!M30,1)-'6- Valoración Controles'!S30)),0),'8- Políticas de Administración '!$F$17:$F$21,0),1)," - ",ROUND(IF((RIGHT('5- Identificación de Riesgos'!M30,1)-'6- Valoración Controles'!S30)&lt;1,1,(RIGHT('5- Identificación de Riesgos'!M30,1)-'6- Valoración Controles'!S30)),0))</f>
        <v>#VALUE!</v>
      </c>
      <c r="V30" s="410" t="e">
        <f>CONCATENATE(VLOOKUP((LEFT(T30,LEN(T30)-4)&amp;LEFT(U30,LEN(U30)-4)),'9- Matriz de Calor '!$D$18:$E$42,2,0)," - ",RIGHT(T30,1)*RIGHT(U30,1))</f>
        <v>#DIV/0!</v>
      </c>
    </row>
    <row r="31" spans="1:22" hidden="1">
      <c r="A31" s="466"/>
      <c r="B31" s="414"/>
      <c r="C31" s="122">
        <f>'5- Identificación de Riesgos'!D31</f>
        <v>0</v>
      </c>
      <c r="D31" s="113"/>
      <c r="E31" s="111"/>
      <c r="F31" s="103"/>
      <c r="G31" s="103"/>
      <c r="H31" s="103"/>
      <c r="I31" s="103"/>
      <c r="J31" s="107">
        <f t="shared" si="3"/>
        <v>0</v>
      </c>
      <c r="K31" s="473"/>
      <c r="L31" s="103">
        <f>'5- Identificación de Riesgos'!I31</f>
        <v>0</v>
      </c>
      <c r="M31" s="178"/>
      <c r="N31" s="103"/>
      <c r="O31" s="103"/>
      <c r="P31" s="103"/>
      <c r="Q31" s="103"/>
      <c r="R31" s="107">
        <f t="shared" si="4"/>
        <v>0</v>
      </c>
      <c r="S31" s="473"/>
      <c r="T31" s="441"/>
      <c r="U31" s="414"/>
      <c r="V31" s="411"/>
    </row>
    <row r="32" spans="1:22" hidden="1">
      <c r="A32" s="466"/>
      <c r="B32" s="414"/>
      <c r="C32" s="122">
        <f>'5- Identificación de Riesgos'!D32</f>
        <v>0</v>
      </c>
      <c r="D32" s="113"/>
      <c r="E32" s="111"/>
      <c r="F32" s="103"/>
      <c r="G32" s="103"/>
      <c r="H32" s="103"/>
      <c r="I32" s="103"/>
      <c r="J32" s="107">
        <f t="shared" si="3"/>
        <v>0</v>
      </c>
      <c r="K32" s="473"/>
      <c r="L32" s="103">
        <f>'5- Identificación de Riesgos'!I32</f>
        <v>0</v>
      </c>
      <c r="M32" s="111"/>
      <c r="N32" s="105"/>
      <c r="O32" s="105"/>
      <c r="P32" s="105"/>
      <c r="Q32" s="105"/>
      <c r="R32" s="107">
        <f t="shared" si="4"/>
        <v>0</v>
      </c>
      <c r="S32" s="473"/>
      <c r="T32" s="441"/>
      <c r="U32" s="414"/>
      <c r="V32" s="411"/>
    </row>
    <row r="33" spans="1:22" hidden="1">
      <c r="A33" s="466"/>
      <c r="B33" s="414"/>
      <c r="C33" s="122">
        <f>'5- Identificación de Riesgos'!D33</f>
        <v>0</v>
      </c>
      <c r="D33" s="113"/>
      <c r="E33" s="111"/>
      <c r="F33" s="103"/>
      <c r="G33" s="103"/>
      <c r="H33" s="103"/>
      <c r="I33" s="103"/>
      <c r="J33" s="107">
        <f t="shared" si="3"/>
        <v>0</v>
      </c>
      <c r="K33" s="473"/>
      <c r="L33" s="103">
        <f>'5- Identificación de Riesgos'!I33</f>
        <v>0</v>
      </c>
      <c r="M33" s="129"/>
      <c r="N33" s="103"/>
      <c r="O33" s="103"/>
      <c r="P33" s="103"/>
      <c r="Q33" s="103"/>
      <c r="R33" s="107">
        <f t="shared" si="4"/>
        <v>0</v>
      </c>
      <c r="S33" s="473"/>
      <c r="T33" s="441"/>
      <c r="U33" s="414"/>
      <c r="V33" s="411"/>
    </row>
    <row r="34" spans="1:22" hidden="1">
      <c r="A34" s="466"/>
      <c r="B34" s="414"/>
      <c r="C34" s="122">
        <f>'5- Identificación de Riesgos'!D34</f>
        <v>0</v>
      </c>
      <c r="D34" s="113"/>
      <c r="E34" s="113"/>
      <c r="F34" s="103"/>
      <c r="G34" s="103"/>
      <c r="H34" s="103"/>
      <c r="I34" s="103"/>
      <c r="J34" s="107">
        <f t="shared" si="3"/>
        <v>0</v>
      </c>
      <c r="K34" s="473"/>
      <c r="L34" s="103">
        <f>'5- Identificación de Riesgos'!I34</f>
        <v>0</v>
      </c>
      <c r="M34" s="129"/>
      <c r="N34" s="103"/>
      <c r="O34" s="103"/>
      <c r="P34" s="103"/>
      <c r="Q34" s="103"/>
      <c r="R34" s="107">
        <f t="shared" si="4"/>
        <v>0</v>
      </c>
      <c r="S34" s="473"/>
      <c r="T34" s="441"/>
      <c r="U34" s="414"/>
      <c r="V34" s="411"/>
    </row>
    <row r="35" spans="1:22" hidden="1">
      <c r="A35" s="466"/>
      <c r="B35" s="414"/>
      <c r="C35" s="122">
        <f>'5- Identificación de Riesgos'!D35</f>
        <v>0</v>
      </c>
      <c r="D35" s="113"/>
      <c r="E35" s="111"/>
      <c r="F35" s="103"/>
      <c r="G35" s="103"/>
      <c r="H35" s="103"/>
      <c r="I35" s="103"/>
      <c r="J35" s="107">
        <f t="shared" si="3"/>
        <v>0</v>
      </c>
      <c r="K35" s="473"/>
      <c r="L35" s="103">
        <f>'5- Identificación de Riesgos'!I35</f>
        <v>0</v>
      </c>
      <c r="M35" s="129"/>
      <c r="N35" s="103"/>
      <c r="O35" s="103"/>
      <c r="P35" s="103"/>
      <c r="Q35" s="103"/>
      <c r="R35" s="107">
        <f t="shared" si="4"/>
        <v>0</v>
      </c>
      <c r="S35" s="473"/>
      <c r="T35" s="441"/>
      <c r="U35" s="414"/>
      <c r="V35" s="411"/>
    </row>
    <row r="36" spans="1:22" hidden="1">
      <c r="A36" s="466"/>
      <c r="B36" s="414"/>
      <c r="C36" s="122">
        <f>'5- Identificación de Riesgos'!D36</f>
        <v>0</v>
      </c>
      <c r="D36" s="113"/>
      <c r="E36" s="111"/>
      <c r="F36" s="103"/>
      <c r="G36" s="103"/>
      <c r="H36" s="103"/>
      <c r="I36" s="103"/>
      <c r="J36" s="107">
        <f t="shared" si="3"/>
        <v>0</v>
      </c>
      <c r="K36" s="473"/>
      <c r="L36" s="103">
        <f>'5- Identificación de Riesgos'!I36</f>
        <v>0</v>
      </c>
      <c r="M36" s="129"/>
      <c r="N36" s="103"/>
      <c r="O36" s="103"/>
      <c r="P36" s="103"/>
      <c r="Q36" s="103"/>
      <c r="R36" s="107">
        <f t="shared" si="4"/>
        <v>0</v>
      </c>
      <c r="S36" s="473"/>
      <c r="T36" s="441"/>
      <c r="U36" s="414"/>
      <c r="V36" s="411"/>
    </row>
    <row r="37" spans="1:22" hidden="1">
      <c r="A37" s="466"/>
      <c r="B37" s="414"/>
      <c r="C37" s="122">
        <f>'5- Identificación de Riesgos'!D37</f>
        <v>0</v>
      </c>
      <c r="D37" s="113"/>
      <c r="E37" s="111"/>
      <c r="F37" s="103"/>
      <c r="G37" s="103"/>
      <c r="H37" s="103"/>
      <c r="I37" s="103"/>
      <c r="J37" s="107">
        <f t="shared" si="3"/>
        <v>0</v>
      </c>
      <c r="K37" s="473"/>
      <c r="L37" s="103">
        <f>'5- Identificación de Riesgos'!I37</f>
        <v>0</v>
      </c>
      <c r="M37" s="129"/>
      <c r="N37" s="103"/>
      <c r="O37" s="103"/>
      <c r="P37" s="103"/>
      <c r="Q37" s="103"/>
      <c r="R37" s="107">
        <f t="shared" si="4"/>
        <v>0</v>
      </c>
      <c r="S37" s="473"/>
      <c r="T37" s="441"/>
      <c r="U37" s="414"/>
      <c r="V37" s="411"/>
    </row>
    <row r="38" spans="1:22" hidden="1">
      <c r="A38" s="466"/>
      <c r="B38" s="414"/>
      <c r="C38" s="122">
        <f>'5- Identificación de Riesgos'!D38</f>
        <v>0</v>
      </c>
      <c r="D38" s="113"/>
      <c r="E38" s="111"/>
      <c r="F38" s="103"/>
      <c r="G38" s="103"/>
      <c r="H38" s="103"/>
      <c r="I38" s="103"/>
      <c r="J38" s="107">
        <f t="shared" si="3"/>
        <v>0</v>
      </c>
      <c r="K38" s="473"/>
      <c r="L38" s="103">
        <f>'5- Identificación de Riesgos'!I38</f>
        <v>0</v>
      </c>
      <c r="M38" s="129"/>
      <c r="N38" s="103"/>
      <c r="O38" s="103"/>
      <c r="P38" s="103"/>
      <c r="Q38" s="103"/>
      <c r="R38" s="107">
        <f t="shared" si="4"/>
        <v>0</v>
      </c>
      <c r="S38" s="473"/>
      <c r="T38" s="441"/>
      <c r="U38" s="414"/>
      <c r="V38" s="411"/>
    </row>
    <row r="39" spans="1:22" ht="15.75" hidden="1" thickBot="1">
      <c r="A39" s="467"/>
      <c r="B39" s="415"/>
      <c r="C39" s="123">
        <f>'5- Identificación de Riesgos'!D39</f>
        <v>0</v>
      </c>
      <c r="D39" s="114"/>
      <c r="E39" s="125"/>
      <c r="F39" s="104"/>
      <c r="G39" s="104"/>
      <c r="H39" s="104"/>
      <c r="I39" s="104"/>
      <c r="J39" s="108">
        <f t="shared" si="3"/>
        <v>0</v>
      </c>
      <c r="K39" s="474"/>
      <c r="L39" s="104">
        <f>'5- Identificación de Riesgos'!I39</f>
        <v>0</v>
      </c>
      <c r="M39" s="130"/>
      <c r="N39" s="104"/>
      <c r="O39" s="104"/>
      <c r="P39" s="104"/>
      <c r="Q39" s="104"/>
      <c r="R39" s="108">
        <f t="shared" si="4"/>
        <v>0</v>
      </c>
      <c r="S39" s="474"/>
      <c r="T39" s="442"/>
      <c r="U39" s="415"/>
      <c r="V39" s="412"/>
    </row>
    <row r="40" spans="1:22" ht="76.5" hidden="1">
      <c r="A40" s="401">
        <f>'5- Identificación de Riesgos'!A40</f>
        <v>4</v>
      </c>
      <c r="B40" s="413" t="str">
        <f>'5- Identificación de Riesgos'!B40</f>
        <v>Recibir dádivas o beneficios a nombre propio o de terceros para  desviar recursos, no presentar o presentar reportes con información no veraz</v>
      </c>
      <c r="C40" s="121" t="str">
        <f>'5- Identificación de Riesgos'!D40</f>
        <v>1. Insuficientes programas de capacitación para la toma de conciencia debido al desconocimiento de l ley antisoborno (ISO 37001:2016), Plan Anticorrupción y  de los  valores y principios propios de la entidad</v>
      </c>
      <c r="D40" s="116"/>
      <c r="E40" s="110"/>
      <c r="F40" s="102" t="s">
        <v>318</v>
      </c>
      <c r="G40" s="102" t="s">
        <v>315</v>
      </c>
      <c r="H40" s="102" t="s">
        <v>318</v>
      </c>
      <c r="I40" s="102" t="s">
        <v>318</v>
      </c>
      <c r="J40" s="109">
        <f t="shared" si="3"/>
        <v>0.25</v>
      </c>
      <c r="K40" s="472">
        <f>AVERAGE(J40:J49)</f>
        <v>0.125</v>
      </c>
      <c r="L40" s="102" t="str">
        <f>'5- Identificación de Riesgos'!I40</f>
        <v>Afectación de reputacion,imagén,  credibilidad, satisfacción de usuarios y PI</v>
      </c>
      <c r="M40" s="110" t="s">
        <v>320</v>
      </c>
      <c r="N40" s="102" t="s">
        <v>315</v>
      </c>
      <c r="O40" s="102" t="s">
        <v>315</v>
      </c>
      <c r="P40" s="102" t="s">
        <v>315</v>
      </c>
      <c r="Q40" s="102" t="s">
        <v>315</v>
      </c>
      <c r="R40" s="109">
        <f t="shared" si="4"/>
        <v>1</v>
      </c>
      <c r="S40" s="472">
        <f t="shared" ref="S40" si="6">AVERAGE(R40:R49)</f>
        <v>0.13500000000000001</v>
      </c>
      <c r="T40" s="440" t="str">
        <f>CONCATENATE(INDEX('8- Políticas de Administración '!$B$6:$F$10,MATCH(ROUND(IF((RIGHT('5- Identificación de Riesgos'!H40,1)-'6- Valoración Controles'!K40)&lt;1,1,(RIGHT('5- Identificación de Riesgos'!H40,1)-'6- Valoración Controles'!K40)),0),'8- Políticas de Administración '!$F$6:$F$10,0),1)," - ",ROUND(IF((RIGHT('5- Identificación de Riesgos'!H40,1)-'6- Valoración Controles'!K40)&lt;1,1,(RIGHT('5- Identificación de Riesgos'!H40,1)-'6- Valoración Controles'!K40)),0))</f>
        <v>Muy Baja - 1</v>
      </c>
      <c r="U40" s="413" t="str">
        <f>CONCATENATE(INDEX('8- Políticas de Administración '!$B$17:$F$21,MATCH(ROUND(IF((RIGHT('5- Identificación de Riesgos'!M40,1)-'6- Valoración Controles'!S40)&lt;1,1,(RIGHT('5- Identificación de Riesgos'!M40,1)-'6- Valoración Controles'!S40)),0),'8- Políticas de Administración '!$F$17:$F$21,0),1)," - ",ROUND(IF((RIGHT('5- Identificación de Riesgos'!M40,1)-'6- Valoración Controles'!S40)&lt;1,1,(RIGHT('5- Identificación de Riesgos'!M40,1)-'6- Valoración Controles'!S40)),0))</f>
        <v>Moderado - 3</v>
      </c>
      <c r="V40" s="410" t="str">
        <f>CONCATENATE(VLOOKUP((LEFT(T40,LEN(T40)-4)&amp;LEFT(U40,LEN(U40)-4)),'9- Matriz de Calor '!$D$18:$E$42,2,0)," - ",RIGHT(T40,1)*RIGHT(U40,1))</f>
        <v>Moderado - 3</v>
      </c>
    </row>
    <row r="41" spans="1:22" ht="30" hidden="1">
      <c r="A41" s="402"/>
      <c r="B41" s="414"/>
      <c r="C41" s="122" t="str">
        <f>'5- Identificación de Riesgos'!D41</f>
        <v>2. Desconocimiento y no aplicación del Código de Ética y Buen Gobierno</v>
      </c>
      <c r="D41" s="113"/>
      <c r="E41" s="111"/>
      <c r="F41" s="103" t="s">
        <v>318</v>
      </c>
      <c r="G41" s="103" t="s">
        <v>318</v>
      </c>
      <c r="H41" s="103" t="s">
        <v>318</v>
      </c>
      <c r="I41" s="103" t="s">
        <v>318</v>
      </c>
      <c r="J41" s="107">
        <f t="shared" si="3"/>
        <v>0</v>
      </c>
      <c r="K41" s="473"/>
      <c r="L41" s="103">
        <f>'5- Identificación de Riesgos'!I41</f>
        <v>0</v>
      </c>
      <c r="M41" s="178" t="s">
        <v>317</v>
      </c>
      <c r="N41" s="103" t="s">
        <v>318</v>
      </c>
      <c r="O41" s="103" t="s">
        <v>318</v>
      </c>
      <c r="P41" s="103" t="s">
        <v>315</v>
      </c>
      <c r="Q41" s="103" t="s">
        <v>315</v>
      </c>
      <c r="R41" s="107">
        <f t="shared" si="4"/>
        <v>0.35</v>
      </c>
      <c r="S41" s="473"/>
      <c r="T41" s="441"/>
      <c r="U41" s="414"/>
      <c r="V41" s="411"/>
    </row>
    <row r="42" spans="1:22" ht="30" hidden="1">
      <c r="A42" s="402"/>
      <c r="B42" s="414"/>
      <c r="C42" s="122" t="str">
        <f>'5- Identificación de Riesgos'!D42</f>
        <v>3. Carencia de compromiso  y transparencia de los servidores judiciales</v>
      </c>
      <c r="D42" s="113"/>
      <c r="E42" s="111"/>
      <c r="F42" s="103" t="s">
        <v>315</v>
      </c>
      <c r="G42" s="103" t="s">
        <v>315</v>
      </c>
      <c r="H42" s="103" t="s">
        <v>315</v>
      </c>
      <c r="I42" s="103" t="s">
        <v>315</v>
      </c>
      <c r="J42" s="107">
        <f t="shared" si="3"/>
        <v>1</v>
      </c>
      <c r="K42" s="473"/>
      <c r="L42" s="103">
        <f>'5- Identificación de Riesgos'!I42</f>
        <v>0</v>
      </c>
      <c r="M42" s="111" t="s">
        <v>319</v>
      </c>
      <c r="N42" s="105"/>
      <c r="O42" s="105"/>
      <c r="P42" s="105"/>
      <c r="Q42" s="105"/>
      <c r="R42" s="107">
        <f t="shared" si="4"/>
        <v>0</v>
      </c>
      <c r="S42" s="473"/>
      <c r="T42" s="441"/>
      <c r="U42" s="414"/>
      <c r="V42" s="411"/>
    </row>
    <row r="43" spans="1:22" ht="30" hidden="1">
      <c r="A43" s="402"/>
      <c r="B43" s="414"/>
      <c r="C43" s="122" t="str">
        <f>'5- Identificación de Riesgos'!D43</f>
        <v>4. Deficiencia de  controles en el trámite  de los documentos</v>
      </c>
      <c r="D43" s="113"/>
      <c r="E43" s="111"/>
      <c r="F43" s="103"/>
      <c r="G43" s="103"/>
      <c r="H43" s="103"/>
      <c r="I43" s="103"/>
      <c r="J43" s="107">
        <f t="shared" si="3"/>
        <v>0</v>
      </c>
      <c r="K43" s="473"/>
      <c r="L43" s="103">
        <f>'5- Identificación de Riesgos'!I43</f>
        <v>0</v>
      </c>
      <c r="M43" s="129"/>
      <c r="N43" s="103"/>
      <c r="O43" s="103"/>
      <c r="P43" s="103"/>
      <c r="Q43" s="103"/>
      <c r="R43" s="107">
        <f t="shared" si="4"/>
        <v>0</v>
      </c>
      <c r="S43" s="473"/>
      <c r="T43" s="441"/>
      <c r="U43" s="414"/>
      <c r="V43" s="411"/>
    </row>
    <row r="44" spans="1:22" ht="30" hidden="1">
      <c r="A44" s="402"/>
      <c r="B44" s="414"/>
      <c r="C44" s="122" t="str">
        <f>'5- Identificación de Riesgos'!D44</f>
        <v xml:space="preserve">5. No aplicación adecuada de los procedimientos de control </v>
      </c>
      <c r="D44" s="113"/>
      <c r="E44" s="113"/>
      <c r="F44" s="103"/>
      <c r="G44" s="103"/>
      <c r="H44" s="103"/>
      <c r="I44" s="103"/>
      <c r="J44" s="107">
        <f t="shared" si="3"/>
        <v>0</v>
      </c>
      <c r="K44" s="473"/>
      <c r="L44" s="103">
        <f>'5- Identificación de Riesgos'!I44</f>
        <v>0</v>
      </c>
      <c r="M44" s="129"/>
      <c r="N44" s="103"/>
      <c r="O44" s="103"/>
      <c r="P44" s="103"/>
      <c r="Q44" s="103"/>
      <c r="R44" s="107">
        <f t="shared" si="4"/>
        <v>0</v>
      </c>
      <c r="S44" s="473"/>
      <c r="T44" s="441"/>
      <c r="U44" s="414"/>
      <c r="V44" s="411"/>
    </row>
    <row r="45" spans="1:22" hidden="1">
      <c r="A45" s="402"/>
      <c r="B45" s="414"/>
      <c r="C45" s="122">
        <f>'5- Identificación de Riesgos'!D45</f>
        <v>0</v>
      </c>
      <c r="D45" s="113"/>
      <c r="E45" s="111"/>
      <c r="F45" s="103"/>
      <c r="G45" s="103"/>
      <c r="H45" s="103"/>
      <c r="I45" s="103"/>
      <c r="J45" s="107">
        <f t="shared" si="3"/>
        <v>0</v>
      </c>
      <c r="K45" s="473"/>
      <c r="L45" s="103">
        <f>'5- Identificación de Riesgos'!I45</f>
        <v>0</v>
      </c>
      <c r="M45" s="129"/>
      <c r="N45" s="103"/>
      <c r="O45" s="103"/>
      <c r="P45" s="103"/>
      <c r="Q45" s="103"/>
      <c r="R45" s="107">
        <f t="shared" si="4"/>
        <v>0</v>
      </c>
      <c r="S45" s="473"/>
      <c r="T45" s="441"/>
      <c r="U45" s="414"/>
      <c r="V45" s="411"/>
    </row>
    <row r="46" spans="1:22" hidden="1">
      <c r="A46" s="402"/>
      <c r="B46" s="414"/>
      <c r="C46" s="122">
        <f>'5- Identificación de Riesgos'!D46</f>
        <v>0</v>
      </c>
      <c r="D46" s="113"/>
      <c r="E46" s="111"/>
      <c r="F46" s="103"/>
      <c r="G46" s="103"/>
      <c r="H46" s="103"/>
      <c r="I46" s="103"/>
      <c r="J46" s="107">
        <f t="shared" si="3"/>
        <v>0</v>
      </c>
      <c r="K46" s="473"/>
      <c r="L46" s="103">
        <f>'5- Identificación de Riesgos'!I46</f>
        <v>0</v>
      </c>
      <c r="M46" s="129"/>
      <c r="N46" s="103"/>
      <c r="O46" s="103"/>
      <c r="P46" s="103"/>
      <c r="Q46" s="103"/>
      <c r="R46" s="107">
        <f t="shared" si="4"/>
        <v>0</v>
      </c>
      <c r="S46" s="473"/>
      <c r="T46" s="441"/>
      <c r="U46" s="414"/>
      <c r="V46" s="411"/>
    </row>
    <row r="47" spans="1:22" hidden="1">
      <c r="A47" s="402"/>
      <c r="B47" s="414"/>
      <c r="C47" s="122">
        <f>'5- Identificación de Riesgos'!D47</f>
        <v>0</v>
      </c>
      <c r="D47" s="113"/>
      <c r="E47" s="111"/>
      <c r="F47" s="103"/>
      <c r="G47" s="103"/>
      <c r="H47" s="103"/>
      <c r="I47" s="103"/>
      <c r="J47" s="107">
        <f t="shared" si="3"/>
        <v>0</v>
      </c>
      <c r="K47" s="473"/>
      <c r="L47" s="103">
        <f>'5- Identificación de Riesgos'!I47</f>
        <v>0</v>
      </c>
      <c r="M47" s="129"/>
      <c r="N47" s="103"/>
      <c r="O47" s="103"/>
      <c r="P47" s="103"/>
      <c r="Q47" s="103"/>
      <c r="R47" s="107">
        <f t="shared" si="4"/>
        <v>0</v>
      </c>
      <c r="S47" s="473"/>
      <c r="T47" s="441"/>
      <c r="U47" s="414"/>
      <c r="V47" s="411"/>
    </row>
    <row r="48" spans="1:22" hidden="1">
      <c r="A48" s="402"/>
      <c r="B48" s="414"/>
      <c r="C48" s="122">
        <f>'5- Identificación de Riesgos'!D48</f>
        <v>0</v>
      </c>
      <c r="D48" s="113"/>
      <c r="E48" s="111"/>
      <c r="F48" s="103"/>
      <c r="G48" s="103"/>
      <c r="H48" s="103"/>
      <c r="I48" s="103"/>
      <c r="J48" s="107">
        <f t="shared" si="3"/>
        <v>0</v>
      </c>
      <c r="K48" s="473"/>
      <c r="L48" s="103">
        <f>'5- Identificación de Riesgos'!I48</f>
        <v>0</v>
      </c>
      <c r="M48" s="129"/>
      <c r="N48" s="103"/>
      <c r="O48" s="103"/>
      <c r="P48" s="103"/>
      <c r="Q48" s="103"/>
      <c r="R48" s="107">
        <f t="shared" si="4"/>
        <v>0</v>
      </c>
      <c r="S48" s="473"/>
      <c r="T48" s="441"/>
      <c r="U48" s="414"/>
      <c r="V48" s="411"/>
    </row>
    <row r="49" spans="1:22" ht="15.75" hidden="1" thickBot="1">
      <c r="A49" s="403"/>
      <c r="B49" s="415"/>
      <c r="C49" s="123">
        <f>'5- Identificación de Riesgos'!D49</f>
        <v>0</v>
      </c>
      <c r="D49" s="114"/>
      <c r="E49" s="125"/>
      <c r="F49" s="104"/>
      <c r="G49" s="104"/>
      <c r="H49" s="104"/>
      <c r="I49" s="104"/>
      <c r="J49" s="108">
        <f t="shared" si="3"/>
        <v>0</v>
      </c>
      <c r="K49" s="474"/>
      <c r="L49" s="104">
        <f>'5- Identificación de Riesgos'!I49</f>
        <v>0</v>
      </c>
      <c r="M49" s="130"/>
      <c r="N49" s="104"/>
      <c r="O49" s="104"/>
      <c r="P49" s="104"/>
      <c r="Q49" s="104"/>
      <c r="R49" s="108">
        <f t="shared" si="4"/>
        <v>0</v>
      </c>
      <c r="S49" s="474"/>
      <c r="T49" s="442"/>
      <c r="U49" s="415"/>
      <c r="V49" s="412"/>
    </row>
    <row r="50" spans="1:22" ht="51" hidden="1">
      <c r="A50" s="401">
        <f>'5- Identificación de Riesgos'!A50</f>
        <v>5</v>
      </c>
      <c r="B50" s="413" t="str">
        <f>'5- Identificación de Riesgos'!B50</f>
        <v>Ofrecer, prometer y entregar, aceptar o solicitar una ventaja indebida  para influir o direccionar  la formulación de   requisitos habiliantes y/o técnicos  para satisfacer un interés personal, de manera directa, indirecta o interpuesta por otras personas</v>
      </c>
      <c r="C50" s="121" t="str">
        <f>'5- Identificación de Riesgos'!D50</f>
        <v>1. Falta de ética de los servidores públicos (Debilidades en principios y valores)</v>
      </c>
      <c r="D50" s="116"/>
      <c r="E50" s="110"/>
      <c r="F50" s="102" t="s">
        <v>318</v>
      </c>
      <c r="G50" s="102" t="s">
        <v>315</v>
      </c>
      <c r="H50" s="102" t="s">
        <v>318</v>
      </c>
      <c r="I50" s="102" t="s">
        <v>318</v>
      </c>
      <c r="J50" s="109">
        <f t="shared" si="3"/>
        <v>0.25</v>
      </c>
      <c r="K50" s="472">
        <f>AVERAGE(J50:J59)</f>
        <v>0.125</v>
      </c>
      <c r="L50" s="102" t="str">
        <f>'5- Identificación de Riesgos'!I50</f>
        <v>Afectación Económica</v>
      </c>
      <c r="M50" s="110" t="s">
        <v>316</v>
      </c>
      <c r="N50" s="102" t="s">
        <v>315</v>
      </c>
      <c r="O50" s="102" t="s">
        <v>315</v>
      </c>
      <c r="P50" s="102" t="s">
        <v>315</v>
      </c>
      <c r="Q50" s="102" t="s">
        <v>315</v>
      </c>
      <c r="R50" s="109">
        <f t="shared" si="4"/>
        <v>1</v>
      </c>
      <c r="S50" s="472">
        <f t="shared" ref="S50" si="7">AVERAGE(R50:R59)</f>
        <v>0.13500000000000001</v>
      </c>
      <c r="T50" s="440" t="str">
        <f>CONCATENATE(INDEX('8- Políticas de Administración '!$B$6:$F$10,MATCH(ROUND(IF((RIGHT('5- Identificación de Riesgos'!H50,1)-'6- Valoración Controles'!K50)&lt;1,1,(RIGHT('5- Identificación de Riesgos'!H50,1)-'6- Valoración Controles'!K50)),0),'8- Políticas de Administración '!$F$6:$F$10,0),1)," - ",ROUND(IF((RIGHT('5- Identificación de Riesgos'!H50,1)-'6- Valoración Controles'!K50)&lt;1,1,(RIGHT('5- Identificación de Riesgos'!H50,1)-'6- Valoración Controles'!K50)),0))</f>
        <v>Muy Baja - 1</v>
      </c>
      <c r="U50" s="413" t="str">
        <f>CONCATENATE(INDEX('8- Políticas de Administración '!$B$17:$F$21,MATCH(ROUND(IF((RIGHT('5- Identificación de Riesgos'!M50,1)-'6- Valoración Controles'!S50)&lt;1,1,(RIGHT('5- Identificación de Riesgos'!M50,1)-'6- Valoración Controles'!S50)),0),'8- Políticas de Administración '!$F$17:$F$21,0),1)," - ",ROUND(IF((RIGHT('5- Identificación de Riesgos'!M50,1)-'6- Valoración Controles'!S50)&lt;1,1,(RIGHT('5- Identificación de Riesgos'!M50,1)-'6- Valoración Controles'!S50)),0))</f>
        <v>Mayor - 4</v>
      </c>
      <c r="V50" s="410" t="str">
        <f>CONCATENATE(VLOOKUP((LEFT(T50,LEN(T50)-4)&amp;LEFT(U50,LEN(U50)-4)),'9- Matriz de Calor '!$D$18:$E$42,2,0)," - ",RIGHT(T50,1)*RIGHT(U50,1))</f>
        <v>Alto  - 4</v>
      </c>
    </row>
    <row r="51" spans="1:22" ht="60" hidden="1">
      <c r="A51" s="402"/>
      <c r="B51" s="414"/>
      <c r="C51" s="122" t="str">
        <f>'5- Identificación de Riesgos'!D51</f>
        <v>2. Falta de ética de terceros interesados  (Debilidades principios y valores)</v>
      </c>
      <c r="D51" s="113"/>
      <c r="E51" s="111"/>
      <c r="F51" s="103" t="s">
        <v>318</v>
      </c>
      <c r="G51" s="103" t="s">
        <v>318</v>
      </c>
      <c r="H51" s="103" t="s">
        <v>318</v>
      </c>
      <c r="I51" s="103" t="s">
        <v>318</v>
      </c>
      <c r="J51" s="107">
        <f t="shared" si="3"/>
        <v>0</v>
      </c>
      <c r="K51" s="473"/>
      <c r="L51" s="103" t="str">
        <f>'5- Identificación de Riesgos'!I51</f>
        <v>Afectación de reputacion,imagén,  credibilidad, satisfacción de usuarios y PI</v>
      </c>
      <c r="M51" s="178" t="s">
        <v>317</v>
      </c>
      <c r="N51" s="103" t="s">
        <v>318</v>
      </c>
      <c r="O51" s="103" t="s">
        <v>318</v>
      </c>
      <c r="P51" s="103" t="s">
        <v>315</v>
      </c>
      <c r="Q51" s="103" t="s">
        <v>315</v>
      </c>
      <c r="R51" s="107">
        <f t="shared" si="4"/>
        <v>0.35</v>
      </c>
      <c r="S51" s="473"/>
      <c r="T51" s="441"/>
      <c r="U51" s="414"/>
      <c r="V51" s="411"/>
    </row>
    <row r="52" spans="1:22" ht="30" hidden="1">
      <c r="A52" s="402"/>
      <c r="B52" s="414"/>
      <c r="C52" s="122" t="str">
        <f>'5- Identificación de Riesgos'!D52</f>
        <v>3. Debilidades en los controles de los procedimientos de estructuración de los procesos de contratación</v>
      </c>
      <c r="D52" s="113"/>
      <c r="E52" s="111"/>
      <c r="F52" s="103" t="s">
        <v>315</v>
      </c>
      <c r="G52" s="103" t="s">
        <v>315</v>
      </c>
      <c r="H52" s="103" t="s">
        <v>315</v>
      </c>
      <c r="I52" s="103" t="s">
        <v>315</v>
      </c>
      <c r="J52" s="107">
        <f t="shared" si="3"/>
        <v>1</v>
      </c>
      <c r="K52" s="473"/>
      <c r="L52" s="103">
        <f>'5- Identificación de Riesgos'!I52</f>
        <v>0</v>
      </c>
      <c r="M52" s="111"/>
      <c r="N52" s="105"/>
      <c r="O52" s="105"/>
      <c r="P52" s="105"/>
      <c r="Q52" s="105"/>
      <c r="R52" s="107">
        <f t="shared" si="4"/>
        <v>0</v>
      </c>
      <c r="S52" s="473"/>
      <c r="T52" s="441"/>
      <c r="U52" s="414"/>
      <c r="V52" s="411"/>
    </row>
    <row r="53" spans="1:22" hidden="1">
      <c r="A53" s="402"/>
      <c r="B53" s="414"/>
      <c r="C53" s="122">
        <f>'5- Identificación de Riesgos'!D53</f>
        <v>0</v>
      </c>
      <c r="D53" s="113"/>
      <c r="E53" s="111"/>
      <c r="F53" s="103"/>
      <c r="G53" s="103"/>
      <c r="H53" s="103"/>
      <c r="I53" s="103"/>
      <c r="J53" s="107">
        <f t="shared" si="3"/>
        <v>0</v>
      </c>
      <c r="K53" s="473"/>
      <c r="L53" s="103">
        <f>'5- Identificación de Riesgos'!I53</f>
        <v>0</v>
      </c>
      <c r="M53" s="129"/>
      <c r="N53" s="103"/>
      <c r="O53" s="103"/>
      <c r="P53" s="103"/>
      <c r="Q53" s="103"/>
      <c r="R53" s="107">
        <f t="shared" si="4"/>
        <v>0</v>
      </c>
      <c r="S53" s="473"/>
      <c r="T53" s="441"/>
      <c r="U53" s="414"/>
      <c r="V53" s="411"/>
    </row>
    <row r="54" spans="1:22" hidden="1">
      <c r="A54" s="402"/>
      <c r="B54" s="414"/>
      <c r="C54" s="122">
        <f>'5- Identificación de Riesgos'!D54</f>
        <v>0</v>
      </c>
      <c r="D54" s="113"/>
      <c r="E54" s="113"/>
      <c r="F54" s="103"/>
      <c r="G54" s="103"/>
      <c r="H54" s="103"/>
      <c r="I54" s="103"/>
      <c r="J54" s="107">
        <f t="shared" si="3"/>
        <v>0</v>
      </c>
      <c r="K54" s="473"/>
      <c r="L54" s="103">
        <f>'5- Identificación de Riesgos'!I54</f>
        <v>0</v>
      </c>
      <c r="M54" s="129"/>
      <c r="N54" s="103"/>
      <c r="O54" s="103"/>
      <c r="P54" s="103"/>
      <c r="Q54" s="103"/>
      <c r="R54" s="107">
        <f t="shared" si="4"/>
        <v>0</v>
      </c>
      <c r="S54" s="473"/>
      <c r="T54" s="441"/>
      <c r="U54" s="414"/>
      <c r="V54" s="411"/>
    </row>
    <row r="55" spans="1:22" hidden="1">
      <c r="A55" s="402"/>
      <c r="B55" s="414"/>
      <c r="C55" s="122">
        <f>'5- Identificación de Riesgos'!D55</f>
        <v>0</v>
      </c>
      <c r="D55" s="113"/>
      <c r="E55" s="111"/>
      <c r="F55" s="103"/>
      <c r="G55" s="103"/>
      <c r="H55" s="103"/>
      <c r="I55" s="103"/>
      <c r="J55" s="107">
        <f t="shared" si="3"/>
        <v>0</v>
      </c>
      <c r="K55" s="473"/>
      <c r="L55" s="103">
        <f>'5- Identificación de Riesgos'!I55</f>
        <v>0</v>
      </c>
      <c r="M55" s="129"/>
      <c r="N55" s="103"/>
      <c r="O55" s="103"/>
      <c r="P55" s="103"/>
      <c r="Q55" s="103"/>
      <c r="R55" s="107">
        <f t="shared" si="4"/>
        <v>0</v>
      </c>
      <c r="S55" s="473"/>
      <c r="T55" s="441"/>
      <c r="U55" s="414"/>
      <c r="V55" s="411"/>
    </row>
    <row r="56" spans="1:22" hidden="1">
      <c r="A56" s="402"/>
      <c r="B56" s="414"/>
      <c r="C56" s="122">
        <f>'5- Identificación de Riesgos'!D56</f>
        <v>0</v>
      </c>
      <c r="D56" s="113"/>
      <c r="E56" s="111"/>
      <c r="F56" s="103"/>
      <c r="G56" s="103"/>
      <c r="H56" s="103"/>
      <c r="I56" s="103"/>
      <c r="J56" s="107">
        <f t="shared" si="3"/>
        <v>0</v>
      </c>
      <c r="K56" s="473"/>
      <c r="L56" s="103">
        <f>'5- Identificación de Riesgos'!I56</f>
        <v>0</v>
      </c>
      <c r="M56" s="129"/>
      <c r="N56" s="103"/>
      <c r="O56" s="103"/>
      <c r="P56" s="103"/>
      <c r="Q56" s="103"/>
      <c r="R56" s="107">
        <f t="shared" si="4"/>
        <v>0</v>
      </c>
      <c r="S56" s="473"/>
      <c r="T56" s="441"/>
      <c r="U56" s="414"/>
      <c r="V56" s="411"/>
    </row>
    <row r="57" spans="1:22" hidden="1">
      <c r="A57" s="402"/>
      <c r="B57" s="414"/>
      <c r="C57" s="122">
        <f>'5- Identificación de Riesgos'!D57</f>
        <v>0</v>
      </c>
      <c r="D57" s="113"/>
      <c r="E57" s="111"/>
      <c r="F57" s="103"/>
      <c r="G57" s="103"/>
      <c r="H57" s="103"/>
      <c r="I57" s="103"/>
      <c r="J57" s="107">
        <f t="shared" si="3"/>
        <v>0</v>
      </c>
      <c r="K57" s="473"/>
      <c r="L57" s="103">
        <f>'5- Identificación de Riesgos'!I57</f>
        <v>0</v>
      </c>
      <c r="M57" s="129"/>
      <c r="N57" s="103"/>
      <c r="O57" s="103"/>
      <c r="P57" s="103"/>
      <c r="Q57" s="103"/>
      <c r="R57" s="107">
        <f t="shared" si="4"/>
        <v>0</v>
      </c>
      <c r="S57" s="473"/>
      <c r="T57" s="441"/>
      <c r="U57" s="414"/>
      <c r="V57" s="411"/>
    </row>
    <row r="58" spans="1:22" hidden="1">
      <c r="A58" s="402"/>
      <c r="B58" s="414"/>
      <c r="C58" s="122">
        <f>'5- Identificación de Riesgos'!D58</f>
        <v>0</v>
      </c>
      <c r="D58" s="113"/>
      <c r="E58" s="111"/>
      <c r="F58" s="103"/>
      <c r="G58" s="103"/>
      <c r="H58" s="103"/>
      <c r="I58" s="103"/>
      <c r="J58" s="107">
        <f t="shared" si="3"/>
        <v>0</v>
      </c>
      <c r="K58" s="473"/>
      <c r="L58" s="103">
        <f>'5- Identificación de Riesgos'!I58</f>
        <v>0</v>
      </c>
      <c r="M58" s="129"/>
      <c r="N58" s="103"/>
      <c r="O58" s="103"/>
      <c r="P58" s="103"/>
      <c r="Q58" s="103"/>
      <c r="R58" s="107">
        <f t="shared" si="4"/>
        <v>0</v>
      </c>
      <c r="S58" s="473"/>
      <c r="T58" s="441"/>
      <c r="U58" s="414"/>
      <c r="V58" s="411"/>
    </row>
    <row r="59" spans="1:22" ht="15.75" hidden="1" thickBot="1">
      <c r="A59" s="403"/>
      <c r="B59" s="415"/>
      <c r="C59" s="123">
        <f>'5- Identificación de Riesgos'!D59</f>
        <v>0</v>
      </c>
      <c r="D59" s="114"/>
      <c r="E59" s="125"/>
      <c r="F59" s="104"/>
      <c r="G59" s="104"/>
      <c r="H59" s="104"/>
      <c r="I59" s="104"/>
      <c r="J59" s="108">
        <f t="shared" si="3"/>
        <v>0</v>
      </c>
      <c r="K59" s="474"/>
      <c r="L59" s="104">
        <f>'5- Identificación de Riesgos'!I59</f>
        <v>0</v>
      </c>
      <c r="M59" s="130"/>
      <c r="N59" s="104"/>
      <c r="O59" s="104"/>
      <c r="P59" s="104"/>
      <c r="Q59" s="104"/>
      <c r="R59" s="108">
        <f t="shared" si="4"/>
        <v>0</v>
      </c>
      <c r="S59" s="474"/>
      <c r="T59" s="442"/>
      <c r="U59" s="415"/>
      <c r="V59" s="412"/>
    </row>
    <row r="60" spans="1:22" ht="51" hidden="1">
      <c r="A60" s="401">
        <f>'5- Identificación de Riesgos'!A60</f>
        <v>6</v>
      </c>
      <c r="B60" s="429" t="str">
        <f>'5- Identificación de Riesgos'!B60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60" s="126" t="str">
        <f>'5- Identificación de Riesgos'!D60</f>
        <v>1. Falta de ética de los servidores judiciales (Debilidades en principios y valores)</v>
      </c>
      <c r="D60" s="127"/>
      <c r="E60" s="127"/>
      <c r="F60" s="105" t="s">
        <v>318</v>
      </c>
      <c r="G60" s="105" t="s">
        <v>315</v>
      </c>
      <c r="H60" s="105" t="s">
        <v>318</v>
      </c>
      <c r="I60" s="105" t="s">
        <v>318</v>
      </c>
      <c r="J60" s="106">
        <f t="shared" si="3"/>
        <v>0.25</v>
      </c>
      <c r="K60" s="490">
        <f>AVERAGE(J60:J69)</f>
        <v>0.125</v>
      </c>
      <c r="L60" s="105" t="str">
        <f>'5- Identificación de Riesgos'!I60</f>
        <v>Afectación Económica</v>
      </c>
      <c r="M60" s="110" t="s">
        <v>316</v>
      </c>
      <c r="N60" s="102" t="s">
        <v>315</v>
      </c>
      <c r="O60" s="102" t="s">
        <v>315</v>
      </c>
      <c r="P60" s="102" t="s">
        <v>315</v>
      </c>
      <c r="Q60" s="102" t="s">
        <v>315</v>
      </c>
      <c r="R60" s="106">
        <f t="shared" ref="R60:R69" si="8">SUM(COUNTIF(N60,"SI")*25%,COUNTIF(O60,"SI")*40%,COUNTIF(P60,"SI")*25%,COUNTIF(Q60,"SI")*10%)</f>
        <v>1</v>
      </c>
      <c r="S60" s="490">
        <f t="shared" ref="S60" si="9">AVERAGE(R60:R69)</f>
        <v>0.13500000000000001</v>
      </c>
      <c r="T60" s="458" t="str">
        <f>CONCATENATE(INDEX('8- Políticas de Administración '!$B$6:$F$10,MATCH(ROUND(IF((RIGHT('5- Identificación de Riesgos'!H60,1)-'6- Valoración Controles'!K60)&lt;1,1,(RIGHT('5- Identificación de Riesgos'!H60,1)-'6- Valoración Controles'!K60)),0),'8- Políticas de Administración '!$F$6:$F$10,0),1)," - ",ROUND(IF((RIGHT('5- Identificación de Riesgos'!H60,1)-'6- Valoración Controles'!K60)&lt;1,1,(RIGHT('5- Identificación de Riesgos'!H60,1)-'6- Valoración Controles'!K60)),0))</f>
        <v>Muy Baja - 1</v>
      </c>
      <c r="U60" s="429" t="str">
        <f>CONCATENATE(INDEX('8- Políticas de Administración '!$B$17:$F$21,MATCH(ROUND(IF((RIGHT('5- Identificación de Riesgos'!M60,1)-'6- Valoración Controles'!S60)&lt;1,1,(RIGHT('5- Identificación de Riesgos'!M60,1)-'6- Valoración Controles'!S60)),0),'8- Políticas de Administración '!$F$17:$F$21,0),1)," - ",ROUND(IF((RIGHT('5- Identificación de Riesgos'!M60,1)-'6- Valoración Controles'!S60)&lt;1,1,(RIGHT('5- Identificación de Riesgos'!M60,1)-'6- Valoración Controles'!S60)),0))</f>
        <v>Mayor - 4</v>
      </c>
      <c r="V60" s="430" t="str">
        <f>CONCATENATE(VLOOKUP((LEFT(T60,LEN(T60)-4)&amp;LEFT(U60,LEN(U60)-4)),'9- Matriz de Calor '!$D$18:$E$42,2,0)," - ",RIGHT(T60,1)*RIGHT(U60,1))</f>
        <v>Alto  - 4</v>
      </c>
    </row>
    <row r="61" spans="1:22" ht="60" hidden="1">
      <c r="A61" s="402"/>
      <c r="B61" s="414"/>
      <c r="C61" s="122" t="str">
        <f>'5- Identificación de Riesgos'!D61</f>
        <v>2. Falta de ética de terceros interesados  (Debilidades principios y valores)</v>
      </c>
      <c r="D61" s="112"/>
      <c r="E61" s="112"/>
      <c r="F61" s="103" t="s">
        <v>318</v>
      </c>
      <c r="G61" s="103" t="s">
        <v>318</v>
      </c>
      <c r="H61" s="103" t="s">
        <v>318</v>
      </c>
      <c r="I61" s="103" t="s">
        <v>318</v>
      </c>
      <c r="J61" s="107">
        <f t="shared" si="3"/>
        <v>0</v>
      </c>
      <c r="K61" s="473"/>
      <c r="L61" s="103" t="str">
        <f>'5- Identificación de Riesgos'!I61</f>
        <v>Afectación de reputacion,imagén,  credibilidad, satisfacción de usuarios y PI</v>
      </c>
      <c r="M61" s="178" t="s">
        <v>317</v>
      </c>
      <c r="N61" s="103" t="s">
        <v>318</v>
      </c>
      <c r="O61" s="103" t="s">
        <v>318</v>
      </c>
      <c r="P61" s="103" t="s">
        <v>315</v>
      </c>
      <c r="Q61" s="103" t="s">
        <v>315</v>
      </c>
      <c r="R61" s="107">
        <f t="shared" si="8"/>
        <v>0.35</v>
      </c>
      <c r="S61" s="473"/>
      <c r="T61" s="441"/>
      <c r="U61" s="414"/>
      <c r="V61" s="411"/>
    </row>
    <row r="62" spans="1:22" ht="45" hidden="1">
      <c r="A62" s="402"/>
      <c r="B62" s="414"/>
      <c r="C62" s="122" t="str">
        <f>'5- Identificación de Riesgos'!D62</f>
        <v>3. Debilidades en los controles de los procedimientos de reporte de incidentes y accidentes de trabajo y de Investigación de incidentes y accidentes de trabajo</v>
      </c>
      <c r="D62" s="112"/>
      <c r="E62" s="112"/>
      <c r="F62" s="103" t="s">
        <v>315</v>
      </c>
      <c r="G62" s="103" t="s">
        <v>315</v>
      </c>
      <c r="H62" s="103" t="s">
        <v>315</v>
      </c>
      <c r="I62" s="103" t="s">
        <v>315</v>
      </c>
      <c r="J62" s="107">
        <f t="shared" si="3"/>
        <v>1</v>
      </c>
      <c r="K62" s="473"/>
      <c r="L62" s="103">
        <f>'5- Identificación de Riesgos'!I62</f>
        <v>0</v>
      </c>
      <c r="M62" s="111"/>
      <c r="N62" s="105"/>
      <c r="O62" s="105"/>
      <c r="P62" s="105"/>
      <c r="Q62" s="105"/>
      <c r="R62" s="107">
        <f t="shared" si="8"/>
        <v>0</v>
      </c>
      <c r="S62" s="473"/>
      <c r="T62" s="441"/>
      <c r="U62" s="414"/>
      <c r="V62" s="411"/>
    </row>
    <row r="63" spans="1:22" hidden="1">
      <c r="A63" s="402"/>
      <c r="B63" s="414"/>
      <c r="C63" s="122">
        <f>'5- Identificación de Riesgos'!D63</f>
        <v>0</v>
      </c>
      <c r="D63" s="112"/>
      <c r="E63" s="112"/>
      <c r="F63" s="103"/>
      <c r="G63" s="103"/>
      <c r="H63" s="103"/>
      <c r="I63" s="103"/>
      <c r="J63" s="107">
        <f t="shared" si="3"/>
        <v>0</v>
      </c>
      <c r="K63" s="473"/>
      <c r="L63" s="103">
        <f>'5- Identificación de Riesgos'!I63</f>
        <v>0</v>
      </c>
      <c r="M63" s="112"/>
      <c r="N63" s="103"/>
      <c r="O63" s="103"/>
      <c r="P63" s="103"/>
      <c r="Q63" s="103"/>
      <c r="R63" s="107">
        <f t="shared" si="8"/>
        <v>0</v>
      </c>
      <c r="S63" s="473"/>
      <c r="T63" s="441"/>
      <c r="U63" s="414"/>
      <c r="V63" s="411"/>
    </row>
    <row r="64" spans="1:22" hidden="1">
      <c r="A64" s="402"/>
      <c r="B64" s="414"/>
      <c r="C64" s="122">
        <f>'5- Identificación de Riesgos'!D64</f>
        <v>0</v>
      </c>
      <c r="D64" s="112"/>
      <c r="E64" s="112"/>
      <c r="F64" s="103"/>
      <c r="G64" s="103"/>
      <c r="H64" s="103"/>
      <c r="I64" s="103"/>
      <c r="J64" s="107">
        <f t="shared" si="3"/>
        <v>0</v>
      </c>
      <c r="K64" s="473"/>
      <c r="L64" s="103">
        <f>'5- Identificación de Riesgos'!I64</f>
        <v>0</v>
      </c>
      <c r="M64" s="112"/>
      <c r="N64" s="103"/>
      <c r="O64" s="103"/>
      <c r="P64" s="103"/>
      <c r="Q64" s="103"/>
      <c r="R64" s="107">
        <f t="shared" si="8"/>
        <v>0</v>
      </c>
      <c r="S64" s="473"/>
      <c r="T64" s="441"/>
      <c r="U64" s="414"/>
      <c r="V64" s="411"/>
    </row>
    <row r="65" spans="1:22" hidden="1">
      <c r="A65" s="402"/>
      <c r="B65" s="414"/>
      <c r="C65" s="122">
        <f>'5- Identificación de Riesgos'!D65</f>
        <v>0</v>
      </c>
      <c r="D65" s="112"/>
      <c r="E65" s="112"/>
      <c r="F65" s="103"/>
      <c r="G65" s="103"/>
      <c r="H65" s="103"/>
      <c r="I65" s="103"/>
      <c r="J65" s="107">
        <f t="shared" si="3"/>
        <v>0</v>
      </c>
      <c r="K65" s="473"/>
      <c r="L65" s="103">
        <f>'5- Identificación de Riesgos'!I65</f>
        <v>0</v>
      </c>
      <c r="M65" s="112"/>
      <c r="N65" s="103"/>
      <c r="O65" s="103"/>
      <c r="P65" s="103"/>
      <c r="Q65" s="103"/>
      <c r="R65" s="107">
        <f t="shared" si="8"/>
        <v>0</v>
      </c>
      <c r="S65" s="473"/>
      <c r="T65" s="441"/>
      <c r="U65" s="414"/>
      <c r="V65" s="411"/>
    </row>
    <row r="66" spans="1:22" hidden="1">
      <c r="A66" s="402"/>
      <c r="B66" s="414"/>
      <c r="C66" s="122">
        <f>'5- Identificación de Riesgos'!D66</f>
        <v>0</v>
      </c>
      <c r="D66" s="112"/>
      <c r="E66" s="112"/>
      <c r="F66" s="103"/>
      <c r="G66" s="103"/>
      <c r="H66" s="103"/>
      <c r="I66" s="103"/>
      <c r="J66" s="107">
        <f t="shared" si="3"/>
        <v>0</v>
      </c>
      <c r="K66" s="473"/>
      <c r="L66" s="103">
        <f>'5- Identificación de Riesgos'!I66</f>
        <v>0</v>
      </c>
      <c r="M66" s="112"/>
      <c r="N66" s="103"/>
      <c r="O66" s="103"/>
      <c r="P66" s="103"/>
      <c r="Q66" s="103"/>
      <c r="R66" s="107">
        <f t="shared" si="8"/>
        <v>0</v>
      </c>
      <c r="S66" s="473"/>
      <c r="T66" s="441"/>
      <c r="U66" s="414"/>
      <c r="V66" s="411"/>
    </row>
    <row r="67" spans="1:22" hidden="1">
      <c r="A67" s="402"/>
      <c r="B67" s="414"/>
      <c r="C67" s="122">
        <f>'5- Identificación de Riesgos'!D67</f>
        <v>0</v>
      </c>
      <c r="D67" s="112"/>
      <c r="E67" s="112"/>
      <c r="F67" s="103"/>
      <c r="G67" s="103"/>
      <c r="H67" s="103"/>
      <c r="I67" s="103"/>
      <c r="J67" s="107">
        <f t="shared" si="3"/>
        <v>0</v>
      </c>
      <c r="K67" s="473"/>
      <c r="L67" s="103">
        <f>'5- Identificación de Riesgos'!I67</f>
        <v>0</v>
      </c>
      <c r="M67" s="112"/>
      <c r="N67" s="103"/>
      <c r="O67" s="103"/>
      <c r="P67" s="103"/>
      <c r="Q67" s="103"/>
      <c r="R67" s="107">
        <f t="shared" si="8"/>
        <v>0</v>
      </c>
      <c r="S67" s="473"/>
      <c r="T67" s="441"/>
      <c r="U67" s="414"/>
      <c r="V67" s="411"/>
    </row>
    <row r="68" spans="1:22" hidden="1">
      <c r="A68" s="402"/>
      <c r="B68" s="414"/>
      <c r="C68" s="122">
        <f>'5- Identificación de Riesgos'!D68</f>
        <v>0</v>
      </c>
      <c r="D68" s="112"/>
      <c r="E68" s="112"/>
      <c r="F68" s="103"/>
      <c r="G68" s="103"/>
      <c r="H68" s="103"/>
      <c r="I68" s="103"/>
      <c r="J68" s="107">
        <f t="shared" si="3"/>
        <v>0</v>
      </c>
      <c r="K68" s="473"/>
      <c r="L68" s="103">
        <f>'5- Identificación de Riesgos'!I68</f>
        <v>0</v>
      </c>
      <c r="M68" s="112"/>
      <c r="N68" s="103"/>
      <c r="O68" s="103"/>
      <c r="P68" s="103"/>
      <c r="Q68" s="103"/>
      <c r="R68" s="107">
        <f t="shared" si="8"/>
        <v>0</v>
      </c>
      <c r="S68" s="473"/>
      <c r="T68" s="441"/>
      <c r="U68" s="414"/>
      <c r="V68" s="411"/>
    </row>
    <row r="69" spans="1:22" ht="15.75" hidden="1" thickBot="1">
      <c r="A69" s="403"/>
      <c r="B69" s="415"/>
      <c r="C69" s="123">
        <f>'5- Identificación de Riesgos'!D69</f>
        <v>0</v>
      </c>
      <c r="D69" s="128"/>
      <c r="E69" s="128"/>
      <c r="F69" s="104"/>
      <c r="G69" s="104"/>
      <c r="H69" s="104"/>
      <c r="I69" s="104"/>
      <c r="J69" s="108">
        <f t="shared" si="3"/>
        <v>0</v>
      </c>
      <c r="K69" s="474"/>
      <c r="L69" s="104">
        <f>'5- Identificación de Riesgos'!I69</f>
        <v>0</v>
      </c>
      <c r="M69" s="128"/>
      <c r="N69" s="104"/>
      <c r="O69" s="104"/>
      <c r="P69" s="104"/>
      <c r="Q69" s="104"/>
      <c r="R69" s="108">
        <f t="shared" si="8"/>
        <v>0</v>
      </c>
      <c r="S69" s="474"/>
      <c r="T69" s="442"/>
      <c r="U69" s="415"/>
      <c r="V69" s="412"/>
    </row>
  </sheetData>
  <mergeCells count="60">
    <mergeCell ref="A50:A59"/>
    <mergeCell ref="T60:T69"/>
    <mergeCell ref="U60:U69"/>
    <mergeCell ref="V60:V69"/>
    <mergeCell ref="B60:B69"/>
    <mergeCell ref="A60:A69"/>
    <mergeCell ref="K60:K69"/>
    <mergeCell ref="S60:S69"/>
    <mergeCell ref="T50:T59"/>
    <mergeCell ref="U50:U59"/>
    <mergeCell ref="V50:V59"/>
    <mergeCell ref="B50:B59"/>
    <mergeCell ref="K50:K59"/>
    <mergeCell ref="S50:S59"/>
    <mergeCell ref="T40:T49"/>
    <mergeCell ref="U40:U49"/>
    <mergeCell ref="V40:V49"/>
    <mergeCell ref="A40:A49"/>
    <mergeCell ref="B40:B49"/>
    <mergeCell ref="K40:K49"/>
    <mergeCell ref="S40:S49"/>
    <mergeCell ref="T30:T39"/>
    <mergeCell ref="U30:U39"/>
    <mergeCell ref="V30:V39"/>
    <mergeCell ref="A30:A39"/>
    <mergeCell ref="B30:B39"/>
    <mergeCell ref="K30:K39"/>
    <mergeCell ref="S30:S39"/>
    <mergeCell ref="L8:S8"/>
    <mergeCell ref="D6:V6"/>
    <mergeCell ref="A10:A19"/>
    <mergeCell ref="B10:B19"/>
    <mergeCell ref="A20:A29"/>
    <mergeCell ref="B20:B29"/>
    <mergeCell ref="K20:K29"/>
    <mergeCell ref="V20:V29"/>
    <mergeCell ref="T20:T29"/>
    <mergeCell ref="U20:U29"/>
    <mergeCell ref="S20:S29"/>
    <mergeCell ref="B8:B9"/>
    <mergeCell ref="C8:C9"/>
    <mergeCell ref="D8:D9"/>
    <mergeCell ref="E8:E9"/>
    <mergeCell ref="F8:K8"/>
    <mergeCell ref="S10:S19"/>
    <mergeCell ref="T10:T19"/>
    <mergeCell ref="U10:U19"/>
    <mergeCell ref="A1:C2"/>
    <mergeCell ref="A4:C4"/>
    <mergeCell ref="A5:C5"/>
    <mergeCell ref="E1:V3"/>
    <mergeCell ref="D4:V4"/>
    <mergeCell ref="D5:V5"/>
    <mergeCell ref="V10:V19"/>
    <mergeCell ref="K10:K19"/>
    <mergeCell ref="A7:C7"/>
    <mergeCell ref="A6:C6"/>
    <mergeCell ref="T7:V7"/>
    <mergeCell ref="D7:R7"/>
    <mergeCell ref="A8:A9"/>
  </mergeCells>
  <conditionalFormatting sqref="T10 T20">
    <cfRule type="containsText" dxfId="731" priority="469" operator="containsText" text="Muy Baja">
      <formula>NOT(ISERROR(SEARCH("Muy Baja",T10)))</formula>
    </cfRule>
    <cfRule type="containsText" dxfId="730" priority="470" operator="containsText" text="Baja">
      <formula>NOT(ISERROR(SEARCH("Baja",T10)))</formula>
    </cfRule>
    <cfRule type="containsText" dxfId="729" priority="471" operator="containsText" text="Muy Alta">
      <formula>NOT(ISERROR(SEARCH("Muy Alta",T10)))</formula>
    </cfRule>
    <cfRule type="containsText" dxfId="728" priority="473" operator="containsText" text="Alta">
      <formula>NOT(ISERROR(SEARCH("Alta",T10)))</formula>
    </cfRule>
    <cfRule type="containsText" dxfId="727" priority="474" operator="containsText" text="Media">
      <formula>NOT(ISERROR(SEARCH("Media",T10)))</formula>
    </cfRule>
    <cfRule type="containsText" dxfId="726" priority="475" operator="containsText" text="Media">
      <formula>NOT(ISERROR(SEARCH("Media",T10)))</formula>
    </cfRule>
    <cfRule type="containsText" dxfId="725" priority="476" operator="containsText" text="Media">
      <formula>NOT(ISERROR(SEARCH("Media",T10)))</formula>
    </cfRule>
    <cfRule type="containsText" dxfId="724" priority="477" operator="containsText" text="Muy Baja">
      <formula>NOT(ISERROR(SEARCH("Muy Baja",T10)))</formula>
    </cfRule>
    <cfRule type="containsText" dxfId="723" priority="478" operator="containsText" text="Baja">
      <formula>NOT(ISERROR(SEARCH("Baja",T10)))</formula>
    </cfRule>
    <cfRule type="containsText" dxfId="722" priority="479" operator="containsText" text="Muy Baja">
      <formula>NOT(ISERROR(SEARCH("Muy Baja",T10)))</formula>
    </cfRule>
    <cfRule type="containsText" dxfId="721" priority="480" operator="containsText" text="Muy Baja">
      <formula>NOT(ISERROR(SEARCH("Muy Baja",T10)))</formula>
    </cfRule>
    <cfRule type="containsText" dxfId="720" priority="481" operator="containsText" text="Muy Baja">
      <formula>NOT(ISERROR(SEARCH("Muy Baja",T10)))</formula>
    </cfRule>
    <cfRule type="containsText" dxfId="719" priority="482" operator="containsText" text="Muy Baja'Tabla probabilidad'!">
      <formula>NOT(ISERROR(SEARCH("Muy Baja'Tabla probabilidad'!",T10)))</formula>
    </cfRule>
    <cfRule type="containsText" dxfId="718" priority="483" operator="containsText" text="Muy bajo">
      <formula>NOT(ISERROR(SEARCH("Muy bajo",T10)))</formula>
    </cfRule>
    <cfRule type="containsText" dxfId="717" priority="484" operator="containsText" text="Alta">
      <formula>NOT(ISERROR(SEARCH("Alta",T10)))</formula>
    </cfRule>
    <cfRule type="containsText" dxfId="716" priority="485" operator="containsText" text="Media">
      <formula>NOT(ISERROR(SEARCH("Media",T10)))</formula>
    </cfRule>
    <cfRule type="containsText" dxfId="715" priority="486" operator="containsText" text="Baja">
      <formula>NOT(ISERROR(SEARCH("Baja",T10)))</formula>
    </cfRule>
    <cfRule type="containsText" dxfId="714" priority="487" operator="containsText" text="Muy baja">
      <formula>NOT(ISERROR(SEARCH("Muy baja",T10)))</formula>
    </cfRule>
    <cfRule type="cellIs" dxfId="713" priority="490" operator="between">
      <formula>1</formula>
      <formula>2</formula>
    </cfRule>
    <cfRule type="cellIs" dxfId="712" priority="491" operator="between">
      <formula>0</formula>
      <formula>2</formula>
    </cfRule>
  </conditionalFormatting>
  <conditionalFormatting sqref="T30">
    <cfRule type="containsText" dxfId="711" priority="404" operator="containsText" text="Muy Baja">
      <formula>NOT(ISERROR(SEARCH("Muy Baja",T30)))</formula>
    </cfRule>
    <cfRule type="containsText" dxfId="710" priority="405" operator="containsText" text="Baja">
      <formula>NOT(ISERROR(SEARCH("Baja",T30)))</formula>
    </cfRule>
    <cfRule type="containsText" dxfId="709" priority="406" operator="containsText" text="Muy Alta">
      <formula>NOT(ISERROR(SEARCH("Muy Alta",T30)))</formula>
    </cfRule>
    <cfRule type="containsText" dxfId="708" priority="408" operator="containsText" text="Alta">
      <formula>NOT(ISERROR(SEARCH("Alta",T30)))</formula>
    </cfRule>
    <cfRule type="containsText" dxfId="707" priority="409" operator="containsText" text="Media">
      <formula>NOT(ISERROR(SEARCH("Media",T30)))</formula>
    </cfRule>
    <cfRule type="containsText" dxfId="706" priority="410" operator="containsText" text="Media">
      <formula>NOT(ISERROR(SEARCH("Media",T30)))</formula>
    </cfRule>
    <cfRule type="containsText" dxfId="705" priority="411" operator="containsText" text="Media">
      <formula>NOT(ISERROR(SEARCH("Media",T30)))</formula>
    </cfRule>
    <cfRule type="containsText" dxfId="704" priority="412" operator="containsText" text="Muy Baja">
      <formula>NOT(ISERROR(SEARCH("Muy Baja",T30)))</formula>
    </cfRule>
    <cfRule type="containsText" dxfId="703" priority="413" operator="containsText" text="Baja">
      <formula>NOT(ISERROR(SEARCH("Baja",T30)))</formula>
    </cfRule>
    <cfRule type="containsText" dxfId="702" priority="414" operator="containsText" text="Muy Baja">
      <formula>NOT(ISERROR(SEARCH("Muy Baja",T30)))</formula>
    </cfRule>
    <cfRule type="containsText" dxfId="701" priority="415" operator="containsText" text="Muy Baja">
      <formula>NOT(ISERROR(SEARCH("Muy Baja",T30)))</formula>
    </cfRule>
    <cfRule type="containsText" dxfId="700" priority="416" operator="containsText" text="Muy Baja">
      <formula>NOT(ISERROR(SEARCH("Muy Baja",T30)))</formula>
    </cfRule>
    <cfRule type="containsText" dxfId="699" priority="417" operator="containsText" text="Muy Baja'Tabla probabilidad'!">
      <formula>NOT(ISERROR(SEARCH("Muy Baja'Tabla probabilidad'!",T30)))</formula>
    </cfRule>
    <cfRule type="containsText" dxfId="698" priority="418" operator="containsText" text="Muy bajo">
      <formula>NOT(ISERROR(SEARCH("Muy bajo",T30)))</formula>
    </cfRule>
    <cfRule type="containsText" dxfId="697" priority="419" operator="containsText" text="Alta">
      <formula>NOT(ISERROR(SEARCH("Alta",T30)))</formula>
    </cfRule>
    <cfRule type="containsText" dxfId="696" priority="420" operator="containsText" text="Media">
      <formula>NOT(ISERROR(SEARCH("Media",T30)))</formula>
    </cfRule>
    <cfRule type="containsText" dxfId="695" priority="421" operator="containsText" text="Baja">
      <formula>NOT(ISERROR(SEARCH("Baja",T30)))</formula>
    </cfRule>
    <cfRule type="containsText" dxfId="694" priority="422" operator="containsText" text="Muy baja">
      <formula>NOT(ISERROR(SEARCH("Muy baja",T30)))</formula>
    </cfRule>
    <cfRule type="cellIs" dxfId="693" priority="425" operator="between">
      <formula>1</formula>
      <formula>2</formula>
    </cfRule>
    <cfRule type="cellIs" dxfId="692" priority="426" operator="between">
      <formula>0</formula>
      <formula>2</formula>
    </cfRule>
  </conditionalFormatting>
  <conditionalFormatting sqref="T40">
    <cfRule type="containsText" dxfId="691" priority="371" operator="containsText" text="Muy Baja">
      <formula>NOT(ISERROR(SEARCH("Muy Baja",T40)))</formula>
    </cfRule>
    <cfRule type="containsText" dxfId="690" priority="372" operator="containsText" text="Baja">
      <formula>NOT(ISERROR(SEARCH("Baja",T40)))</formula>
    </cfRule>
    <cfRule type="containsText" dxfId="689" priority="373" operator="containsText" text="Muy Alta">
      <formula>NOT(ISERROR(SEARCH("Muy Alta",T40)))</formula>
    </cfRule>
    <cfRule type="containsText" dxfId="688" priority="375" operator="containsText" text="Alta">
      <formula>NOT(ISERROR(SEARCH("Alta",T40)))</formula>
    </cfRule>
    <cfRule type="containsText" dxfId="687" priority="376" operator="containsText" text="Media">
      <formula>NOT(ISERROR(SEARCH("Media",T40)))</formula>
    </cfRule>
    <cfRule type="containsText" dxfId="686" priority="377" operator="containsText" text="Media">
      <formula>NOT(ISERROR(SEARCH("Media",T40)))</formula>
    </cfRule>
    <cfRule type="containsText" dxfId="685" priority="378" operator="containsText" text="Media">
      <formula>NOT(ISERROR(SEARCH("Media",T40)))</formula>
    </cfRule>
    <cfRule type="containsText" dxfId="684" priority="379" operator="containsText" text="Muy Baja">
      <formula>NOT(ISERROR(SEARCH("Muy Baja",T40)))</formula>
    </cfRule>
    <cfRule type="containsText" dxfId="683" priority="380" operator="containsText" text="Baja">
      <formula>NOT(ISERROR(SEARCH("Baja",T40)))</formula>
    </cfRule>
    <cfRule type="containsText" dxfId="682" priority="381" operator="containsText" text="Muy Baja">
      <formula>NOT(ISERROR(SEARCH("Muy Baja",T40)))</formula>
    </cfRule>
    <cfRule type="containsText" dxfId="681" priority="382" operator="containsText" text="Muy Baja">
      <formula>NOT(ISERROR(SEARCH("Muy Baja",T40)))</formula>
    </cfRule>
    <cfRule type="containsText" dxfId="680" priority="383" operator="containsText" text="Muy Baja">
      <formula>NOT(ISERROR(SEARCH("Muy Baja",T40)))</formula>
    </cfRule>
    <cfRule type="containsText" dxfId="679" priority="384" operator="containsText" text="Muy Baja'Tabla probabilidad'!">
      <formula>NOT(ISERROR(SEARCH("Muy Baja'Tabla probabilidad'!",T40)))</formula>
    </cfRule>
    <cfRule type="containsText" dxfId="678" priority="385" operator="containsText" text="Muy bajo">
      <formula>NOT(ISERROR(SEARCH("Muy bajo",T40)))</formula>
    </cfRule>
    <cfRule type="containsText" dxfId="677" priority="386" operator="containsText" text="Alta">
      <formula>NOT(ISERROR(SEARCH("Alta",T40)))</formula>
    </cfRule>
    <cfRule type="containsText" dxfId="676" priority="387" operator="containsText" text="Media">
      <formula>NOT(ISERROR(SEARCH("Media",T40)))</formula>
    </cfRule>
    <cfRule type="containsText" dxfId="675" priority="388" operator="containsText" text="Baja">
      <formula>NOT(ISERROR(SEARCH("Baja",T40)))</formula>
    </cfRule>
    <cfRule type="containsText" dxfId="674" priority="389" operator="containsText" text="Muy baja">
      <formula>NOT(ISERROR(SEARCH("Muy baja",T40)))</formula>
    </cfRule>
    <cfRule type="cellIs" dxfId="673" priority="392" operator="between">
      <formula>1</formula>
      <formula>2</formula>
    </cfRule>
    <cfRule type="cellIs" dxfId="672" priority="393" operator="between">
      <formula>0</formula>
      <formula>2</formula>
    </cfRule>
  </conditionalFormatting>
  <conditionalFormatting sqref="T50">
    <cfRule type="containsText" dxfId="671" priority="272" operator="containsText" text="Muy Baja">
      <formula>NOT(ISERROR(SEARCH("Muy Baja",T50)))</formula>
    </cfRule>
    <cfRule type="containsText" dxfId="670" priority="273" operator="containsText" text="Baja">
      <formula>NOT(ISERROR(SEARCH("Baja",T50)))</formula>
    </cfRule>
    <cfRule type="containsText" dxfId="669" priority="274" operator="containsText" text="Muy Alta">
      <formula>NOT(ISERROR(SEARCH("Muy Alta",T50)))</formula>
    </cfRule>
    <cfRule type="containsText" dxfId="668" priority="276" operator="containsText" text="Alta">
      <formula>NOT(ISERROR(SEARCH("Alta",T50)))</formula>
    </cfRule>
    <cfRule type="containsText" dxfId="667" priority="277" operator="containsText" text="Media">
      <formula>NOT(ISERROR(SEARCH("Media",T50)))</formula>
    </cfRule>
    <cfRule type="containsText" dxfId="666" priority="278" operator="containsText" text="Media">
      <formula>NOT(ISERROR(SEARCH("Media",T50)))</formula>
    </cfRule>
    <cfRule type="containsText" dxfId="665" priority="279" operator="containsText" text="Media">
      <formula>NOT(ISERROR(SEARCH("Media",T50)))</formula>
    </cfRule>
    <cfRule type="containsText" dxfId="664" priority="280" operator="containsText" text="Muy Baja">
      <formula>NOT(ISERROR(SEARCH("Muy Baja",T50)))</formula>
    </cfRule>
    <cfRule type="containsText" dxfId="663" priority="281" operator="containsText" text="Baja">
      <formula>NOT(ISERROR(SEARCH("Baja",T50)))</formula>
    </cfRule>
    <cfRule type="containsText" dxfId="662" priority="282" operator="containsText" text="Muy Baja">
      <formula>NOT(ISERROR(SEARCH("Muy Baja",T50)))</formula>
    </cfRule>
    <cfRule type="containsText" dxfId="661" priority="283" operator="containsText" text="Muy Baja">
      <formula>NOT(ISERROR(SEARCH("Muy Baja",T50)))</formula>
    </cfRule>
    <cfRule type="containsText" dxfId="660" priority="284" operator="containsText" text="Muy Baja">
      <formula>NOT(ISERROR(SEARCH("Muy Baja",T50)))</formula>
    </cfRule>
    <cfRule type="containsText" dxfId="659" priority="285" operator="containsText" text="Muy Baja'Tabla probabilidad'!">
      <formula>NOT(ISERROR(SEARCH("Muy Baja'Tabla probabilidad'!",T50)))</formula>
    </cfRule>
    <cfRule type="containsText" dxfId="658" priority="286" operator="containsText" text="Muy bajo">
      <formula>NOT(ISERROR(SEARCH("Muy bajo",T50)))</formula>
    </cfRule>
    <cfRule type="containsText" dxfId="657" priority="287" operator="containsText" text="Alta">
      <formula>NOT(ISERROR(SEARCH("Alta",T50)))</formula>
    </cfRule>
    <cfRule type="containsText" dxfId="656" priority="288" operator="containsText" text="Media">
      <formula>NOT(ISERROR(SEARCH("Media",T50)))</formula>
    </cfRule>
    <cfRule type="containsText" dxfId="655" priority="289" operator="containsText" text="Baja">
      <formula>NOT(ISERROR(SEARCH("Baja",T50)))</formula>
    </cfRule>
    <cfRule type="containsText" dxfId="654" priority="290" operator="containsText" text="Muy baja">
      <formula>NOT(ISERROR(SEARCH("Muy baja",T50)))</formula>
    </cfRule>
    <cfRule type="cellIs" dxfId="653" priority="293" operator="between">
      <formula>1</formula>
      <formula>2</formula>
    </cfRule>
    <cfRule type="cellIs" dxfId="652" priority="294" operator="between">
      <formula>0</formula>
      <formula>2</formula>
    </cfRule>
  </conditionalFormatting>
  <conditionalFormatting sqref="T60">
    <cfRule type="containsText" dxfId="651" priority="107" operator="containsText" text="Muy Baja">
      <formula>NOT(ISERROR(SEARCH("Muy Baja",T60)))</formula>
    </cfRule>
    <cfRule type="containsText" dxfId="650" priority="108" operator="containsText" text="Baja">
      <formula>NOT(ISERROR(SEARCH("Baja",T60)))</formula>
    </cfRule>
    <cfRule type="containsText" dxfId="649" priority="109" operator="containsText" text="Muy Alta">
      <formula>NOT(ISERROR(SEARCH("Muy Alta",T60)))</formula>
    </cfRule>
    <cfRule type="containsText" dxfId="648" priority="111" operator="containsText" text="Alta">
      <formula>NOT(ISERROR(SEARCH("Alta",T60)))</formula>
    </cfRule>
    <cfRule type="containsText" dxfId="647" priority="112" operator="containsText" text="Media">
      <formula>NOT(ISERROR(SEARCH("Media",T60)))</formula>
    </cfRule>
    <cfRule type="containsText" dxfId="646" priority="113" operator="containsText" text="Media">
      <formula>NOT(ISERROR(SEARCH("Media",T60)))</formula>
    </cfRule>
    <cfRule type="containsText" dxfId="645" priority="114" operator="containsText" text="Media">
      <formula>NOT(ISERROR(SEARCH("Media",T60)))</formula>
    </cfRule>
    <cfRule type="containsText" dxfId="644" priority="115" operator="containsText" text="Muy Baja">
      <formula>NOT(ISERROR(SEARCH("Muy Baja",T60)))</formula>
    </cfRule>
    <cfRule type="containsText" dxfId="643" priority="116" operator="containsText" text="Baja">
      <formula>NOT(ISERROR(SEARCH("Baja",T60)))</formula>
    </cfRule>
    <cfRule type="containsText" dxfId="642" priority="117" operator="containsText" text="Muy Baja">
      <formula>NOT(ISERROR(SEARCH("Muy Baja",T60)))</formula>
    </cfRule>
    <cfRule type="containsText" dxfId="641" priority="118" operator="containsText" text="Muy Baja">
      <formula>NOT(ISERROR(SEARCH("Muy Baja",T60)))</formula>
    </cfRule>
    <cfRule type="containsText" dxfId="640" priority="119" operator="containsText" text="Muy Baja">
      <formula>NOT(ISERROR(SEARCH("Muy Baja",T60)))</formula>
    </cfRule>
    <cfRule type="containsText" dxfId="639" priority="120" operator="containsText" text="Muy Baja'Tabla probabilidad'!">
      <formula>NOT(ISERROR(SEARCH("Muy Baja'Tabla probabilidad'!",T60)))</formula>
    </cfRule>
    <cfRule type="containsText" dxfId="638" priority="121" operator="containsText" text="Muy bajo">
      <formula>NOT(ISERROR(SEARCH("Muy bajo",T60)))</formula>
    </cfRule>
    <cfRule type="containsText" dxfId="637" priority="122" operator="containsText" text="Alta">
      <formula>NOT(ISERROR(SEARCH("Alta",T60)))</formula>
    </cfRule>
    <cfRule type="containsText" dxfId="636" priority="123" operator="containsText" text="Media">
      <formula>NOT(ISERROR(SEARCH("Media",T60)))</formula>
    </cfRule>
    <cfRule type="containsText" dxfId="635" priority="124" operator="containsText" text="Baja">
      <formula>NOT(ISERROR(SEARCH("Baja",T60)))</formula>
    </cfRule>
    <cfRule type="containsText" dxfId="634" priority="125" operator="containsText" text="Muy baja">
      <formula>NOT(ISERROR(SEARCH("Muy baja",T60)))</formula>
    </cfRule>
    <cfRule type="cellIs" dxfId="633" priority="128" operator="between">
      <formula>1</formula>
      <formula>2</formula>
    </cfRule>
    <cfRule type="cellIs" dxfId="632" priority="129" operator="between">
      <formula>0</formula>
      <formula>2</formula>
    </cfRule>
  </conditionalFormatting>
  <conditionalFormatting sqref="U10 U20">
    <cfRule type="containsText" dxfId="631" priority="463" operator="containsText" text="Catastrófico">
      <formula>NOT(ISERROR(SEARCH("Catastrófico",U10)))</formula>
    </cfRule>
    <cfRule type="containsText" dxfId="630" priority="464" operator="containsText" text="Mayor">
      <formula>NOT(ISERROR(SEARCH("Mayor",U10)))</formula>
    </cfRule>
    <cfRule type="containsText" dxfId="629" priority="465" operator="containsText" text="Alta">
      <formula>NOT(ISERROR(SEARCH("Alta",U10)))</formula>
    </cfRule>
    <cfRule type="containsText" dxfId="628" priority="466" operator="containsText" text="Moderado">
      <formula>NOT(ISERROR(SEARCH("Moderado",U10)))</formula>
    </cfRule>
    <cfRule type="containsText" dxfId="627" priority="467" operator="containsText" text="Menor">
      <formula>NOT(ISERROR(SEARCH("Menor",U10)))</formula>
    </cfRule>
    <cfRule type="containsText" dxfId="626" priority="468" operator="containsText" text="Leve">
      <formula>NOT(ISERROR(SEARCH("Leve",U10)))</formula>
    </cfRule>
  </conditionalFormatting>
  <conditionalFormatting sqref="U30">
    <cfRule type="containsText" dxfId="625" priority="398" operator="containsText" text="Catastrófico">
      <formula>NOT(ISERROR(SEARCH("Catastrófico",U30)))</formula>
    </cfRule>
    <cfRule type="containsText" dxfId="624" priority="399" operator="containsText" text="Mayor">
      <formula>NOT(ISERROR(SEARCH("Mayor",U30)))</formula>
    </cfRule>
    <cfRule type="containsText" dxfId="623" priority="400" operator="containsText" text="Alta">
      <formula>NOT(ISERROR(SEARCH("Alta",U30)))</formula>
    </cfRule>
    <cfRule type="containsText" dxfId="622" priority="401" operator="containsText" text="Moderado">
      <formula>NOT(ISERROR(SEARCH("Moderado",U30)))</formula>
    </cfRule>
    <cfRule type="containsText" dxfId="621" priority="402" operator="containsText" text="Menor">
      <formula>NOT(ISERROR(SEARCH("Menor",U30)))</formula>
    </cfRule>
    <cfRule type="containsText" dxfId="620" priority="403" operator="containsText" text="Leve">
      <formula>NOT(ISERROR(SEARCH("Leve",U30)))</formula>
    </cfRule>
  </conditionalFormatting>
  <conditionalFormatting sqref="U40">
    <cfRule type="containsText" dxfId="619" priority="365" operator="containsText" text="Catastrófico">
      <formula>NOT(ISERROR(SEARCH("Catastrófico",U40)))</formula>
    </cfRule>
    <cfRule type="containsText" dxfId="618" priority="366" operator="containsText" text="Mayor">
      <formula>NOT(ISERROR(SEARCH("Mayor",U40)))</formula>
    </cfRule>
    <cfRule type="containsText" dxfId="617" priority="367" operator="containsText" text="Alta">
      <formula>NOT(ISERROR(SEARCH("Alta",U40)))</formula>
    </cfRule>
    <cfRule type="containsText" dxfId="616" priority="368" operator="containsText" text="Moderado">
      <formula>NOT(ISERROR(SEARCH("Moderado",U40)))</formula>
    </cfRule>
    <cfRule type="containsText" dxfId="615" priority="369" operator="containsText" text="Menor">
      <formula>NOT(ISERROR(SEARCH("Menor",U40)))</formula>
    </cfRule>
    <cfRule type="containsText" dxfId="614" priority="370" operator="containsText" text="Leve">
      <formula>NOT(ISERROR(SEARCH("Leve",U40)))</formula>
    </cfRule>
  </conditionalFormatting>
  <conditionalFormatting sqref="U50">
    <cfRule type="containsText" dxfId="613" priority="266" operator="containsText" text="Catastrófico">
      <formula>NOT(ISERROR(SEARCH("Catastrófico",U50)))</formula>
    </cfRule>
    <cfRule type="containsText" dxfId="612" priority="267" operator="containsText" text="Mayor">
      <formula>NOT(ISERROR(SEARCH("Mayor",U50)))</formula>
    </cfRule>
    <cfRule type="containsText" dxfId="611" priority="268" operator="containsText" text="Alta">
      <formula>NOT(ISERROR(SEARCH("Alta",U50)))</formula>
    </cfRule>
    <cfRule type="containsText" dxfId="610" priority="269" operator="containsText" text="Moderado">
      <formula>NOT(ISERROR(SEARCH("Moderado",U50)))</formula>
    </cfRule>
    <cfRule type="containsText" dxfId="609" priority="270" operator="containsText" text="Menor">
      <formula>NOT(ISERROR(SEARCH("Menor",U50)))</formula>
    </cfRule>
    <cfRule type="containsText" dxfId="608" priority="271" operator="containsText" text="Leve">
      <formula>NOT(ISERROR(SEARCH("Leve",U50)))</formula>
    </cfRule>
  </conditionalFormatting>
  <conditionalFormatting sqref="U60">
    <cfRule type="containsText" dxfId="607" priority="101" operator="containsText" text="Catastrófico">
      <formula>NOT(ISERROR(SEARCH("Catastrófico",U60)))</formula>
    </cfRule>
    <cfRule type="containsText" dxfId="606" priority="102" operator="containsText" text="Mayor">
      <formula>NOT(ISERROR(SEARCH("Mayor",U60)))</formula>
    </cfRule>
    <cfRule type="containsText" dxfId="605" priority="103" operator="containsText" text="Alta">
      <formula>NOT(ISERROR(SEARCH("Alta",U60)))</formula>
    </cfRule>
    <cfRule type="containsText" dxfId="604" priority="104" operator="containsText" text="Moderado">
      <formula>NOT(ISERROR(SEARCH("Moderado",U60)))</formula>
    </cfRule>
    <cfRule type="containsText" dxfId="603" priority="105" operator="containsText" text="Menor">
      <formula>NOT(ISERROR(SEARCH("Menor",U60)))</formula>
    </cfRule>
    <cfRule type="containsText" dxfId="602" priority="106" operator="containsText" text="Leve">
      <formula>NOT(ISERROR(SEARCH("Leve",U60)))</formula>
    </cfRule>
  </conditionalFormatting>
  <conditionalFormatting sqref="V10 V20">
    <cfRule type="containsText" dxfId="601" priority="427" operator="containsText" text="Extremo">
      <formula>NOT(ISERROR(SEARCH("Extremo",V10)))</formula>
    </cfRule>
    <cfRule type="containsText" dxfId="600" priority="428" operator="containsText" text="Alto">
      <formula>NOT(ISERROR(SEARCH("Alto",V10)))</formula>
    </cfRule>
    <cfRule type="containsText" dxfId="599" priority="429" operator="containsText" text="Bajo">
      <formula>NOT(ISERROR(SEARCH("Bajo",V10)))</formula>
    </cfRule>
    <cfRule type="containsText" dxfId="598" priority="430" operator="containsText" text="Moderado">
      <formula>NOT(ISERROR(SEARCH("Moderado",V10)))</formula>
    </cfRule>
  </conditionalFormatting>
  <conditionalFormatting sqref="V30">
    <cfRule type="containsText" dxfId="597" priority="394" operator="containsText" text="Extremo">
      <formula>NOT(ISERROR(SEARCH("Extremo",V30)))</formula>
    </cfRule>
    <cfRule type="containsText" dxfId="596" priority="395" operator="containsText" text="Alto">
      <formula>NOT(ISERROR(SEARCH("Alto",V30)))</formula>
    </cfRule>
    <cfRule type="containsText" dxfId="595" priority="396" operator="containsText" text="Bajo">
      <formula>NOT(ISERROR(SEARCH("Bajo",V30)))</formula>
    </cfRule>
    <cfRule type="containsText" dxfId="594" priority="397" operator="containsText" text="Moderado">
      <formula>NOT(ISERROR(SEARCH("Moderado",V30)))</formula>
    </cfRule>
  </conditionalFormatting>
  <conditionalFormatting sqref="V40">
    <cfRule type="containsText" dxfId="593" priority="361" operator="containsText" text="Extremo">
      <formula>NOT(ISERROR(SEARCH("Extremo",V40)))</formula>
    </cfRule>
    <cfRule type="containsText" dxfId="592" priority="362" operator="containsText" text="Alto">
      <formula>NOT(ISERROR(SEARCH("Alto",V40)))</formula>
    </cfRule>
    <cfRule type="containsText" dxfId="591" priority="363" operator="containsText" text="Bajo">
      <formula>NOT(ISERROR(SEARCH("Bajo",V40)))</formula>
    </cfRule>
    <cfRule type="containsText" dxfId="590" priority="364" operator="containsText" text="Moderado">
      <formula>NOT(ISERROR(SEARCH("Moderado",V40)))</formula>
    </cfRule>
  </conditionalFormatting>
  <conditionalFormatting sqref="V50">
    <cfRule type="containsText" dxfId="589" priority="262" operator="containsText" text="Extremo">
      <formula>NOT(ISERROR(SEARCH("Extremo",V50)))</formula>
    </cfRule>
    <cfRule type="containsText" dxfId="588" priority="263" operator="containsText" text="Alto">
      <formula>NOT(ISERROR(SEARCH("Alto",V50)))</formula>
    </cfRule>
    <cfRule type="containsText" dxfId="587" priority="264" operator="containsText" text="Bajo">
      <formula>NOT(ISERROR(SEARCH("Bajo",V50)))</formula>
    </cfRule>
    <cfRule type="containsText" dxfId="586" priority="265" operator="containsText" text="Moderado">
      <formula>NOT(ISERROR(SEARCH("Moderado",V50)))</formula>
    </cfRule>
  </conditionalFormatting>
  <conditionalFormatting sqref="V60">
    <cfRule type="containsText" dxfId="585" priority="97" operator="containsText" text="Extremo">
      <formula>NOT(ISERROR(SEARCH("Extremo",V60)))</formula>
    </cfRule>
    <cfRule type="containsText" dxfId="584" priority="98" operator="containsText" text="Alto">
      <formula>NOT(ISERROR(SEARCH("Alto",V60)))</formula>
    </cfRule>
    <cfRule type="containsText" dxfId="583" priority="99" operator="containsText" text="Bajo">
      <formula>NOT(ISERROR(SEARCH("Bajo",V60)))</formula>
    </cfRule>
    <cfRule type="containsText" dxfId="582" priority="100" operator="containsText" text="Moderado">
      <formula>NOT(ISERROR(SEARCH("Moderado",V60)))</formula>
    </cfRule>
  </conditionalFormatting>
  <dataValidations count="2">
    <dataValidation allowBlank="1" showInputMessage="1" showErrorMessage="1" prompt="Enunciar cuál es el control" sqref="E23 E25:E28 M10:M14 E33 E35:E38 E30:E31 E43 E45:E48 E40:E41 E53 E55:E58 E50:E51 E14:E21 M20:M22 M30:M32 M60:M62 M40:M42 M50:M52" xr:uid="{00000000-0002-0000-0500-000000000000}"/>
    <dataValidation type="list" allowBlank="1" showInputMessage="1" showErrorMessage="1" sqref="N10:Q69 F10:I69" xr:uid="{00000000-0002-0000-0500-000001000000}">
      <formula1>"SI,NO"</formula1>
    </dataValidation>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488" operator="containsText" id="{877E8953-578D-45F2-A4D3-A91A39387986}">
            <xm:f>NOT(ISERROR(SEARCH('8- Políticas de Administración '!$B$5,T10)))</xm:f>
            <xm:f>'8- Políticas de Administración '!$B$5</xm:f>
            <x14:dxf>
              <font>
                <color rgb="FF006100"/>
              </font>
              <fill>
                <patternFill>
                  <bgColor rgb="FFC6EFCE"/>
                </patternFill>
              </fill>
            </x14:dxf>
          </x14:cfRule>
          <x14:cfRule type="containsText" priority="489" operator="containsText" id="{5790250D-E3CC-4EBD-835F-F5F4C0703B76}">
            <xm:f>NOT(ISERROR(SEARCH('8- Políticas de Administración '!$B$5,T10)))</xm:f>
            <xm:f>'8- Políticas de Administración '!$B$5</xm:f>
            <x14:dxf>
              <font>
                <color rgb="FF9C0006"/>
              </font>
              <fill>
                <patternFill>
                  <bgColor rgb="FFFFC7CE"/>
                </patternFill>
              </fill>
            </x14:dxf>
          </x14:cfRule>
          <xm:sqref>T10 T20</xm:sqref>
        </x14:conditionalFormatting>
        <x14:conditionalFormatting xmlns:xm="http://schemas.microsoft.com/office/excel/2006/main">
          <x14:cfRule type="containsText" priority="423" operator="containsText" id="{1A93245F-2F6E-4286-B0B4-8AEBA7CD6C52}">
            <xm:f>NOT(ISERROR(SEARCH('8- Políticas de Administración '!$B$5,T30)))</xm:f>
            <xm:f>'8- Políticas de Administración '!$B$5</xm:f>
            <x14:dxf>
              <font>
                <color rgb="FF006100"/>
              </font>
              <fill>
                <patternFill>
                  <bgColor rgb="FFC6EFCE"/>
                </patternFill>
              </fill>
            </x14:dxf>
          </x14:cfRule>
          <x14:cfRule type="containsText" priority="424" operator="containsText" id="{4A5CB758-D53F-47C8-9384-058703BDD194}">
            <xm:f>NOT(ISERROR(SEARCH('8- Políticas de Administración '!$B$5,T30)))</xm:f>
            <xm:f>'8- Políticas de Administración '!$B$5</xm:f>
            <x14:dxf>
              <font>
                <color rgb="FF9C0006"/>
              </font>
              <fill>
                <patternFill>
                  <bgColor rgb="FFFFC7CE"/>
                </patternFill>
              </fill>
            </x14:dxf>
          </x14:cfRule>
          <xm:sqref>T30</xm:sqref>
        </x14:conditionalFormatting>
        <x14:conditionalFormatting xmlns:xm="http://schemas.microsoft.com/office/excel/2006/main">
          <x14:cfRule type="containsText" priority="390" operator="containsText" id="{CD96484A-18E8-4528-9A1F-77117FAD32CF}">
            <xm:f>NOT(ISERROR(SEARCH('8- Políticas de Administración '!$B$5,T40)))</xm:f>
            <xm:f>'8- Políticas de Administración '!$B$5</xm:f>
            <x14:dxf>
              <font>
                <color rgb="FF006100"/>
              </font>
              <fill>
                <patternFill>
                  <bgColor rgb="FFC6EFCE"/>
                </patternFill>
              </fill>
            </x14:dxf>
          </x14:cfRule>
          <x14:cfRule type="containsText" priority="391" operator="containsText" id="{085CE6AC-134B-4193-BF0B-397A5239767F}">
            <xm:f>NOT(ISERROR(SEARCH('8- Políticas de Administración '!$B$5,T40)))</xm:f>
            <xm:f>'8- Políticas de Administración '!$B$5</xm:f>
            <x14:dxf>
              <font>
                <color rgb="FF9C0006"/>
              </font>
              <fill>
                <patternFill>
                  <bgColor rgb="FFFFC7CE"/>
                </patternFill>
              </fill>
            </x14:dxf>
          </x14:cfRule>
          <xm:sqref>T40</xm:sqref>
        </x14:conditionalFormatting>
        <x14:conditionalFormatting xmlns:xm="http://schemas.microsoft.com/office/excel/2006/main">
          <x14:cfRule type="containsText" priority="291" operator="containsText" id="{42C1053D-ECDB-4A13-934C-8C818C5E44DD}">
            <xm:f>NOT(ISERROR(SEARCH('8- Políticas de Administración '!$B$5,T50)))</xm:f>
            <xm:f>'8- Políticas de Administración '!$B$5</xm:f>
            <x14:dxf>
              <font>
                <color rgb="FF006100"/>
              </font>
              <fill>
                <patternFill>
                  <bgColor rgb="FFC6EFCE"/>
                </patternFill>
              </fill>
            </x14:dxf>
          </x14:cfRule>
          <x14:cfRule type="containsText" priority="292" operator="containsText" id="{B9FF1D33-4CBF-4F69-91AA-D362998F3C38}">
            <xm:f>NOT(ISERROR(SEARCH('8- Políticas de Administración '!$B$5,T50)))</xm:f>
            <xm:f>'8- Políticas de Administración '!$B$5</xm:f>
            <x14:dxf>
              <font>
                <color rgb="FF9C0006"/>
              </font>
              <fill>
                <patternFill>
                  <bgColor rgb="FFFFC7CE"/>
                </patternFill>
              </fill>
            </x14:dxf>
          </x14:cfRule>
          <xm:sqref>T50</xm:sqref>
        </x14:conditionalFormatting>
        <x14:conditionalFormatting xmlns:xm="http://schemas.microsoft.com/office/excel/2006/main">
          <x14:cfRule type="containsText" priority="126" operator="containsText" id="{F9D14A0D-2C98-4763-B51A-88EB6514CCDC}">
            <xm:f>NOT(ISERROR(SEARCH('8- Políticas de Administración '!$B$5,T60)))</xm:f>
            <xm:f>'8- Políticas de Administración '!$B$5</xm:f>
            <x14:dxf>
              <font>
                <color rgb="FF006100"/>
              </font>
              <fill>
                <patternFill>
                  <bgColor rgb="FFC6EFCE"/>
                </patternFill>
              </fill>
            </x14:dxf>
          </x14:cfRule>
          <x14:cfRule type="containsText" priority="127" operator="containsText" id="{F8C0FC20-28B8-474F-AEA8-257058152ED3}">
            <xm:f>NOT(ISERROR(SEARCH('8- Políticas de Administración '!$B$5,T60)))</xm:f>
            <xm:f>'8- Políticas de Administración '!$B$5</xm:f>
            <x14:dxf>
              <font>
                <color rgb="FF9C0006"/>
              </font>
              <fill>
                <patternFill>
                  <bgColor rgb="FFFFC7CE"/>
                </patternFill>
              </fill>
            </x14:dxf>
          </x14:cfRule>
          <xm:sqref>T60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pageSetUpPr fitToPage="1"/>
  </sheetPr>
  <dimension ref="A1:JI69"/>
  <sheetViews>
    <sheetView showGridLines="0" topLeftCell="C7" zoomScale="90" zoomScaleNormal="90" zoomScalePageLayoutView="70" workbookViewId="0">
      <selection activeCell="C10" sqref="C10:C19"/>
    </sheetView>
  </sheetViews>
  <sheetFormatPr baseColWidth="10" defaultColWidth="11.42578125" defaultRowHeight="15"/>
  <cols>
    <col min="1" max="1" width="5.42578125" customWidth="1"/>
    <col min="2" max="2" width="41.85546875" customWidth="1"/>
    <col min="3" max="3" width="48.5703125" customWidth="1"/>
    <col min="4" max="4" width="25.28515625" hidden="1" customWidth="1"/>
    <col min="5" max="5" width="43" hidden="1" customWidth="1"/>
    <col min="6" max="6" width="20.28515625" customWidth="1"/>
    <col min="7" max="7" width="18.5703125" customWidth="1"/>
    <col min="8" max="8" width="22.7109375" customWidth="1"/>
    <col min="9" max="9" width="2.7109375" style="1" customWidth="1"/>
    <col min="10" max="10" width="18.28515625" customWidth="1"/>
    <col min="11" max="11" width="16.7109375" customWidth="1"/>
    <col min="12" max="12" width="21.5703125" style="32" hidden="1" customWidth="1"/>
    <col min="13" max="13" width="16.7109375" customWidth="1"/>
    <col min="14" max="14" width="17.42578125" customWidth="1"/>
    <col min="15" max="15" width="14.42578125" style="9" customWidth="1"/>
    <col min="16" max="16" width="17.42578125" style="9" customWidth="1"/>
    <col min="17" max="17" width="18.7109375" style="9" customWidth="1"/>
    <col min="18" max="269" width="11.42578125" style="9"/>
    <col min="270" max="16384" width="11.42578125" style="14"/>
  </cols>
  <sheetData>
    <row r="1" spans="1:269" s="11" customFormat="1" ht="27.75" customHeight="1">
      <c r="A1" s="253"/>
      <c r="B1" s="254"/>
      <c r="C1" s="491"/>
      <c r="D1" s="491"/>
      <c r="E1" s="491"/>
      <c r="F1" s="491"/>
      <c r="G1" s="491"/>
      <c r="H1" s="491"/>
      <c r="I1" s="491"/>
      <c r="J1" s="491"/>
      <c r="K1" s="491"/>
      <c r="L1" s="491"/>
      <c r="M1" s="491"/>
      <c r="N1" s="491"/>
      <c r="O1" s="491"/>
      <c r="P1" s="491"/>
      <c r="Q1" s="492"/>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row>
    <row r="2" spans="1:269" s="11" customFormat="1" ht="27" customHeight="1">
      <c r="A2" s="255"/>
      <c r="B2" s="256"/>
      <c r="C2" s="493"/>
      <c r="D2" s="493"/>
      <c r="E2" s="493"/>
      <c r="F2" s="493"/>
      <c r="G2" s="493"/>
      <c r="H2" s="493"/>
      <c r="I2" s="493"/>
      <c r="J2" s="493"/>
      <c r="K2" s="493"/>
      <c r="L2" s="493"/>
      <c r="M2" s="493"/>
      <c r="N2" s="493"/>
      <c r="O2" s="493"/>
      <c r="P2" s="493"/>
      <c r="Q2" s="494"/>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row>
    <row r="3" spans="1:269" s="11" customFormat="1" ht="27" customHeight="1">
      <c r="A3" s="257"/>
      <c r="B3" s="258"/>
      <c r="C3" s="495"/>
      <c r="D3" s="495"/>
      <c r="E3" s="495"/>
      <c r="F3" s="495"/>
      <c r="G3" s="495"/>
      <c r="H3" s="495"/>
      <c r="I3" s="495"/>
      <c r="J3" s="495"/>
      <c r="K3" s="495"/>
      <c r="L3" s="495"/>
      <c r="M3" s="495"/>
      <c r="N3" s="495"/>
      <c r="O3" s="495"/>
      <c r="P3" s="495"/>
      <c r="Q3" s="496"/>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row>
    <row r="4" spans="1:269" s="11" customFormat="1" ht="23.25" customHeight="1">
      <c r="A4" s="446" t="s">
        <v>242</v>
      </c>
      <c r="B4" s="446"/>
      <c r="C4" s="497" t="s">
        <v>5</v>
      </c>
      <c r="D4" s="497"/>
      <c r="E4" s="497"/>
      <c r="F4" s="497"/>
      <c r="G4" s="497"/>
      <c r="H4" s="497"/>
      <c r="I4" s="497"/>
      <c r="J4" s="497"/>
      <c r="K4" s="497"/>
      <c r="L4" s="497"/>
      <c r="M4" s="497"/>
      <c r="N4" s="497"/>
      <c r="O4" s="497"/>
      <c r="P4" s="497"/>
      <c r="Q4" s="497"/>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row>
    <row r="5" spans="1:269" s="11" customFormat="1" ht="56.25" customHeight="1">
      <c r="A5" s="446" t="s">
        <v>243</v>
      </c>
      <c r="B5" s="446"/>
      <c r="C5" s="497" t="s">
        <v>321</v>
      </c>
      <c r="D5" s="497"/>
      <c r="E5" s="497"/>
      <c r="F5" s="497"/>
      <c r="G5" s="497"/>
      <c r="H5" s="497"/>
      <c r="I5" s="497"/>
      <c r="J5" s="497"/>
      <c r="K5" s="497"/>
      <c r="L5" s="497"/>
      <c r="M5" s="497"/>
      <c r="N5" s="497"/>
      <c r="O5" s="497"/>
      <c r="P5" s="497"/>
      <c r="Q5" s="497"/>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row>
    <row r="6" spans="1:269" s="11" customFormat="1" ht="28.5" customHeight="1">
      <c r="A6" s="446" t="s">
        <v>245</v>
      </c>
      <c r="B6" s="446"/>
      <c r="C6" s="498" t="s">
        <v>246</v>
      </c>
      <c r="D6" s="498"/>
      <c r="E6" s="498"/>
      <c r="F6" s="498"/>
      <c r="G6" s="498"/>
      <c r="H6" s="498"/>
      <c r="I6" s="498"/>
      <c r="J6" s="498"/>
      <c r="K6" s="498"/>
      <c r="L6" s="498"/>
      <c r="M6" s="498"/>
      <c r="N6" s="498"/>
      <c r="O6" s="498"/>
      <c r="P6" s="498"/>
      <c r="Q6" s="498"/>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row>
    <row r="7" spans="1:269" s="11" customFormat="1" ht="17.25" thickBot="1">
      <c r="A7" s="478" t="s">
        <v>322</v>
      </c>
      <c r="B7" s="478"/>
      <c r="C7" s="478"/>
      <c r="D7" s="478"/>
      <c r="E7" s="478"/>
      <c r="F7" s="478" t="s">
        <v>262</v>
      </c>
      <c r="G7" s="478"/>
      <c r="H7" s="478"/>
      <c r="I7" s="70"/>
      <c r="J7" s="432" t="s">
        <v>323</v>
      </c>
      <c r="K7" s="432"/>
      <c r="L7" s="432"/>
      <c r="M7" s="432"/>
      <c r="N7" s="433"/>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row>
    <row r="8" spans="1:269" s="11" customFormat="1" ht="45.75" customHeight="1" thickTop="1" thickBot="1">
      <c r="A8" s="480" t="s">
        <v>252</v>
      </c>
      <c r="B8" s="477" t="s">
        <v>301</v>
      </c>
      <c r="C8" s="501" t="s">
        <v>254</v>
      </c>
      <c r="D8" s="503" t="s">
        <v>264</v>
      </c>
      <c r="E8" s="477" t="s">
        <v>248</v>
      </c>
      <c r="F8" s="499" t="s">
        <v>324</v>
      </c>
      <c r="G8" s="499" t="s">
        <v>325</v>
      </c>
      <c r="H8" s="499" t="s">
        <v>326</v>
      </c>
      <c r="I8" s="508"/>
      <c r="J8" s="499" t="s">
        <v>327</v>
      </c>
      <c r="K8" s="499" t="s">
        <v>328</v>
      </c>
      <c r="L8" s="499" t="s">
        <v>329</v>
      </c>
      <c r="M8" s="499" t="s">
        <v>330</v>
      </c>
      <c r="N8" s="499" t="s">
        <v>331</v>
      </c>
      <c r="O8" s="499" t="s">
        <v>332</v>
      </c>
      <c r="P8" s="499" t="s">
        <v>333</v>
      </c>
      <c r="Q8" s="499" t="s">
        <v>334</v>
      </c>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row>
    <row r="9" spans="1:269" s="13" customFormat="1" ht="58.5" customHeight="1" thickTop="1" thickBot="1">
      <c r="A9" s="459"/>
      <c r="B9" s="484"/>
      <c r="C9" s="502"/>
      <c r="D9" s="504"/>
      <c r="E9" s="484"/>
      <c r="F9" s="500"/>
      <c r="G9" s="500"/>
      <c r="H9" s="500"/>
      <c r="I9" s="509"/>
      <c r="J9" s="500"/>
      <c r="K9" s="500"/>
      <c r="L9" s="500"/>
      <c r="M9" s="500"/>
      <c r="N9" s="500"/>
      <c r="O9" s="500"/>
      <c r="P9" s="500"/>
      <c r="Q9" s="500"/>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row>
    <row r="10" spans="1:269" ht="13.5" customHeight="1">
      <c r="A10" s="465">
        <f>'5- Identificación de Riesgos'!A10</f>
        <v>1</v>
      </c>
      <c r="B10" s="468" t="str">
        <f>'5- Identificación de Riesgos'!B10</f>
        <v>Incumplimiento en la Planeación y Ejecución del Sistema de Gestión de Seguridad y Salud en el Trabajo</v>
      </c>
      <c r="C10" s="413" t="str">
        <f>'5- Identificación de Riesgos'!C10</f>
        <v>Posibilidad de incumplimiento de las metas establecidas en el Plan de Trabajo, llevando a la entidad a incurrir en sanciones establecidas por los organismos de vigilancia y control.</v>
      </c>
      <c r="D10" s="413" t="s">
        <v>270</v>
      </c>
      <c r="E10" s="131" t="e">
        <f>'5- Identificación de Riesgos'!#REF!</f>
        <v>#REF!</v>
      </c>
      <c r="F10" s="440" t="str">
        <f>'5- Identificación de Riesgos'!H10</f>
        <v>Muy Baja - 1</v>
      </c>
      <c r="G10" s="413" t="str">
        <f>'5- Identificación de Riesgos'!M10</f>
        <v>Menor - 2</v>
      </c>
      <c r="H10" s="413" t="str">
        <f>'5- Identificación de Riesgos'!N10</f>
        <v>Bajo - 2</v>
      </c>
      <c r="I10" s="101"/>
      <c r="J10" s="513" t="str">
        <f>'6- Valoración Controles'!T10</f>
        <v>Muy Baja - 1</v>
      </c>
      <c r="K10" s="513" t="str">
        <f>'6- Valoración Controles'!U10</f>
        <v>Menor - 2</v>
      </c>
      <c r="L10" s="514" t="e">
        <f>AVERAGE(#REF!)</f>
        <v>#REF!</v>
      </c>
      <c r="M10" s="468" t="str">
        <f>'6- Valoración Controles'!V10</f>
        <v>Bajo - 2</v>
      </c>
      <c r="N10" s="468" t="s">
        <v>335</v>
      </c>
      <c r="O10" s="132"/>
      <c r="P10" s="132"/>
      <c r="Q10" s="133"/>
    </row>
    <row r="11" spans="1:269" ht="13.5" customHeight="1">
      <c r="A11" s="466"/>
      <c r="B11" s="469"/>
      <c r="C11" s="414"/>
      <c r="D11" s="414"/>
      <c r="E11" s="134" t="str">
        <f>'5- Identificación de Riesgos'!D11</f>
        <v>2. Deficiencia en la Planeación, Identificación y Control de la Matriz de Riesgos y Peligros conforme a los lineamientos trazados por el Nivel Central. Externa.</v>
      </c>
      <c r="F11" s="441"/>
      <c r="G11" s="510"/>
      <c r="H11" s="414"/>
      <c r="I11" s="71"/>
      <c r="J11" s="506"/>
      <c r="K11" s="506"/>
      <c r="L11" s="511"/>
      <c r="M11" s="469"/>
      <c r="N11" s="469"/>
      <c r="O11" s="135"/>
      <c r="P11" s="135">
        <v>5</v>
      </c>
      <c r="Q11" s="136"/>
    </row>
    <row r="12" spans="1:269" ht="13.5" customHeight="1">
      <c r="A12" s="466"/>
      <c r="B12" s="469"/>
      <c r="C12" s="414"/>
      <c r="D12" s="414"/>
      <c r="E12" s="134" t="e">
        <f>'5- Identificación de Riesgos'!#REF!</f>
        <v>#REF!</v>
      </c>
      <c r="F12" s="441"/>
      <c r="G12" s="510"/>
      <c r="H12" s="414"/>
      <c r="I12" s="71"/>
      <c r="J12" s="506"/>
      <c r="K12" s="506"/>
      <c r="L12" s="511"/>
      <c r="M12" s="469"/>
      <c r="N12" s="469"/>
      <c r="O12" s="135"/>
      <c r="P12" s="135"/>
      <c r="Q12" s="136"/>
    </row>
    <row r="13" spans="1:269" ht="13.5" customHeight="1">
      <c r="A13" s="466"/>
      <c r="B13" s="469"/>
      <c r="C13" s="414"/>
      <c r="D13" s="414"/>
      <c r="E13" s="134" t="str">
        <f>'5- Identificación de Riesgos'!D13</f>
        <v>4. Demora en la identificación y control de las condiciones de trabajo inseguras de los servidores judiciales y lentitud en la implementación de las actividades descritas en el SGSST para lo que va corrido del año 2024.</v>
      </c>
      <c r="F13" s="441"/>
      <c r="G13" s="510"/>
      <c r="H13" s="414"/>
      <c r="I13" s="71"/>
      <c r="J13" s="506"/>
      <c r="K13" s="506"/>
      <c r="L13" s="511"/>
      <c r="M13" s="469"/>
      <c r="N13" s="469"/>
      <c r="O13" s="135"/>
      <c r="P13" s="135"/>
      <c r="Q13" s="136"/>
    </row>
    <row r="14" spans="1:269" ht="13.5" customHeight="1">
      <c r="A14" s="466"/>
      <c r="B14" s="469"/>
      <c r="C14" s="414"/>
      <c r="D14" s="414"/>
      <c r="E14" s="134" t="str">
        <f>'5- Identificación de Riesgos'!D14</f>
        <v>5. Disminución de los recursos dispuestos por el Nivel Central para atender las necesidades y requerimientos del Sistema de Gestión de Seguridad y Salud en el Trabajo del Nivel Seccional.</v>
      </c>
      <c r="F14" s="441"/>
      <c r="G14" s="510"/>
      <c r="H14" s="414"/>
      <c r="I14" s="71"/>
      <c r="J14" s="506"/>
      <c r="K14" s="506"/>
      <c r="L14" s="511"/>
      <c r="M14" s="469"/>
      <c r="N14" s="469"/>
      <c r="O14" s="135"/>
      <c r="P14" s="135"/>
      <c r="Q14" s="136"/>
    </row>
    <row r="15" spans="1:269" ht="13.5" customHeight="1">
      <c r="A15" s="466"/>
      <c r="B15" s="469"/>
      <c r="C15" s="414"/>
      <c r="D15" s="414"/>
      <c r="E15" s="134" t="e">
        <f>'5- Identificación de Riesgos'!#REF!</f>
        <v>#REF!</v>
      </c>
      <c r="F15" s="441"/>
      <c r="G15" s="510"/>
      <c r="H15" s="414"/>
      <c r="I15" s="71"/>
      <c r="J15" s="506"/>
      <c r="K15" s="506"/>
      <c r="L15" s="511"/>
      <c r="M15" s="469"/>
      <c r="N15" s="469"/>
      <c r="O15" s="135"/>
      <c r="P15" s="135"/>
      <c r="Q15" s="136"/>
    </row>
    <row r="16" spans="1:269" ht="13.5" customHeight="1">
      <c r="A16" s="466"/>
      <c r="B16" s="469"/>
      <c r="C16" s="414"/>
      <c r="D16" s="414"/>
      <c r="E16" s="134" t="str">
        <f>'5- Identificación de Riesgos'!D10</f>
        <v>1. Desalineación de Ias metas plasmadas en los subprogramas con respecto al Plan Anual de Trabajo y a la normativa vigente sobre la materia.</v>
      </c>
      <c r="F16" s="441"/>
      <c r="G16" s="510"/>
      <c r="H16" s="414"/>
      <c r="I16" s="71"/>
      <c r="J16" s="506"/>
      <c r="K16" s="506"/>
      <c r="L16" s="511"/>
      <c r="M16" s="469"/>
      <c r="N16" s="469"/>
      <c r="O16" s="135"/>
      <c r="P16" s="135"/>
      <c r="Q16" s="136"/>
    </row>
    <row r="17" spans="1:17" ht="13.5" customHeight="1">
      <c r="A17" s="466"/>
      <c r="B17" s="469"/>
      <c r="C17" s="414"/>
      <c r="D17" s="414"/>
      <c r="E17" s="134" t="str">
        <f>'5- Identificación de Riesgos'!D12</f>
        <v>3. Desactualización de la normativa que rige el proceso, los procedimientos, las versiones de los documentos y formatos. Externa.</v>
      </c>
      <c r="F17" s="441"/>
      <c r="G17" s="510"/>
      <c r="H17" s="414"/>
      <c r="I17" s="71"/>
      <c r="J17" s="506"/>
      <c r="K17" s="506"/>
      <c r="L17" s="511"/>
      <c r="M17" s="469"/>
      <c r="N17" s="469"/>
      <c r="O17" s="135"/>
      <c r="P17" s="135"/>
      <c r="Q17" s="136"/>
    </row>
    <row r="18" spans="1:17" ht="13.5" customHeight="1">
      <c r="A18" s="466"/>
      <c r="B18" s="469"/>
      <c r="C18" s="414"/>
      <c r="D18" s="414"/>
      <c r="E18" s="134" t="str">
        <f>'5- Identificación de Riesgos'!D18</f>
        <v>9. La planeación de las actividades  depende exclusivamente de la Coordinación del Sistema de Gestión de Seguridad y Salud en el Trabajo pero la participación en ellas está condicionada a la disponibilidad de tiempo en las agendas de los servidores judiciales como consecuencia de la carga laboral.</v>
      </c>
      <c r="F18" s="441"/>
      <c r="G18" s="510"/>
      <c r="H18" s="414"/>
      <c r="I18" s="71"/>
      <c r="J18" s="506"/>
      <c r="K18" s="506"/>
      <c r="L18" s="511"/>
      <c r="M18" s="469"/>
      <c r="N18" s="469"/>
      <c r="O18" s="135"/>
      <c r="P18" s="135"/>
      <c r="Q18" s="136"/>
    </row>
    <row r="19" spans="1:17" ht="13.5" customHeight="1">
      <c r="A19" s="466"/>
      <c r="B19" s="429"/>
      <c r="C19" s="414"/>
      <c r="D19" s="414"/>
      <c r="E19" s="134">
        <f>'5- Identificación de Riesgos'!D19</f>
        <v>0</v>
      </c>
      <c r="F19" s="441"/>
      <c r="G19" s="510"/>
      <c r="H19" s="414"/>
      <c r="I19" s="72"/>
      <c r="J19" s="507"/>
      <c r="K19" s="507"/>
      <c r="L19" s="512"/>
      <c r="M19" s="429"/>
      <c r="N19" s="429"/>
      <c r="O19" s="135"/>
      <c r="P19" s="135"/>
      <c r="Q19" s="136"/>
    </row>
    <row r="20" spans="1:17" ht="13.5" customHeight="1">
      <c r="A20" s="505">
        <f>'5- Identificación de Riesgos'!A20</f>
        <v>2</v>
      </c>
      <c r="B20" s="469" t="str">
        <f>'5- Identificación de Riesgos'!B20</f>
        <v xml:space="preserve">Aumento de Accidentes de trabajo y enfermedades laborales o salud pública </v>
      </c>
      <c r="C20" s="429" t="str">
        <f>'5- Identificación de Riesgos'!C20</f>
        <v>Accidentes de trabajo leves, graves y mortales y afectaciones a la infraestructura,
Afectación a la salud de la población judicial y ambiental de la entidad  debido al contagio  por virus y/o pandemias</v>
      </c>
      <c r="D20" s="429" t="s">
        <v>270</v>
      </c>
      <c r="E20" s="134" t="str">
        <f>'5- Identificación de Riesgos'!D20</f>
        <v xml:space="preserve">1.  Ocurrencia de accidentes  y enfermedades laborales por causa u ocasión del trabajo.
</v>
      </c>
      <c r="F20" s="458" t="str">
        <f>'5- Identificación de Riesgos'!H20</f>
        <v>Baja - 2</v>
      </c>
      <c r="G20" s="429" t="str">
        <f>'5- Identificación de Riesgos'!M20</f>
        <v>Leve - 1</v>
      </c>
      <c r="H20" s="429" t="str">
        <f>'5- Identificación de Riesgos'!N20</f>
        <v>Bajo - 2</v>
      </c>
      <c r="I20" s="71"/>
      <c r="J20" s="506" t="str">
        <f>'6- Valoración Controles'!T20</f>
        <v>Muy Baja - 1</v>
      </c>
      <c r="K20" s="506" t="str">
        <f>'6- Valoración Controles'!U20</f>
        <v>Leve - 1</v>
      </c>
      <c r="L20" s="511" t="e">
        <f>AVERAGE(#REF!)</f>
        <v>#REF!</v>
      </c>
      <c r="M20" s="469" t="str">
        <f>'6- Valoración Controles'!V20</f>
        <v>Bajo - 1</v>
      </c>
      <c r="N20" s="469" t="s">
        <v>335</v>
      </c>
      <c r="O20" s="135"/>
      <c r="P20" s="135"/>
      <c r="Q20" s="136"/>
    </row>
    <row r="21" spans="1:17" ht="13.5" customHeight="1">
      <c r="A21" s="466"/>
      <c r="B21" s="469"/>
      <c r="C21" s="414"/>
      <c r="D21" s="414"/>
      <c r="E21" s="134" t="str">
        <f>'5- Identificación de Riesgos'!D21</f>
        <v xml:space="preserve">1. Contagio de enfermedades en los espacios de trabajo </v>
      </c>
      <c r="F21" s="441"/>
      <c r="G21" s="510"/>
      <c r="H21" s="414"/>
      <c r="I21" s="71"/>
      <c r="J21" s="506"/>
      <c r="K21" s="506"/>
      <c r="L21" s="511"/>
      <c r="M21" s="469"/>
      <c r="N21" s="469"/>
      <c r="O21" s="135"/>
      <c r="P21" s="135"/>
      <c r="Q21" s="136"/>
    </row>
    <row r="22" spans="1:17" ht="13.5" customHeight="1">
      <c r="A22" s="466"/>
      <c r="B22" s="469"/>
      <c r="C22" s="414"/>
      <c r="D22" s="414"/>
      <c r="E22" s="134">
        <f>'5- Identificación de Riesgos'!D22</f>
        <v>0</v>
      </c>
      <c r="F22" s="441"/>
      <c r="G22" s="510"/>
      <c r="H22" s="414"/>
      <c r="I22" s="71"/>
      <c r="J22" s="506"/>
      <c r="K22" s="506"/>
      <c r="L22" s="511"/>
      <c r="M22" s="469"/>
      <c r="N22" s="469"/>
      <c r="O22" s="135"/>
      <c r="P22" s="135"/>
      <c r="Q22" s="136"/>
    </row>
    <row r="23" spans="1:17" ht="13.5" customHeight="1">
      <c r="A23" s="466"/>
      <c r="B23" s="469"/>
      <c r="C23" s="414"/>
      <c r="D23" s="414"/>
      <c r="E23" s="134">
        <f>'5- Identificación de Riesgos'!D23</f>
        <v>0</v>
      </c>
      <c r="F23" s="441"/>
      <c r="G23" s="510"/>
      <c r="H23" s="414"/>
      <c r="I23" s="71"/>
      <c r="J23" s="506"/>
      <c r="K23" s="506"/>
      <c r="L23" s="511"/>
      <c r="M23" s="469"/>
      <c r="N23" s="469"/>
      <c r="O23" s="135"/>
      <c r="P23" s="135"/>
      <c r="Q23" s="136"/>
    </row>
    <row r="24" spans="1:17" ht="13.5" customHeight="1">
      <c r="A24" s="466"/>
      <c r="B24" s="469"/>
      <c r="C24" s="414"/>
      <c r="D24" s="414"/>
      <c r="E24" s="134">
        <f>'5- Identificación de Riesgos'!D24</f>
        <v>0</v>
      </c>
      <c r="F24" s="441"/>
      <c r="G24" s="510"/>
      <c r="H24" s="414"/>
      <c r="I24" s="71"/>
      <c r="J24" s="506"/>
      <c r="K24" s="506"/>
      <c r="L24" s="511"/>
      <c r="M24" s="469"/>
      <c r="N24" s="469"/>
      <c r="O24" s="135"/>
      <c r="P24" s="135"/>
      <c r="Q24" s="136"/>
    </row>
    <row r="25" spans="1:17" ht="13.5" customHeight="1">
      <c r="A25" s="466"/>
      <c r="B25" s="469"/>
      <c r="C25" s="414"/>
      <c r="D25" s="414"/>
      <c r="E25" s="134">
        <f>'5- Identificación de Riesgos'!D25</f>
        <v>0</v>
      </c>
      <c r="F25" s="441"/>
      <c r="G25" s="510"/>
      <c r="H25" s="414"/>
      <c r="I25" s="71"/>
      <c r="J25" s="506"/>
      <c r="K25" s="506"/>
      <c r="L25" s="511"/>
      <c r="M25" s="469"/>
      <c r="N25" s="469"/>
      <c r="O25" s="135"/>
      <c r="P25" s="135"/>
      <c r="Q25" s="136"/>
    </row>
    <row r="26" spans="1:17" ht="13.5" customHeight="1">
      <c r="A26" s="466"/>
      <c r="B26" s="469"/>
      <c r="C26" s="414"/>
      <c r="D26" s="414"/>
      <c r="E26" s="134">
        <f>'5- Identificación de Riesgos'!D26</f>
        <v>0</v>
      </c>
      <c r="F26" s="441"/>
      <c r="G26" s="510"/>
      <c r="H26" s="414"/>
      <c r="I26" s="71"/>
      <c r="J26" s="506"/>
      <c r="K26" s="506"/>
      <c r="L26" s="511"/>
      <c r="M26" s="469"/>
      <c r="N26" s="469"/>
      <c r="O26" s="135"/>
      <c r="P26" s="135"/>
      <c r="Q26" s="136"/>
    </row>
    <row r="27" spans="1:17" ht="13.5" customHeight="1">
      <c r="A27" s="466"/>
      <c r="B27" s="469"/>
      <c r="C27" s="414"/>
      <c r="D27" s="414"/>
      <c r="E27" s="134">
        <f>'5- Identificación de Riesgos'!D27</f>
        <v>0</v>
      </c>
      <c r="F27" s="441"/>
      <c r="G27" s="510"/>
      <c r="H27" s="414"/>
      <c r="I27" s="71"/>
      <c r="J27" s="506"/>
      <c r="K27" s="506"/>
      <c r="L27" s="511"/>
      <c r="M27" s="469"/>
      <c r="N27" s="469"/>
      <c r="O27" s="135"/>
      <c r="P27" s="135"/>
      <c r="Q27" s="136"/>
    </row>
    <row r="28" spans="1:17" ht="13.5" customHeight="1">
      <c r="A28" s="466"/>
      <c r="B28" s="469"/>
      <c r="C28" s="414"/>
      <c r="D28" s="414"/>
      <c r="E28" s="134">
        <f>'5- Identificación de Riesgos'!D28</f>
        <v>0</v>
      </c>
      <c r="F28" s="441"/>
      <c r="G28" s="510"/>
      <c r="H28" s="414"/>
      <c r="I28" s="71"/>
      <c r="J28" s="506"/>
      <c r="K28" s="506"/>
      <c r="L28" s="511"/>
      <c r="M28" s="469"/>
      <c r="N28" s="469"/>
      <c r="O28" s="135"/>
      <c r="P28" s="135"/>
      <c r="Q28" s="136"/>
    </row>
    <row r="29" spans="1:17" ht="13.5" customHeight="1">
      <c r="A29" s="466"/>
      <c r="B29" s="429"/>
      <c r="C29" s="414"/>
      <c r="D29" s="414"/>
      <c r="E29" s="134">
        <f>'5- Identificación de Riesgos'!D29</f>
        <v>0</v>
      </c>
      <c r="F29" s="441"/>
      <c r="G29" s="510"/>
      <c r="H29" s="414"/>
      <c r="I29" s="72"/>
      <c r="J29" s="507"/>
      <c r="K29" s="507"/>
      <c r="L29" s="512"/>
      <c r="M29" s="429"/>
      <c r="N29" s="429"/>
      <c r="O29" s="135"/>
      <c r="P29" s="135"/>
      <c r="Q29" s="136"/>
    </row>
    <row r="30" spans="1:17" ht="18.75" hidden="1" customHeight="1">
      <c r="A30" s="505">
        <f>'5- Identificación de Riesgos'!A30</f>
        <v>3</v>
      </c>
      <c r="B30" s="469">
        <f>'5- Identificación de Riesgos'!B30</f>
        <v>0</v>
      </c>
      <c r="C30" s="429">
        <f>'5- Identificación de Riesgos'!C30</f>
        <v>0</v>
      </c>
      <c r="D30" s="429" t="s">
        <v>270</v>
      </c>
      <c r="E30" s="134">
        <f>'5- Identificación de Riesgos'!D30</f>
        <v>0</v>
      </c>
      <c r="F30" s="458" t="e">
        <f>'5- Identificación de Riesgos'!H30</f>
        <v>#DIV/0!</v>
      </c>
      <c r="G30" s="429" t="str">
        <f>'5- Identificación de Riesgos'!M30</f>
        <v/>
      </c>
      <c r="H30" s="429" t="str">
        <f>'5- Identificación de Riesgos'!N30</f>
        <v/>
      </c>
      <c r="I30" s="71"/>
      <c r="J30" s="506" t="e">
        <f>'6- Valoración Controles'!T30</f>
        <v>#DIV/0!</v>
      </c>
      <c r="K30" s="506" t="e">
        <f>'6- Valoración Controles'!U30</f>
        <v>#VALUE!</v>
      </c>
      <c r="L30" s="511" t="e">
        <f>AVERAGE(#REF!)</f>
        <v>#REF!</v>
      </c>
      <c r="M30" s="469" t="e">
        <f>'6- Valoración Controles'!V30</f>
        <v>#DIV/0!</v>
      </c>
      <c r="N30" s="469" t="s">
        <v>335</v>
      </c>
      <c r="O30" s="135"/>
      <c r="P30" s="135"/>
      <c r="Q30" s="136"/>
    </row>
    <row r="31" spans="1:17" hidden="1">
      <c r="A31" s="466"/>
      <c r="B31" s="469"/>
      <c r="C31" s="414"/>
      <c r="D31" s="414"/>
      <c r="E31" s="134">
        <f>'5- Identificación de Riesgos'!D31</f>
        <v>0</v>
      </c>
      <c r="F31" s="441"/>
      <c r="G31" s="510"/>
      <c r="H31" s="414"/>
      <c r="I31" s="71"/>
      <c r="J31" s="506"/>
      <c r="K31" s="506"/>
      <c r="L31" s="511"/>
      <c r="M31" s="469"/>
      <c r="N31" s="469"/>
      <c r="O31" s="135"/>
      <c r="P31" s="135"/>
      <c r="Q31" s="136"/>
    </row>
    <row r="32" spans="1:17" hidden="1">
      <c r="A32" s="466"/>
      <c r="B32" s="469"/>
      <c r="C32" s="414"/>
      <c r="D32" s="414"/>
      <c r="E32" s="134">
        <f>'5- Identificación de Riesgos'!D32</f>
        <v>0</v>
      </c>
      <c r="F32" s="441"/>
      <c r="G32" s="510"/>
      <c r="H32" s="414"/>
      <c r="I32" s="71"/>
      <c r="J32" s="506"/>
      <c r="K32" s="506"/>
      <c r="L32" s="511"/>
      <c r="M32" s="469"/>
      <c r="N32" s="469"/>
      <c r="O32" s="135"/>
      <c r="P32" s="135"/>
      <c r="Q32" s="136"/>
    </row>
    <row r="33" spans="1:17" hidden="1">
      <c r="A33" s="466"/>
      <c r="B33" s="469"/>
      <c r="C33" s="414"/>
      <c r="D33" s="414"/>
      <c r="E33" s="134">
        <f>'5- Identificación de Riesgos'!D33</f>
        <v>0</v>
      </c>
      <c r="F33" s="441"/>
      <c r="G33" s="510"/>
      <c r="H33" s="414"/>
      <c r="I33" s="71"/>
      <c r="J33" s="506"/>
      <c r="K33" s="506"/>
      <c r="L33" s="511"/>
      <c r="M33" s="469"/>
      <c r="N33" s="469"/>
      <c r="O33" s="135"/>
      <c r="P33" s="135"/>
      <c r="Q33" s="136"/>
    </row>
    <row r="34" spans="1:17" hidden="1">
      <c r="A34" s="466"/>
      <c r="B34" s="469"/>
      <c r="C34" s="414"/>
      <c r="D34" s="414"/>
      <c r="E34" s="134">
        <f>'5- Identificación de Riesgos'!D34</f>
        <v>0</v>
      </c>
      <c r="F34" s="441"/>
      <c r="G34" s="510"/>
      <c r="H34" s="414"/>
      <c r="I34" s="71"/>
      <c r="J34" s="506"/>
      <c r="K34" s="506"/>
      <c r="L34" s="511"/>
      <c r="M34" s="469"/>
      <c r="N34" s="469"/>
      <c r="O34" s="135"/>
      <c r="P34" s="135"/>
      <c r="Q34" s="136"/>
    </row>
    <row r="35" spans="1:17" hidden="1">
      <c r="A35" s="466"/>
      <c r="B35" s="469"/>
      <c r="C35" s="414"/>
      <c r="D35" s="414"/>
      <c r="E35" s="134">
        <f>'5- Identificación de Riesgos'!D35</f>
        <v>0</v>
      </c>
      <c r="F35" s="441"/>
      <c r="G35" s="510"/>
      <c r="H35" s="414"/>
      <c r="I35" s="71"/>
      <c r="J35" s="506"/>
      <c r="K35" s="506"/>
      <c r="L35" s="511"/>
      <c r="M35" s="469"/>
      <c r="N35" s="469"/>
      <c r="O35" s="135"/>
      <c r="P35" s="135"/>
      <c r="Q35" s="136"/>
    </row>
    <row r="36" spans="1:17" hidden="1">
      <c r="A36" s="466"/>
      <c r="B36" s="469"/>
      <c r="C36" s="414"/>
      <c r="D36" s="414"/>
      <c r="E36" s="134">
        <f>'5- Identificación de Riesgos'!D36</f>
        <v>0</v>
      </c>
      <c r="F36" s="441"/>
      <c r="G36" s="510"/>
      <c r="H36" s="414"/>
      <c r="I36" s="71"/>
      <c r="J36" s="506"/>
      <c r="K36" s="506"/>
      <c r="L36" s="511"/>
      <c r="M36" s="469"/>
      <c r="N36" s="469"/>
      <c r="O36" s="135"/>
      <c r="P36" s="135"/>
      <c r="Q36" s="136"/>
    </row>
    <row r="37" spans="1:17" hidden="1">
      <c r="A37" s="466"/>
      <c r="B37" s="469"/>
      <c r="C37" s="414"/>
      <c r="D37" s="414"/>
      <c r="E37" s="134">
        <f>'5- Identificación de Riesgos'!D37</f>
        <v>0</v>
      </c>
      <c r="F37" s="441"/>
      <c r="G37" s="510"/>
      <c r="H37" s="414"/>
      <c r="I37" s="71"/>
      <c r="J37" s="506"/>
      <c r="K37" s="506"/>
      <c r="L37" s="511"/>
      <c r="M37" s="469"/>
      <c r="N37" s="469"/>
      <c r="O37" s="135"/>
      <c r="P37" s="135"/>
      <c r="Q37" s="136"/>
    </row>
    <row r="38" spans="1:17" hidden="1">
      <c r="A38" s="466"/>
      <c r="B38" s="469"/>
      <c r="C38" s="414"/>
      <c r="D38" s="414"/>
      <c r="E38" s="134">
        <f>'5- Identificación de Riesgos'!D38</f>
        <v>0</v>
      </c>
      <c r="F38" s="441"/>
      <c r="G38" s="510"/>
      <c r="H38" s="414"/>
      <c r="I38" s="71"/>
      <c r="J38" s="506"/>
      <c r="K38" s="506"/>
      <c r="L38" s="511"/>
      <c r="M38" s="469"/>
      <c r="N38" s="469"/>
      <c r="O38" s="135"/>
      <c r="P38" s="135"/>
      <c r="Q38" s="136"/>
    </row>
    <row r="39" spans="1:17" ht="15.75" hidden="1" customHeight="1">
      <c r="A39" s="466"/>
      <c r="B39" s="429"/>
      <c r="C39" s="414"/>
      <c r="D39" s="414"/>
      <c r="E39" s="134">
        <f>'5- Identificación de Riesgos'!D39</f>
        <v>0</v>
      </c>
      <c r="F39" s="441"/>
      <c r="G39" s="510"/>
      <c r="H39" s="414"/>
      <c r="I39" s="72"/>
      <c r="J39" s="507"/>
      <c r="K39" s="507"/>
      <c r="L39" s="512"/>
      <c r="M39" s="429"/>
      <c r="N39" s="429"/>
      <c r="O39" s="135"/>
      <c r="P39" s="135"/>
      <c r="Q39" s="136"/>
    </row>
    <row r="40" spans="1:17" ht="75" hidden="1">
      <c r="A40" s="515">
        <f>'5- Identificación de Riesgos'!A40</f>
        <v>4</v>
      </c>
      <c r="B40" s="469" t="str">
        <f>'5- Identificación de Riesgos'!B40</f>
        <v>Recibir dádivas o beneficios a nombre propio o de terceros para  desviar recursos, no presentar o presentar reportes con información no veraz</v>
      </c>
      <c r="C40" s="429" t="str">
        <f>'5- Identificación de Riesgos'!C40</f>
        <v xml:space="preserve">Se favorece indebidamente a un servidor judicial a través de la validación del  reporte de accidentes de trabajo ante la Administradora de Riesgos Laborales </v>
      </c>
      <c r="D40" s="429" t="s">
        <v>270</v>
      </c>
      <c r="E40" s="134" t="str">
        <f>'5- Identificación de Riesgos'!D40</f>
        <v>1. Insuficientes programas de capacitación para la toma de conciencia debido al desconocimiento de l ley antisoborno (ISO 37001:2016), Plan Anticorrupción y  de los  valores y principios propios de la entidad</v>
      </c>
      <c r="F40" s="458" t="str">
        <f>'5- Identificación de Riesgos'!H40</f>
        <v>Muy Baja - 1</v>
      </c>
      <c r="G40" s="429" t="str">
        <f>'5- Identificación de Riesgos'!M40</f>
        <v>Moderado - 3</v>
      </c>
      <c r="H40" s="429" t="str">
        <f>'5- Identificación de Riesgos'!N40</f>
        <v>Moderado - 3</v>
      </c>
      <c r="I40" s="71"/>
      <c r="J40" s="506" t="str">
        <f>'6- Valoración Controles'!T40</f>
        <v>Muy Baja - 1</v>
      </c>
      <c r="K40" s="506" t="str">
        <f>'6- Valoración Controles'!U40</f>
        <v>Moderado - 3</v>
      </c>
      <c r="L40" s="511" t="e">
        <f>AVERAGE(#REF!)</f>
        <v>#REF!</v>
      </c>
      <c r="M40" s="469" t="str">
        <f>'6- Valoración Controles'!V40</f>
        <v>Moderado - 3</v>
      </c>
      <c r="N40" s="469" t="s">
        <v>335</v>
      </c>
      <c r="O40" s="135"/>
      <c r="P40" s="135"/>
      <c r="Q40" s="136"/>
    </row>
    <row r="41" spans="1:17" ht="30" hidden="1">
      <c r="A41" s="402"/>
      <c r="B41" s="469"/>
      <c r="C41" s="414"/>
      <c r="D41" s="414"/>
      <c r="E41" s="134" t="str">
        <f>'5- Identificación de Riesgos'!D41</f>
        <v>2. Desconocimiento y no aplicación del Código de Ética y Buen Gobierno</v>
      </c>
      <c r="F41" s="441"/>
      <c r="G41" s="510"/>
      <c r="H41" s="414"/>
      <c r="I41" s="71"/>
      <c r="J41" s="506"/>
      <c r="K41" s="506"/>
      <c r="L41" s="511"/>
      <c r="M41" s="469"/>
      <c r="N41" s="469"/>
      <c r="O41" s="135"/>
      <c r="P41" s="135"/>
      <c r="Q41" s="136"/>
    </row>
    <row r="42" spans="1:17" ht="30" hidden="1">
      <c r="A42" s="402"/>
      <c r="B42" s="469"/>
      <c r="C42" s="414"/>
      <c r="D42" s="414"/>
      <c r="E42" s="134" t="str">
        <f>'5- Identificación de Riesgos'!D42</f>
        <v>3. Carencia de compromiso  y transparencia de los servidores judiciales</v>
      </c>
      <c r="F42" s="441"/>
      <c r="G42" s="510"/>
      <c r="H42" s="414"/>
      <c r="I42" s="71"/>
      <c r="J42" s="506"/>
      <c r="K42" s="506"/>
      <c r="L42" s="511"/>
      <c r="M42" s="469"/>
      <c r="N42" s="469"/>
      <c r="O42" s="135"/>
      <c r="P42" s="135"/>
      <c r="Q42" s="136"/>
    </row>
    <row r="43" spans="1:17" ht="30" hidden="1">
      <c r="A43" s="402"/>
      <c r="B43" s="469"/>
      <c r="C43" s="414"/>
      <c r="D43" s="414"/>
      <c r="E43" s="134" t="str">
        <f>'5- Identificación de Riesgos'!D43</f>
        <v>4. Deficiencia de  controles en el trámite  de los documentos</v>
      </c>
      <c r="F43" s="441"/>
      <c r="G43" s="510"/>
      <c r="H43" s="414"/>
      <c r="I43" s="71"/>
      <c r="J43" s="506"/>
      <c r="K43" s="506"/>
      <c r="L43" s="511"/>
      <c r="M43" s="469"/>
      <c r="N43" s="469"/>
      <c r="O43" s="135"/>
      <c r="P43" s="135"/>
      <c r="Q43" s="136"/>
    </row>
    <row r="44" spans="1:17" ht="30" hidden="1">
      <c r="A44" s="402"/>
      <c r="B44" s="469"/>
      <c r="C44" s="414"/>
      <c r="D44" s="414"/>
      <c r="E44" s="134" t="str">
        <f>'5- Identificación de Riesgos'!D44</f>
        <v xml:space="preserve">5. No aplicación adecuada de los procedimientos de control </v>
      </c>
      <c r="F44" s="441"/>
      <c r="G44" s="510"/>
      <c r="H44" s="414"/>
      <c r="I44" s="71"/>
      <c r="J44" s="506"/>
      <c r="K44" s="506"/>
      <c r="L44" s="511"/>
      <c r="M44" s="469"/>
      <c r="N44" s="469"/>
      <c r="O44" s="135"/>
      <c r="P44" s="135"/>
      <c r="Q44" s="136"/>
    </row>
    <row r="45" spans="1:17" hidden="1">
      <c r="A45" s="402"/>
      <c r="B45" s="469"/>
      <c r="C45" s="414"/>
      <c r="D45" s="414"/>
      <c r="E45" s="134">
        <f>'5- Identificación de Riesgos'!D45</f>
        <v>0</v>
      </c>
      <c r="F45" s="441"/>
      <c r="G45" s="510"/>
      <c r="H45" s="414"/>
      <c r="I45" s="71"/>
      <c r="J45" s="506"/>
      <c r="K45" s="506"/>
      <c r="L45" s="511"/>
      <c r="M45" s="469"/>
      <c r="N45" s="469"/>
      <c r="O45" s="135"/>
      <c r="P45" s="135"/>
      <c r="Q45" s="136"/>
    </row>
    <row r="46" spans="1:17" hidden="1">
      <c r="A46" s="402"/>
      <c r="B46" s="469"/>
      <c r="C46" s="414"/>
      <c r="D46" s="414"/>
      <c r="E46" s="134">
        <f>'5- Identificación de Riesgos'!D46</f>
        <v>0</v>
      </c>
      <c r="F46" s="441"/>
      <c r="G46" s="510"/>
      <c r="H46" s="414"/>
      <c r="I46" s="71"/>
      <c r="J46" s="506"/>
      <c r="K46" s="506"/>
      <c r="L46" s="511"/>
      <c r="M46" s="469"/>
      <c r="N46" s="469"/>
      <c r="O46" s="135"/>
      <c r="P46" s="135"/>
      <c r="Q46" s="136"/>
    </row>
    <row r="47" spans="1:17" hidden="1">
      <c r="A47" s="402"/>
      <c r="B47" s="469"/>
      <c r="C47" s="414"/>
      <c r="D47" s="414"/>
      <c r="E47" s="134">
        <f>'5- Identificación de Riesgos'!D47</f>
        <v>0</v>
      </c>
      <c r="F47" s="441"/>
      <c r="G47" s="510"/>
      <c r="H47" s="414"/>
      <c r="I47" s="71"/>
      <c r="J47" s="506"/>
      <c r="K47" s="506"/>
      <c r="L47" s="511"/>
      <c r="M47" s="469"/>
      <c r="N47" s="469"/>
      <c r="O47" s="135"/>
      <c r="P47" s="135"/>
      <c r="Q47" s="136"/>
    </row>
    <row r="48" spans="1:17" hidden="1">
      <c r="A48" s="402"/>
      <c r="B48" s="469"/>
      <c r="C48" s="414"/>
      <c r="D48" s="414"/>
      <c r="E48" s="134">
        <f>'5- Identificación de Riesgos'!D48</f>
        <v>0</v>
      </c>
      <c r="F48" s="441"/>
      <c r="G48" s="510"/>
      <c r="H48" s="414"/>
      <c r="I48" s="71"/>
      <c r="J48" s="506"/>
      <c r="K48" s="506"/>
      <c r="L48" s="511"/>
      <c r="M48" s="469"/>
      <c r="N48" s="469"/>
      <c r="O48" s="135"/>
      <c r="P48" s="135"/>
      <c r="Q48" s="136"/>
    </row>
    <row r="49" spans="1:17" hidden="1">
      <c r="A49" s="402"/>
      <c r="B49" s="429"/>
      <c r="C49" s="414"/>
      <c r="D49" s="414"/>
      <c r="E49" s="134">
        <f>'5- Identificación de Riesgos'!D49</f>
        <v>0</v>
      </c>
      <c r="F49" s="441"/>
      <c r="G49" s="510"/>
      <c r="H49" s="414"/>
      <c r="I49" s="72"/>
      <c r="J49" s="507"/>
      <c r="K49" s="507"/>
      <c r="L49" s="512"/>
      <c r="M49" s="429"/>
      <c r="N49" s="429"/>
      <c r="O49" s="135"/>
      <c r="P49" s="135"/>
      <c r="Q49" s="136"/>
    </row>
    <row r="50" spans="1:17" ht="30" hidden="1">
      <c r="A50" s="515">
        <f>'5- Identificación de Riesgos'!A50</f>
        <v>5</v>
      </c>
      <c r="B50" s="469" t="str">
        <f>'5- Identificación de Riesgos'!B50</f>
        <v>Ofrecer, prometer y entregar, aceptar o solicitar una ventaja indebida  para influir o direccionar  la formulación de   requisitos habiliantes y/o técnicos  para satisfacer un interés personal, de manera directa, indirecta o interpuesta por otras personas</v>
      </c>
      <c r="C50" s="429" t="str">
        <f>'5- Identificación de Riesgos'!C50</f>
        <v>Cuando  se direccionan los requisitos habilitanes y/o técnicos para favorecer  indebidamente  a ciertos proponentes</v>
      </c>
      <c r="D50" s="429" t="s">
        <v>270</v>
      </c>
      <c r="E50" s="134" t="str">
        <f>'5- Identificación de Riesgos'!D50</f>
        <v>1. Falta de ética de los servidores públicos (Debilidades en principios y valores)</v>
      </c>
      <c r="F50" s="458" t="str">
        <f>'5- Identificación de Riesgos'!H50</f>
        <v>Muy Baja - 1</v>
      </c>
      <c r="G50" s="429" t="str">
        <f>'5- Identificación de Riesgos'!M50</f>
        <v>Mayor - 4</v>
      </c>
      <c r="H50" s="429" t="str">
        <f>'5- Identificación de Riesgos'!N50</f>
        <v>Alto  - 4</v>
      </c>
      <c r="I50" s="71"/>
      <c r="J50" s="506" t="str">
        <f>'6- Valoración Controles'!T50</f>
        <v>Muy Baja - 1</v>
      </c>
      <c r="K50" s="506" t="str">
        <f>'6- Valoración Controles'!U50</f>
        <v>Mayor - 4</v>
      </c>
      <c r="L50" s="511" t="e">
        <f>AVERAGE(#REF!)</f>
        <v>#REF!</v>
      </c>
      <c r="M50" s="469" t="str">
        <f>'6- Valoración Controles'!V50</f>
        <v>Alto  - 4</v>
      </c>
      <c r="N50" s="469" t="s">
        <v>335</v>
      </c>
      <c r="O50" s="135"/>
      <c r="P50" s="135"/>
      <c r="Q50" s="136"/>
    </row>
    <row r="51" spans="1:17" ht="30" hidden="1">
      <c r="A51" s="402"/>
      <c r="B51" s="469"/>
      <c r="C51" s="414"/>
      <c r="D51" s="414"/>
      <c r="E51" s="134" t="str">
        <f>'5- Identificación de Riesgos'!D51</f>
        <v>2. Falta de ética de terceros interesados  (Debilidades principios y valores)</v>
      </c>
      <c r="F51" s="441"/>
      <c r="G51" s="510"/>
      <c r="H51" s="414"/>
      <c r="I51" s="71"/>
      <c r="J51" s="506"/>
      <c r="K51" s="506"/>
      <c r="L51" s="511"/>
      <c r="M51" s="469"/>
      <c r="N51" s="469"/>
      <c r="O51" s="135"/>
      <c r="P51" s="135"/>
      <c r="Q51" s="136"/>
    </row>
    <row r="52" spans="1:17" ht="45" hidden="1">
      <c r="A52" s="402"/>
      <c r="B52" s="469"/>
      <c r="C52" s="414"/>
      <c r="D52" s="414"/>
      <c r="E52" s="134" t="str">
        <f>'5- Identificación de Riesgos'!D52</f>
        <v>3. Debilidades en los controles de los procedimientos de estructuración de los procesos de contratación</v>
      </c>
      <c r="F52" s="441"/>
      <c r="G52" s="510"/>
      <c r="H52" s="414"/>
      <c r="I52" s="71"/>
      <c r="J52" s="506"/>
      <c r="K52" s="506"/>
      <c r="L52" s="511"/>
      <c r="M52" s="469"/>
      <c r="N52" s="469"/>
      <c r="O52" s="135"/>
      <c r="P52" s="135"/>
      <c r="Q52" s="136"/>
    </row>
    <row r="53" spans="1:17" hidden="1">
      <c r="A53" s="402"/>
      <c r="B53" s="469"/>
      <c r="C53" s="414"/>
      <c r="D53" s="414"/>
      <c r="E53" s="134">
        <f>'5- Identificación de Riesgos'!D53</f>
        <v>0</v>
      </c>
      <c r="F53" s="441"/>
      <c r="G53" s="510"/>
      <c r="H53" s="414"/>
      <c r="I53" s="71"/>
      <c r="J53" s="506"/>
      <c r="K53" s="506"/>
      <c r="L53" s="511"/>
      <c r="M53" s="469"/>
      <c r="N53" s="469"/>
      <c r="O53" s="135"/>
      <c r="P53" s="135"/>
      <c r="Q53" s="136"/>
    </row>
    <row r="54" spans="1:17" hidden="1">
      <c r="A54" s="402"/>
      <c r="B54" s="469"/>
      <c r="C54" s="414"/>
      <c r="D54" s="414"/>
      <c r="E54" s="134">
        <f>'5- Identificación de Riesgos'!D54</f>
        <v>0</v>
      </c>
      <c r="F54" s="441"/>
      <c r="G54" s="510"/>
      <c r="H54" s="414"/>
      <c r="I54" s="71"/>
      <c r="J54" s="506"/>
      <c r="K54" s="506"/>
      <c r="L54" s="511"/>
      <c r="M54" s="469"/>
      <c r="N54" s="469"/>
      <c r="O54" s="135"/>
      <c r="P54" s="135"/>
      <c r="Q54" s="136"/>
    </row>
    <row r="55" spans="1:17" hidden="1">
      <c r="A55" s="402"/>
      <c r="B55" s="469"/>
      <c r="C55" s="414"/>
      <c r="D55" s="414"/>
      <c r="E55" s="134">
        <f>'5- Identificación de Riesgos'!D55</f>
        <v>0</v>
      </c>
      <c r="F55" s="441"/>
      <c r="G55" s="510"/>
      <c r="H55" s="414"/>
      <c r="I55" s="71"/>
      <c r="J55" s="506"/>
      <c r="K55" s="506"/>
      <c r="L55" s="511"/>
      <c r="M55" s="469"/>
      <c r="N55" s="469"/>
      <c r="O55" s="135"/>
      <c r="P55" s="135"/>
      <c r="Q55" s="136"/>
    </row>
    <row r="56" spans="1:17" hidden="1">
      <c r="A56" s="402"/>
      <c r="B56" s="469"/>
      <c r="C56" s="414"/>
      <c r="D56" s="414"/>
      <c r="E56" s="134">
        <f>'5- Identificación de Riesgos'!D56</f>
        <v>0</v>
      </c>
      <c r="F56" s="441"/>
      <c r="G56" s="510"/>
      <c r="H56" s="414"/>
      <c r="I56" s="71"/>
      <c r="J56" s="506"/>
      <c r="K56" s="506"/>
      <c r="L56" s="511"/>
      <c r="M56" s="469"/>
      <c r="N56" s="469"/>
      <c r="O56" s="135"/>
      <c r="P56" s="135"/>
      <c r="Q56" s="136"/>
    </row>
    <row r="57" spans="1:17" hidden="1">
      <c r="A57" s="402"/>
      <c r="B57" s="469"/>
      <c r="C57" s="414"/>
      <c r="D57" s="414"/>
      <c r="E57" s="134">
        <f>'5- Identificación de Riesgos'!D57</f>
        <v>0</v>
      </c>
      <c r="F57" s="441"/>
      <c r="G57" s="510"/>
      <c r="H57" s="414"/>
      <c r="I57" s="71"/>
      <c r="J57" s="506"/>
      <c r="K57" s="506"/>
      <c r="L57" s="511"/>
      <c r="M57" s="469"/>
      <c r="N57" s="469"/>
      <c r="O57" s="135"/>
      <c r="P57" s="135"/>
      <c r="Q57" s="136"/>
    </row>
    <row r="58" spans="1:17" hidden="1">
      <c r="A58" s="402"/>
      <c r="B58" s="469"/>
      <c r="C58" s="414"/>
      <c r="D58" s="414"/>
      <c r="E58" s="134">
        <f>'5- Identificación de Riesgos'!D58</f>
        <v>0</v>
      </c>
      <c r="F58" s="441"/>
      <c r="G58" s="510"/>
      <c r="H58" s="414"/>
      <c r="I58" s="71"/>
      <c r="J58" s="506"/>
      <c r="K58" s="506"/>
      <c r="L58" s="511"/>
      <c r="M58" s="469"/>
      <c r="N58" s="469"/>
      <c r="O58" s="135"/>
      <c r="P58" s="135"/>
      <c r="Q58" s="136"/>
    </row>
    <row r="59" spans="1:17" hidden="1">
      <c r="A59" s="402"/>
      <c r="B59" s="429"/>
      <c r="C59" s="414"/>
      <c r="D59" s="414"/>
      <c r="E59" s="134">
        <f>'5- Identificación de Riesgos'!D59</f>
        <v>0</v>
      </c>
      <c r="F59" s="441"/>
      <c r="G59" s="510"/>
      <c r="H59" s="414"/>
      <c r="I59" s="72"/>
      <c r="J59" s="507"/>
      <c r="K59" s="507"/>
      <c r="L59" s="512"/>
      <c r="M59" s="429"/>
      <c r="N59" s="429"/>
      <c r="O59" s="135"/>
      <c r="P59" s="135"/>
      <c r="Q59" s="136"/>
    </row>
    <row r="60" spans="1:17" ht="30" hidden="1">
      <c r="A60" s="515">
        <f>'5- Identificación de Riesgos'!A60</f>
        <v>6</v>
      </c>
      <c r="B60" s="469" t="str">
        <f>'5- Identificación de Riesgos'!B60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60" s="429" t="str">
        <f>'5- Identificación de Riesgos'!C60</f>
        <v xml:space="preserve">Cuando se favorece indebidamente a un servidor judicial a través de la validación del  reporte de accidentes de trabajo ante la Administradora de Riesgos Laborales </v>
      </c>
      <c r="D60" s="429" t="s">
        <v>270</v>
      </c>
      <c r="E60" s="134" t="str">
        <f>'5- Identificación de Riesgos'!D60</f>
        <v>1. Falta de ética de los servidores judiciales (Debilidades en principios y valores)</v>
      </c>
      <c r="F60" s="458" t="str">
        <f>'5- Identificación de Riesgos'!H60</f>
        <v>Muy Baja - 1</v>
      </c>
      <c r="G60" s="429" t="str">
        <f>'5- Identificación de Riesgos'!M60</f>
        <v>Mayor - 4</v>
      </c>
      <c r="H60" s="429" t="str">
        <f>'5- Identificación de Riesgos'!N60</f>
        <v>Alto  - 4</v>
      </c>
      <c r="I60" s="71"/>
      <c r="J60" s="506" t="str">
        <f>'6- Valoración Controles'!T60</f>
        <v>Muy Baja - 1</v>
      </c>
      <c r="K60" s="506" t="str">
        <f>'6- Valoración Controles'!U60</f>
        <v>Mayor - 4</v>
      </c>
      <c r="L60" s="511" t="e">
        <f>AVERAGE(#REF!)</f>
        <v>#REF!</v>
      </c>
      <c r="M60" s="469" t="str">
        <f>'6- Valoración Controles'!V60</f>
        <v>Alto  - 4</v>
      </c>
      <c r="N60" s="469" t="s">
        <v>335</v>
      </c>
      <c r="O60" s="135"/>
      <c r="P60" s="135"/>
      <c r="Q60" s="136"/>
    </row>
    <row r="61" spans="1:17" ht="30" hidden="1">
      <c r="A61" s="402"/>
      <c r="B61" s="469"/>
      <c r="C61" s="414"/>
      <c r="D61" s="414"/>
      <c r="E61" s="134" t="str">
        <f>'5- Identificación de Riesgos'!D61</f>
        <v>2. Falta de ética de terceros interesados  (Debilidades principios y valores)</v>
      </c>
      <c r="F61" s="441"/>
      <c r="G61" s="510"/>
      <c r="H61" s="414"/>
      <c r="I61" s="71"/>
      <c r="J61" s="506"/>
      <c r="K61" s="506"/>
      <c r="L61" s="511"/>
      <c r="M61" s="469"/>
      <c r="N61" s="469"/>
      <c r="O61" s="135"/>
      <c r="P61" s="135"/>
      <c r="Q61" s="136"/>
    </row>
    <row r="62" spans="1:17" ht="60" hidden="1">
      <c r="A62" s="402"/>
      <c r="B62" s="469"/>
      <c r="C62" s="414"/>
      <c r="D62" s="414"/>
      <c r="E62" s="134" t="str">
        <f>'5- Identificación de Riesgos'!D62</f>
        <v>3. Debilidades en los controles de los procedimientos de reporte de incidentes y accidentes de trabajo y de Investigación de incidentes y accidentes de trabajo</v>
      </c>
      <c r="F62" s="441"/>
      <c r="G62" s="510"/>
      <c r="H62" s="414"/>
      <c r="I62" s="71"/>
      <c r="J62" s="506"/>
      <c r="K62" s="506"/>
      <c r="L62" s="511"/>
      <c r="M62" s="469"/>
      <c r="N62" s="469"/>
      <c r="O62" s="135"/>
      <c r="P62" s="135"/>
      <c r="Q62" s="136"/>
    </row>
    <row r="63" spans="1:17" hidden="1">
      <c r="A63" s="402"/>
      <c r="B63" s="469"/>
      <c r="C63" s="414"/>
      <c r="D63" s="414"/>
      <c r="E63" s="134">
        <f>'5- Identificación de Riesgos'!D63</f>
        <v>0</v>
      </c>
      <c r="F63" s="441"/>
      <c r="G63" s="510"/>
      <c r="H63" s="414"/>
      <c r="I63" s="71"/>
      <c r="J63" s="506"/>
      <c r="K63" s="506"/>
      <c r="L63" s="511"/>
      <c r="M63" s="469"/>
      <c r="N63" s="469"/>
      <c r="O63" s="135"/>
      <c r="P63" s="135"/>
      <c r="Q63" s="136"/>
    </row>
    <row r="64" spans="1:17" hidden="1">
      <c r="A64" s="402"/>
      <c r="B64" s="469"/>
      <c r="C64" s="414"/>
      <c r="D64" s="414"/>
      <c r="E64" s="134">
        <f>'5- Identificación de Riesgos'!D64</f>
        <v>0</v>
      </c>
      <c r="F64" s="441"/>
      <c r="G64" s="510"/>
      <c r="H64" s="414"/>
      <c r="I64" s="71"/>
      <c r="J64" s="506"/>
      <c r="K64" s="506"/>
      <c r="L64" s="511"/>
      <c r="M64" s="469"/>
      <c r="N64" s="469"/>
      <c r="O64" s="135"/>
      <c r="P64" s="135"/>
      <c r="Q64" s="136"/>
    </row>
    <row r="65" spans="1:17" hidden="1">
      <c r="A65" s="402"/>
      <c r="B65" s="469"/>
      <c r="C65" s="414"/>
      <c r="D65" s="414"/>
      <c r="E65" s="134">
        <f>'5- Identificación de Riesgos'!D65</f>
        <v>0</v>
      </c>
      <c r="F65" s="441"/>
      <c r="G65" s="510"/>
      <c r="H65" s="414"/>
      <c r="I65" s="71"/>
      <c r="J65" s="506"/>
      <c r="K65" s="506"/>
      <c r="L65" s="511"/>
      <c r="M65" s="469"/>
      <c r="N65" s="469"/>
      <c r="O65" s="135"/>
      <c r="P65" s="135"/>
      <c r="Q65" s="136"/>
    </row>
    <row r="66" spans="1:17" hidden="1">
      <c r="A66" s="402"/>
      <c r="B66" s="469"/>
      <c r="C66" s="414"/>
      <c r="D66" s="414"/>
      <c r="E66" s="134">
        <f>'5- Identificación de Riesgos'!D66</f>
        <v>0</v>
      </c>
      <c r="F66" s="441"/>
      <c r="G66" s="510"/>
      <c r="H66" s="414"/>
      <c r="I66" s="71"/>
      <c r="J66" s="506"/>
      <c r="K66" s="506"/>
      <c r="L66" s="511"/>
      <c r="M66" s="469"/>
      <c r="N66" s="469"/>
      <c r="O66" s="135"/>
      <c r="P66" s="135"/>
      <c r="Q66" s="136"/>
    </row>
    <row r="67" spans="1:17" hidden="1">
      <c r="A67" s="402"/>
      <c r="B67" s="469"/>
      <c r="C67" s="414"/>
      <c r="D67" s="414"/>
      <c r="E67" s="134">
        <f>'5- Identificación de Riesgos'!D67</f>
        <v>0</v>
      </c>
      <c r="F67" s="441"/>
      <c r="G67" s="510"/>
      <c r="H67" s="414"/>
      <c r="I67" s="71"/>
      <c r="J67" s="506"/>
      <c r="K67" s="506"/>
      <c r="L67" s="511"/>
      <c r="M67" s="469"/>
      <c r="N67" s="469"/>
      <c r="O67" s="135"/>
      <c r="P67" s="135"/>
      <c r="Q67" s="136"/>
    </row>
    <row r="68" spans="1:17" hidden="1">
      <c r="A68" s="402"/>
      <c r="B68" s="469"/>
      <c r="C68" s="414"/>
      <c r="D68" s="414"/>
      <c r="E68" s="134">
        <f>'5- Identificación de Riesgos'!D68</f>
        <v>0</v>
      </c>
      <c r="F68" s="441"/>
      <c r="G68" s="510"/>
      <c r="H68" s="414"/>
      <c r="I68" s="71"/>
      <c r="J68" s="506"/>
      <c r="K68" s="506"/>
      <c r="L68" s="511"/>
      <c r="M68" s="469"/>
      <c r="N68" s="469"/>
      <c r="O68" s="135"/>
      <c r="P68" s="135"/>
      <c r="Q68" s="136"/>
    </row>
    <row r="69" spans="1:17" hidden="1">
      <c r="A69" s="402"/>
      <c r="B69" s="429"/>
      <c r="C69" s="414"/>
      <c r="D69" s="414"/>
      <c r="E69" s="134">
        <f>'5- Identificación de Riesgos'!D69</f>
        <v>0</v>
      </c>
      <c r="F69" s="441"/>
      <c r="G69" s="510"/>
      <c r="H69" s="414"/>
      <c r="I69" s="72"/>
      <c r="J69" s="507"/>
      <c r="K69" s="507"/>
      <c r="L69" s="512"/>
      <c r="M69" s="429"/>
      <c r="N69" s="429"/>
      <c r="O69" s="135"/>
      <c r="P69" s="135"/>
      <c r="Q69" s="136"/>
    </row>
  </sheetData>
  <mergeCells count="99">
    <mergeCell ref="C60:C69"/>
    <mergeCell ref="M50:M59"/>
    <mergeCell ref="N50:N59"/>
    <mergeCell ref="M60:M69"/>
    <mergeCell ref="N60:N69"/>
    <mergeCell ref="G60:G69"/>
    <mergeCell ref="H60:H69"/>
    <mergeCell ref="J60:J69"/>
    <mergeCell ref="K60:K69"/>
    <mergeCell ref="L60:L69"/>
    <mergeCell ref="K30:K39"/>
    <mergeCell ref="L30:L39"/>
    <mergeCell ref="D60:D69"/>
    <mergeCell ref="F60:F69"/>
    <mergeCell ref="A50:A59"/>
    <mergeCell ref="B50:B59"/>
    <mergeCell ref="C50:C59"/>
    <mergeCell ref="D50:D59"/>
    <mergeCell ref="F50:F59"/>
    <mergeCell ref="G50:G59"/>
    <mergeCell ref="H50:H59"/>
    <mergeCell ref="J50:J59"/>
    <mergeCell ref="K50:K59"/>
    <mergeCell ref="L50:L59"/>
    <mergeCell ref="A60:A69"/>
    <mergeCell ref="B60:B69"/>
    <mergeCell ref="L10:L19"/>
    <mergeCell ref="M30:M39"/>
    <mergeCell ref="N30:N39"/>
    <mergeCell ref="A40:A49"/>
    <mergeCell ref="B40:B49"/>
    <mergeCell ref="C40:C49"/>
    <mergeCell ref="D40:D49"/>
    <mergeCell ref="F40:F49"/>
    <mergeCell ref="G40:G49"/>
    <mergeCell ref="H40:H49"/>
    <mergeCell ref="J40:J49"/>
    <mergeCell ref="K40:K49"/>
    <mergeCell ref="L40:L49"/>
    <mergeCell ref="M40:M49"/>
    <mergeCell ref="N40:N49"/>
    <mergeCell ref="G30:G39"/>
    <mergeCell ref="M20:M29"/>
    <mergeCell ref="N20:N29"/>
    <mergeCell ref="M10:M19"/>
    <mergeCell ref="N10:N19"/>
    <mergeCell ref="C10:C19"/>
    <mergeCell ref="D10:D19"/>
    <mergeCell ref="F20:F29"/>
    <mergeCell ref="G20:G29"/>
    <mergeCell ref="H20:H29"/>
    <mergeCell ref="J20:J29"/>
    <mergeCell ref="L20:L29"/>
    <mergeCell ref="G10:G19"/>
    <mergeCell ref="H10:H19"/>
    <mergeCell ref="J10:J19"/>
    <mergeCell ref="K10:K19"/>
    <mergeCell ref="C20:C29"/>
    <mergeCell ref="A10:A19"/>
    <mergeCell ref="B10:B19"/>
    <mergeCell ref="F10:F19"/>
    <mergeCell ref="K8:K9"/>
    <mergeCell ref="A30:A39"/>
    <mergeCell ref="B30:B39"/>
    <mergeCell ref="C30:C39"/>
    <mergeCell ref="D30:D39"/>
    <mergeCell ref="F30:F39"/>
    <mergeCell ref="A20:A29"/>
    <mergeCell ref="B20:B29"/>
    <mergeCell ref="K20:K29"/>
    <mergeCell ref="I8:I9"/>
    <mergeCell ref="D20:D29"/>
    <mergeCell ref="H30:H39"/>
    <mergeCell ref="J30:J39"/>
    <mergeCell ref="A7:E7"/>
    <mergeCell ref="F7:H7"/>
    <mergeCell ref="M8:M9"/>
    <mergeCell ref="N8:N9"/>
    <mergeCell ref="F8:F9"/>
    <mergeCell ref="G8:G9"/>
    <mergeCell ref="J7:N7"/>
    <mergeCell ref="D8:D9"/>
    <mergeCell ref="B8:B9"/>
    <mergeCell ref="C1:Q3"/>
    <mergeCell ref="A4:B4"/>
    <mergeCell ref="A5:B5"/>
    <mergeCell ref="A8:A9"/>
    <mergeCell ref="E8:E9"/>
    <mergeCell ref="C4:Q4"/>
    <mergeCell ref="C5:Q5"/>
    <mergeCell ref="C6:Q6"/>
    <mergeCell ref="L8:L9"/>
    <mergeCell ref="J8:J9"/>
    <mergeCell ref="H8:H9"/>
    <mergeCell ref="C8:C9"/>
    <mergeCell ref="A6:B6"/>
    <mergeCell ref="O8:O9"/>
    <mergeCell ref="P8:P9"/>
    <mergeCell ref="Q8:Q9"/>
  </mergeCells>
  <conditionalFormatting sqref="F10 F20 F30 F40 F50">
    <cfRule type="containsText" dxfId="571" priority="527" operator="containsText" text="Muy Baja">
      <formula>NOT(ISERROR(SEARCH("Muy Baja",F10)))</formula>
    </cfRule>
    <cfRule type="containsText" dxfId="570" priority="528" operator="containsText" text="Baja">
      <formula>NOT(ISERROR(SEARCH("Baja",F10)))</formula>
    </cfRule>
    <cfRule type="containsText" dxfId="569" priority="529" operator="containsText" text="Muy Alta">
      <formula>NOT(ISERROR(SEARCH("Muy Alta",F10)))</formula>
    </cfRule>
    <cfRule type="containsText" dxfId="568" priority="531" operator="containsText" text="Alta">
      <formula>NOT(ISERROR(SEARCH("Alta",F10)))</formula>
    </cfRule>
    <cfRule type="containsText" dxfId="567" priority="532" operator="containsText" text="Media">
      <formula>NOT(ISERROR(SEARCH("Media",F10)))</formula>
    </cfRule>
    <cfRule type="containsText" dxfId="566" priority="533" operator="containsText" text="Media">
      <formula>NOT(ISERROR(SEARCH("Media",F10)))</formula>
    </cfRule>
    <cfRule type="containsText" dxfId="565" priority="534" operator="containsText" text="Media">
      <formula>NOT(ISERROR(SEARCH("Media",F10)))</formula>
    </cfRule>
    <cfRule type="containsText" dxfId="564" priority="535" operator="containsText" text="Muy Baja">
      <formula>NOT(ISERROR(SEARCH("Muy Baja",F10)))</formula>
    </cfRule>
    <cfRule type="containsText" dxfId="563" priority="536" operator="containsText" text="Baja">
      <formula>NOT(ISERROR(SEARCH("Baja",F10)))</formula>
    </cfRule>
    <cfRule type="containsText" dxfId="562" priority="537" operator="containsText" text="Muy Baja">
      <formula>NOT(ISERROR(SEARCH("Muy Baja",F10)))</formula>
    </cfRule>
    <cfRule type="containsText" dxfId="561" priority="538" operator="containsText" text="Muy Baja">
      <formula>NOT(ISERROR(SEARCH("Muy Baja",F10)))</formula>
    </cfRule>
    <cfRule type="containsText" dxfId="560" priority="539" operator="containsText" text="Muy Baja">
      <formula>NOT(ISERROR(SEARCH("Muy Baja",F10)))</formula>
    </cfRule>
    <cfRule type="containsText" dxfId="559" priority="540" operator="containsText" text="Muy Baja'Tabla probabilidad'!">
      <formula>NOT(ISERROR(SEARCH("Muy Baja'Tabla probabilidad'!",F10)))</formula>
    </cfRule>
    <cfRule type="containsText" dxfId="558" priority="541" operator="containsText" text="Muy bajo">
      <formula>NOT(ISERROR(SEARCH("Muy bajo",F10)))</formula>
    </cfRule>
    <cfRule type="containsText" dxfId="557" priority="542" operator="containsText" text="Alta">
      <formula>NOT(ISERROR(SEARCH("Alta",F10)))</formula>
    </cfRule>
    <cfRule type="containsText" dxfId="556" priority="543" operator="containsText" text="Media">
      <formula>NOT(ISERROR(SEARCH("Media",F10)))</formula>
    </cfRule>
    <cfRule type="containsText" dxfId="555" priority="544" operator="containsText" text="Baja">
      <formula>NOT(ISERROR(SEARCH("Baja",F10)))</formula>
    </cfRule>
    <cfRule type="containsText" dxfId="554" priority="545" operator="containsText" text="Muy baja">
      <formula>NOT(ISERROR(SEARCH("Muy baja",F10)))</formula>
    </cfRule>
    <cfRule type="cellIs" dxfId="553" priority="548" operator="between">
      <formula>1</formula>
      <formula>2</formula>
    </cfRule>
    <cfRule type="cellIs" dxfId="552" priority="549" operator="between">
      <formula>0</formula>
      <formula>2</formula>
    </cfRule>
  </conditionalFormatting>
  <conditionalFormatting sqref="G10 G20 G30 G40 G50">
    <cfRule type="containsText" dxfId="551" priority="521" operator="containsText" text="Catastrófico">
      <formula>NOT(ISERROR(SEARCH("Catastrófico",G10)))</formula>
    </cfRule>
    <cfRule type="containsText" dxfId="550" priority="522" operator="containsText" text="Mayor">
      <formula>NOT(ISERROR(SEARCH("Mayor",G10)))</formula>
    </cfRule>
    <cfRule type="containsText" dxfId="549" priority="523" operator="containsText" text="Alta">
      <formula>NOT(ISERROR(SEARCH("Alta",G10)))</formula>
    </cfRule>
    <cfRule type="containsText" dxfId="548" priority="524" operator="containsText" text="Moderado">
      <formula>NOT(ISERROR(SEARCH("Moderado",G10)))</formula>
    </cfRule>
    <cfRule type="containsText" dxfId="547" priority="525" operator="containsText" text="Menor">
      <formula>NOT(ISERROR(SEARCH("Menor",G10)))</formula>
    </cfRule>
    <cfRule type="containsText" dxfId="546" priority="526" operator="containsText" text="Leve">
      <formula>NOT(ISERROR(SEARCH("Leve",G10)))</formula>
    </cfRule>
  </conditionalFormatting>
  <conditionalFormatting sqref="H10:I10 H20:I20 H30:I30 H40:I40 H50:I50">
    <cfRule type="containsText" dxfId="545" priority="516" operator="containsText" text="Extremo">
      <formula>NOT(ISERROR(SEARCH("Extremo",H10)))</formula>
    </cfRule>
    <cfRule type="containsText" dxfId="544" priority="517" operator="containsText" text="Alto">
      <formula>NOT(ISERROR(SEARCH("Alto",H10)))</formula>
    </cfRule>
    <cfRule type="containsText" dxfId="543" priority="518" operator="containsText" text="Bajo">
      <formula>NOT(ISERROR(SEARCH("Bajo",H10)))</formula>
    </cfRule>
    <cfRule type="containsText" dxfId="542" priority="519" operator="containsText" text="Moderado">
      <formula>NOT(ISERROR(SEARCH("Moderado",H10)))</formula>
    </cfRule>
    <cfRule type="containsText" dxfId="541" priority="520" operator="containsText" text="Extremo">
      <formula>NOT(ISERROR(SEARCH("Extremo",H10)))</formula>
    </cfRule>
  </conditionalFormatting>
  <conditionalFormatting sqref="J10:J59">
    <cfRule type="containsText" dxfId="540" priority="218" operator="containsText" text="Muy Baja">
      <formula>NOT(ISERROR(SEARCH("Muy Baja",J10)))</formula>
    </cfRule>
    <cfRule type="containsText" dxfId="539" priority="485" operator="containsText" text="Muy Alta">
      <formula>NOT(ISERROR(SEARCH("Muy Alta",J10)))</formula>
    </cfRule>
    <cfRule type="containsText" dxfId="538" priority="486" operator="containsText" text="Alta">
      <formula>NOT(ISERROR(SEARCH("Alta",J10)))</formula>
    </cfRule>
    <cfRule type="containsText" dxfId="537" priority="487" operator="containsText" text="Media">
      <formula>NOT(ISERROR(SEARCH("Media",J10)))</formula>
    </cfRule>
    <cfRule type="containsText" dxfId="536" priority="488" operator="containsText" text="Baja">
      <formula>NOT(ISERROR(SEARCH("Baja",J10)))</formula>
    </cfRule>
    <cfRule type="containsText" dxfId="535" priority="489" operator="containsText" text="Muy Baja">
      <formula>NOT(ISERROR(SEARCH("Muy Baja",J10)))</formula>
    </cfRule>
  </conditionalFormatting>
  <conditionalFormatting sqref="K10:K59">
    <cfRule type="containsText" dxfId="534" priority="480" operator="containsText" text="Catastrófico">
      <formula>NOT(ISERROR(SEARCH("Catastrófico",K10)))</formula>
    </cfRule>
    <cfRule type="containsText" dxfId="533" priority="481" operator="containsText" text="Moderado">
      <formula>NOT(ISERROR(SEARCH("Moderado",K10)))</formula>
    </cfRule>
    <cfRule type="containsText" dxfId="532" priority="482" operator="containsText" text="Menor">
      <formula>NOT(ISERROR(SEARCH("Menor",K10)))</formula>
    </cfRule>
    <cfRule type="containsText" dxfId="531" priority="483" operator="containsText" text="Leve">
      <formula>NOT(ISERROR(SEARCH("Leve",K10)))</formula>
    </cfRule>
    <cfRule type="containsText" dxfId="530" priority="484" operator="containsText" text="Mayor">
      <formula>NOT(ISERROR(SEARCH("Mayor",K10)))</formula>
    </cfRule>
  </conditionalFormatting>
  <conditionalFormatting sqref="M10 M20 M30 M40 M50">
    <cfRule type="containsText" dxfId="529" priority="490" operator="containsText" text="Extremo">
      <formula>NOT(ISERROR(SEARCH("Extremo",M10)))</formula>
    </cfRule>
    <cfRule type="containsText" dxfId="528" priority="491" operator="containsText" text="Alto">
      <formula>NOT(ISERROR(SEARCH("Alto",M10)))</formula>
    </cfRule>
    <cfRule type="containsText" dxfId="527" priority="492" operator="containsText" text="Moderado">
      <formula>NOT(ISERROR(SEARCH("Moderado",M10)))</formula>
    </cfRule>
    <cfRule type="containsText" dxfId="526" priority="493" operator="containsText" text="Menor">
      <formula>NOT(ISERROR(SEARCH("Menor",M10)))</formula>
    </cfRule>
    <cfRule type="containsText" dxfId="525" priority="494" operator="containsText" text="Bajo">
      <formula>NOT(ISERROR(SEARCH("Bajo",M10)))</formula>
    </cfRule>
    <cfRule type="containsText" dxfId="524" priority="495" operator="containsText" text="Moderado">
      <formula>NOT(ISERROR(SEARCH("Moderado",M10)))</formula>
    </cfRule>
    <cfRule type="containsText" dxfId="523" priority="496" operator="containsText" text="Extremo">
      <formula>NOT(ISERROR(SEARCH("Extremo",M10)))</formula>
    </cfRule>
    <cfRule type="containsText" dxfId="522" priority="497" operator="containsText" text="Baja">
      <formula>NOT(ISERROR(SEARCH("Baja",M10)))</formula>
    </cfRule>
    <cfRule type="containsText" dxfId="521" priority="498" operator="containsText" text="Alto">
      <formula>NOT(ISERROR(SEARCH("Alto",M10)))</formula>
    </cfRule>
  </conditionalFormatting>
  <conditionalFormatting sqref="F60">
    <cfRule type="containsText" dxfId="520" priority="191" operator="containsText" text="Muy Baja">
      <formula>NOT(ISERROR(SEARCH("Muy Baja",F60)))</formula>
    </cfRule>
    <cfRule type="containsText" dxfId="519" priority="192" operator="containsText" text="Baja">
      <formula>NOT(ISERROR(SEARCH("Baja",F60)))</formula>
    </cfRule>
    <cfRule type="containsText" dxfId="518" priority="193" operator="containsText" text="Muy Alta">
      <formula>NOT(ISERROR(SEARCH("Muy Alta",F60)))</formula>
    </cfRule>
    <cfRule type="containsText" dxfId="517" priority="194" operator="containsText" text="Alta">
      <formula>NOT(ISERROR(SEARCH("Alta",F60)))</formula>
    </cfRule>
    <cfRule type="containsText" dxfId="516" priority="195" operator="containsText" text="Media">
      <formula>NOT(ISERROR(SEARCH("Media",F60)))</formula>
    </cfRule>
    <cfRule type="containsText" dxfId="515" priority="196" operator="containsText" text="Media">
      <formula>NOT(ISERROR(SEARCH("Media",F60)))</formula>
    </cfRule>
    <cfRule type="containsText" dxfId="514" priority="197" operator="containsText" text="Media">
      <formula>NOT(ISERROR(SEARCH("Media",F60)))</formula>
    </cfRule>
    <cfRule type="containsText" dxfId="513" priority="198" operator="containsText" text="Muy Baja">
      <formula>NOT(ISERROR(SEARCH("Muy Baja",F60)))</formula>
    </cfRule>
    <cfRule type="containsText" dxfId="512" priority="199" operator="containsText" text="Baja">
      <formula>NOT(ISERROR(SEARCH("Baja",F60)))</formula>
    </cfRule>
    <cfRule type="containsText" dxfId="511" priority="200" operator="containsText" text="Muy Baja">
      <formula>NOT(ISERROR(SEARCH("Muy Baja",F60)))</formula>
    </cfRule>
    <cfRule type="containsText" dxfId="510" priority="201" operator="containsText" text="Muy Baja">
      <formula>NOT(ISERROR(SEARCH("Muy Baja",F60)))</formula>
    </cfRule>
    <cfRule type="containsText" dxfId="509" priority="202" operator="containsText" text="Muy Baja">
      <formula>NOT(ISERROR(SEARCH("Muy Baja",F60)))</formula>
    </cfRule>
    <cfRule type="containsText" dxfId="508" priority="203" operator="containsText" text="Muy Baja'Tabla probabilidad'!">
      <formula>NOT(ISERROR(SEARCH("Muy Baja'Tabla probabilidad'!",F60)))</formula>
    </cfRule>
    <cfRule type="containsText" dxfId="507" priority="204" operator="containsText" text="Muy bajo">
      <formula>NOT(ISERROR(SEARCH("Muy bajo",F60)))</formula>
    </cfRule>
    <cfRule type="containsText" dxfId="506" priority="205" operator="containsText" text="Alta">
      <formula>NOT(ISERROR(SEARCH("Alta",F60)))</formula>
    </cfRule>
    <cfRule type="containsText" dxfId="505" priority="206" operator="containsText" text="Media">
      <formula>NOT(ISERROR(SEARCH("Media",F60)))</formula>
    </cfRule>
    <cfRule type="containsText" dxfId="504" priority="207" operator="containsText" text="Baja">
      <formula>NOT(ISERROR(SEARCH("Baja",F60)))</formula>
    </cfRule>
    <cfRule type="containsText" dxfId="503" priority="208" operator="containsText" text="Muy baja">
      <formula>NOT(ISERROR(SEARCH("Muy baja",F60)))</formula>
    </cfRule>
    <cfRule type="cellIs" dxfId="502" priority="211" operator="between">
      <formula>1</formula>
      <formula>2</formula>
    </cfRule>
    <cfRule type="cellIs" dxfId="501" priority="212" operator="between">
      <formula>0</formula>
      <formula>2</formula>
    </cfRule>
  </conditionalFormatting>
  <conditionalFormatting sqref="G60">
    <cfRule type="containsText" dxfId="500" priority="185" operator="containsText" text="Catastrófico">
      <formula>NOT(ISERROR(SEARCH("Catastrófico",G60)))</formula>
    </cfRule>
    <cfRule type="containsText" dxfId="499" priority="186" operator="containsText" text="Mayor">
      <formula>NOT(ISERROR(SEARCH("Mayor",G60)))</formula>
    </cfRule>
    <cfRule type="containsText" dxfId="498" priority="187" operator="containsText" text="Alta">
      <formula>NOT(ISERROR(SEARCH("Alta",G60)))</formula>
    </cfRule>
    <cfRule type="containsText" dxfId="497" priority="188" operator="containsText" text="Moderado">
      <formula>NOT(ISERROR(SEARCH("Moderado",G60)))</formula>
    </cfRule>
    <cfRule type="containsText" dxfId="496" priority="189" operator="containsText" text="Menor">
      <formula>NOT(ISERROR(SEARCH("Menor",G60)))</formula>
    </cfRule>
    <cfRule type="containsText" dxfId="495" priority="190" operator="containsText" text="Leve">
      <formula>NOT(ISERROR(SEARCH("Leve",G60)))</formula>
    </cfRule>
  </conditionalFormatting>
  <conditionalFormatting sqref="H60:I60">
    <cfRule type="containsText" dxfId="494" priority="180" operator="containsText" text="Extremo">
      <formula>NOT(ISERROR(SEARCH("Extremo",H60)))</formula>
    </cfRule>
    <cfRule type="containsText" dxfId="493" priority="181" operator="containsText" text="Alto">
      <formula>NOT(ISERROR(SEARCH("Alto",H60)))</formula>
    </cfRule>
    <cfRule type="containsText" dxfId="492" priority="182" operator="containsText" text="Bajo">
      <formula>NOT(ISERROR(SEARCH("Bajo",H60)))</formula>
    </cfRule>
    <cfRule type="containsText" dxfId="491" priority="183" operator="containsText" text="Moderado">
      <formula>NOT(ISERROR(SEARCH("Moderado",H60)))</formula>
    </cfRule>
    <cfRule type="containsText" dxfId="490" priority="184" operator="containsText" text="Extremo">
      <formula>NOT(ISERROR(SEARCH("Extremo",H60)))</formula>
    </cfRule>
  </conditionalFormatting>
  <conditionalFormatting sqref="J60:J69">
    <cfRule type="containsText" dxfId="489" priority="160" operator="containsText" text="Muy Baja">
      <formula>NOT(ISERROR(SEARCH("Muy Baja",J60)))</formula>
    </cfRule>
    <cfRule type="containsText" dxfId="488" priority="166" operator="containsText" text="Muy Alta">
      <formula>NOT(ISERROR(SEARCH("Muy Alta",J60)))</formula>
    </cfRule>
    <cfRule type="containsText" dxfId="487" priority="167" operator="containsText" text="Alta">
      <formula>NOT(ISERROR(SEARCH("Alta",J60)))</formula>
    </cfRule>
    <cfRule type="containsText" dxfId="486" priority="168" operator="containsText" text="Media">
      <formula>NOT(ISERROR(SEARCH("Media",J60)))</formula>
    </cfRule>
    <cfRule type="containsText" dxfId="485" priority="169" operator="containsText" text="Baja">
      <formula>NOT(ISERROR(SEARCH("Baja",J60)))</formula>
    </cfRule>
    <cfRule type="containsText" dxfId="484" priority="170" operator="containsText" text="Muy Baja">
      <formula>NOT(ISERROR(SEARCH("Muy Baja",J60)))</formula>
    </cfRule>
  </conditionalFormatting>
  <conditionalFormatting sqref="K60:K69">
    <cfRule type="containsText" dxfId="483" priority="161" operator="containsText" text="Catastrófico">
      <formula>NOT(ISERROR(SEARCH("Catastrófico",K60)))</formula>
    </cfRule>
    <cfRule type="containsText" dxfId="482" priority="162" operator="containsText" text="Moderado">
      <formula>NOT(ISERROR(SEARCH("Moderado",K60)))</formula>
    </cfRule>
    <cfRule type="containsText" dxfId="481" priority="163" operator="containsText" text="Menor">
      <formula>NOT(ISERROR(SEARCH("Menor",K60)))</formula>
    </cfRule>
    <cfRule type="containsText" dxfId="480" priority="164" operator="containsText" text="Leve">
      <formula>NOT(ISERROR(SEARCH("Leve",K60)))</formula>
    </cfRule>
    <cfRule type="containsText" dxfId="479" priority="165" operator="containsText" text="Mayor">
      <formula>NOT(ISERROR(SEARCH("Mayor",K60)))</formula>
    </cfRule>
  </conditionalFormatting>
  <conditionalFormatting sqref="M60">
    <cfRule type="containsText" dxfId="478" priority="171" operator="containsText" text="Extremo">
      <formula>NOT(ISERROR(SEARCH("Extremo",M60)))</formula>
    </cfRule>
    <cfRule type="containsText" dxfId="477" priority="172" operator="containsText" text="Alto">
      <formula>NOT(ISERROR(SEARCH("Alto",M60)))</formula>
    </cfRule>
    <cfRule type="containsText" dxfId="476" priority="173" operator="containsText" text="Moderado">
      <formula>NOT(ISERROR(SEARCH("Moderado",M60)))</formula>
    </cfRule>
    <cfRule type="containsText" dxfId="475" priority="174" operator="containsText" text="Menor">
      <formula>NOT(ISERROR(SEARCH("Menor",M60)))</formula>
    </cfRule>
    <cfRule type="containsText" dxfId="474" priority="175" operator="containsText" text="Bajo">
      <formula>NOT(ISERROR(SEARCH("Bajo",M60)))</formula>
    </cfRule>
    <cfRule type="containsText" dxfId="473" priority="176" operator="containsText" text="Moderado">
      <formula>NOT(ISERROR(SEARCH("Moderado",M60)))</formula>
    </cfRule>
    <cfRule type="containsText" dxfId="472" priority="177" operator="containsText" text="Extremo">
      <formula>NOT(ISERROR(SEARCH("Extremo",M60)))</formula>
    </cfRule>
    <cfRule type="containsText" dxfId="471" priority="178" operator="containsText" text="Baja">
      <formula>NOT(ISERROR(SEARCH("Baja",M60)))</formula>
    </cfRule>
    <cfRule type="containsText" dxfId="470" priority="179" operator="containsText" text="Alto">
      <formula>NOT(ISERROR(SEARCH("Alto",M60)))</formula>
    </cfRule>
  </conditionalFormatting>
  <dataValidations count="1">
    <dataValidation type="list" allowBlank="1" showInputMessage="1" showErrorMessage="1" sqref="D10:D69" xr:uid="{00000000-0002-0000-0600-000000000000}">
      <formula1>#REF!</formula1>
    </dataValidation>
  </dataValidations>
  <printOptions horizontalCentered="1"/>
  <pageMargins left="0.70866141732283472" right="0.70866141732283472" top="0.74803149606299213" bottom="0.74803149606299213" header="0.31496062992125984" footer="0.31496062992125984"/>
  <pageSetup scale="58"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546" operator="containsText" id="{E50DE147-7B2A-40A6-95D7-AEA96FC942F8}">
            <xm:f>NOT(ISERROR(SEARCH('8- Políticas de Administración '!$B$5,F10)))</xm:f>
            <xm:f>'8- Políticas de Administración '!$B$5</xm:f>
            <x14:dxf>
              <font>
                <color rgb="FF006100"/>
              </font>
              <fill>
                <patternFill>
                  <bgColor rgb="FFC6EFCE"/>
                </patternFill>
              </fill>
            </x14:dxf>
          </x14:cfRule>
          <x14:cfRule type="containsText" priority="547" operator="containsText" id="{1034B27F-53CC-4A29-BA39-C5FDB949099A}">
            <xm:f>NOT(ISERROR(SEARCH('8- Políticas de Administración '!$B$5,F10)))</xm:f>
            <xm:f>'8- Políticas de Administración '!$B$5</xm:f>
            <x14:dxf>
              <font>
                <color rgb="FF9C0006"/>
              </font>
              <fill>
                <patternFill>
                  <bgColor rgb="FFFFC7CE"/>
                </patternFill>
              </fill>
            </x14:dxf>
          </x14:cfRule>
          <xm:sqref>F10 F20 F30 F40 F50</xm:sqref>
        </x14:conditionalFormatting>
        <x14:conditionalFormatting xmlns:xm="http://schemas.microsoft.com/office/excel/2006/main">
          <x14:cfRule type="containsText" priority="209" operator="containsText" id="{DA2471A9-B21E-4F6C-B1ED-494604B45D18}">
            <xm:f>NOT(ISERROR(SEARCH('8- Políticas de Administración '!$B$5,F60)))</xm:f>
            <xm:f>'8- Políticas de Administración '!$B$5</xm:f>
            <x14:dxf>
              <font>
                <color rgb="FF006100"/>
              </font>
              <fill>
                <patternFill>
                  <bgColor rgb="FFC6EFCE"/>
                </patternFill>
              </fill>
            </x14:dxf>
          </x14:cfRule>
          <x14:cfRule type="containsText" priority="210" operator="containsText" id="{CE6FC4CA-7CDB-4B6B-8BAC-845953509D45}">
            <xm:f>NOT(ISERROR(SEARCH('8- Políticas de Administración '!$B$5,F60)))</xm:f>
            <xm:f>'8- Políticas de Administración '!$B$5</xm:f>
            <x14:dxf>
              <font>
                <color rgb="FF9C0006"/>
              </font>
              <fill>
                <patternFill>
                  <bgColor rgb="FFFFC7CE"/>
                </patternFill>
              </fill>
            </x14:dxf>
          </x14:cfRule>
          <xm:sqref>F60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1000000}">
          <x14:formula1>
            <xm:f>'9- Matriz de Calor '!$S$8:$S$11</xm:f>
          </x14:formula1>
          <xm:sqref>N10:N69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pageSetUpPr fitToPage="1"/>
  </sheetPr>
  <dimension ref="A1:EG718"/>
  <sheetViews>
    <sheetView showGridLines="0" zoomScale="55" zoomScaleNormal="55" workbookViewId="0">
      <selection activeCell="N5" sqref="N5"/>
    </sheetView>
  </sheetViews>
  <sheetFormatPr baseColWidth="10" defaultColWidth="11.42578125" defaultRowHeight="15"/>
  <cols>
    <col min="2" max="2" width="24.28515625" customWidth="1"/>
    <col min="3" max="3" width="62.85546875" customWidth="1"/>
    <col min="4" max="4" width="10.28515625" bestFit="1" customWidth="1"/>
    <col min="5" max="5" width="84.28515625" style="37"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34"/>
    </row>
    <row r="2" spans="1:137" ht="24" thickBot="1">
      <c r="A2" s="1"/>
      <c r="B2" s="519" t="s">
        <v>336</v>
      </c>
      <c r="C2" s="519"/>
      <c r="D2" s="519"/>
      <c r="E2" s="519"/>
      <c r="F2" s="259"/>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8"/>
      <c r="C3" s="8"/>
      <c r="D3" s="8"/>
      <c r="E3" s="35"/>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50"/>
      <c r="C4" s="260" t="s">
        <v>337</v>
      </c>
      <c r="D4" s="261"/>
      <c r="E4" s="262" t="s">
        <v>338</v>
      </c>
      <c r="F4" s="263"/>
      <c r="G4" s="1"/>
      <c r="H4" s="1"/>
      <c r="I4" s="1"/>
      <c r="J4" s="1"/>
      <c r="K4" s="1"/>
      <c r="L4" s="1"/>
      <c r="M4" s="1"/>
      <c r="N4" s="1"/>
      <c r="O4" s="1"/>
      <c r="P4" s="1"/>
      <c r="Q4" s="1"/>
      <c r="R4" s="1"/>
      <c r="S4" s="1"/>
      <c r="T4" s="1"/>
      <c r="U4" s="1"/>
      <c r="V4" s="1"/>
      <c r="W4" s="1"/>
      <c r="X4" s="1"/>
      <c r="Y4" s="1"/>
      <c r="Z4" s="1"/>
      <c r="AA4" s="1"/>
      <c r="AB4" s="1"/>
      <c r="AC4" s="1"/>
      <c r="AD4" s="1"/>
      <c r="AE4" s="1"/>
    </row>
    <row r="5" spans="1:137" ht="40.5">
      <c r="A5" s="1"/>
      <c r="B5" s="50"/>
      <c r="C5" s="264" t="s">
        <v>339</v>
      </c>
      <c r="D5" s="264"/>
      <c r="E5" s="264" t="s">
        <v>340</v>
      </c>
      <c r="F5" s="265" t="s">
        <v>338</v>
      </c>
      <c r="G5" s="1"/>
      <c r="H5" s="1"/>
      <c r="I5" s="1"/>
      <c r="J5" s="1"/>
      <c r="K5" s="1"/>
      <c r="L5" s="1"/>
      <c r="M5" s="1"/>
      <c r="N5" s="1"/>
      <c r="O5" s="1"/>
      <c r="P5" s="1"/>
      <c r="Q5" s="1"/>
      <c r="R5" s="1"/>
      <c r="S5" s="1"/>
      <c r="T5" s="1"/>
      <c r="U5" s="1"/>
      <c r="V5" s="1"/>
      <c r="W5" s="1"/>
      <c r="X5" s="1"/>
      <c r="Y5" s="1"/>
      <c r="Z5" s="1"/>
      <c r="AA5" s="1"/>
      <c r="AB5" s="1"/>
      <c r="AC5" s="1"/>
      <c r="AD5" s="1"/>
      <c r="AE5" s="1"/>
    </row>
    <row r="6" spans="1:137" ht="20.25">
      <c r="A6" s="1"/>
      <c r="B6" s="51" t="s">
        <v>341</v>
      </c>
      <c r="C6" s="184" t="s">
        <v>342</v>
      </c>
      <c r="D6" s="185">
        <v>0.04</v>
      </c>
      <c r="E6" s="186" t="s">
        <v>343</v>
      </c>
      <c r="F6" s="77">
        <v>1</v>
      </c>
      <c r="G6" s="1"/>
      <c r="H6" s="39"/>
      <c r="I6" s="1"/>
      <c r="J6" s="1"/>
      <c r="K6" s="1"/>
      <c r="L6" s="1"/>
      <c r="M6" s="1"/>
      <c r="N6" s="1"/>
      <c r="O6" s="1"/>
      <c r="P6" s="1"/>
      <c r="Q6" s="1"/>
      <c r="R6" s="1"/>
      <c r="S6" s="1"/>
      <c r="T6" s="1"/>
      <c r="U6" s="1"/>
      <c r="V6" s="1"/>
      <c r="W6" s="1"/>
      <c r="X6" s="1"/>
      <c r="Y6" s="1"/>
      <c r="Z6" s="1"/>
      <c r="AA6" s="1"/>
      <c r="AB6" s="1"/>
      <c r="AC6" s="1"/>
      <c r="AD6" s="1"/>
      <c r="AE6" s="1"/>
    </row>
    <row r="7" spans="1:137" ht="20.25">
      <c r="A7" s="1"/>
      <c r="B7" s="52" t="s">
        <v>344</v>
      </c>
      <c r="C7" s="184" t="s">
        <v>345</v>
      </c>
      <c r="D7" s="185">
        <v>0.09</v>
      </c>
      <c r="E7" s="186" t="s">
        <v>346</v>
      </c>
      <c r="F7" s="77">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53" t="s">
        <v>347</v>
      </c>
      <c r="C8" s="184" t="s">
        <v>348</v>
      </c>
      <c r="D8" s="185">
        <v>0.28999999999999998</v>
      </c>
      <c r="E8" s="186" t="s">
        <v>349</v>
      </c>
      <c r="F8" s="77">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54" t="s">
        <v>350</v>
      </c>
      <c r="C9" s="184" t="s">
        <v>351</v>
      </c>
      <c r="D9" s="185">
        <v>0.49</v>
      </c>
      <c r="E9" s="186" t="s">
        <v>352</v>
      </c>
      <c r="F9" s="77">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55" t="s">
        <v>353</v>
      </c>
      <c r="C10" s="184" t="s">
        <v>354</v>
      </c>
      <c r="D10" s="185">
        <v>1</v>
      </c>
      <c r="E10" s="186" t="s">
        <v>355</v>
      </c>
      <c r="F10" s="77">
        <v>5</v>
      </c>
      <c r="G10" s="1"/>
      <c r="H10" s="1"/>
      <c r="I10" s="73" t="s">
        <v>356</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36"/>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34"/>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34"/>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520" t="s">
        <v>357</v>
      </c>
      <c r="C14" s="520"/>
      <c r="D14" s="520"/>
      <c r="E14" s="520"/>
      <c r="F14" s="266"/>
      <c r="G14" s="49"/>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58"/>
      <c r="C15" s="267"/>
      <c r="D15" s="267"/>
      <c r="E15" s="267"/>
      <c r="F15" s="58"/>
      <c r="G15" s="1"/>
      <c r="H15" s="1"/>
      <c r="I15" s="1"/>
      <c r="J15" s="1"/>
      <c r="K15" s="1"/>
      <c r="L15" s="1"/>
      <c r="M15" s="1"/>
      <c r="N15" s="1"/>
      <c r="O15" s="1"/>
      <c r="P15" s="1"/>
      <c r="Q15" s="1"/>
      <c r="R15" s="1"/>
      <c r="S15" s="1"/>
      <c r="T15" s="1"/>
      <c r="U15" s="1"/>
      <c r="V15" s="1"/>
      <c r="W15" s="1"/>
      <c r="X15" s="1"/>
      <c r="Y15" s="1"/>
      <c r="Z15" s="1"/>
      <c r="AA15" s="1"/>
      <c r="AB15" s="1"/>
      <c r="AC15" s="1"/>
      <c r="AD15" s="1"/>
      <c r="AE15" s="1"/>
    </row>
    <row r="16" spans="1:137" s="59" customFormat="1" ht="20.25">
      <c r="A16" s="57"/>
      <c r="B16" s="58"/>
      <c r="C16" s="516" t="s">
        <v>268</v>
      </c>
      <c r="D16" s="516"/>
      <c r="E16" s="516"/>
      <c r="F16" s="58"/>
      <c r="G16" s="57"/>
      <c r="H16" s="57"/>
      <c r="I16" s="74" t="s">
        <v>264</v>
      </c>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row>
    <row r="17" spans="1:137" s="59" customFormat="1" ht="30.75" customHeight="1">
      <c r="A17" s="57"/>
      <c r="B17" s="51" t="s">
        <v>358</v>
      </c>
      <c r="C17" s="518" t="s">
        <v>359</v>
      </c>
      <c r="D17" s="518"/>
      <c r="E17" s="518"/>
      <c r="F17" s="77">
        <v>1</v>
      </c>
      <c r="G17" s="57"/>
      <c r="H17" s="57"/>
      <c r="I17" s="73" t="s">
        <v>268</v>
      </c>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row>
    <row r="18" spans="1:137" s="59" customFormat="1" ht="30.75" customHeight="1">
      <c r="A18" s="57"/>
      <c r="B18" s="52" t="s">
        <v>360</v>
      </c>
      <c r="C18" s="518" t="s">
        <v>361</v>
      </c>
      <c r="D18" s="518"/>
      <c r="E18" s="518"/>
      <c r="F18" s="77">
        <v>2</v>
      </c>
      <c r="G18" s="57"/>
      <c r="H18" s="57"/>
      <c r="I18" s="73" t="s">
        <v>266</v>
      </c>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row>
    <row r="19" spans="1:137" s="59" customFormat="1" ht="30.75" customHeight="1">
      <c r="A19" s="57"/>
      <c r="B19" s="53" t="s">
        <v>362</v>
      </c>
      <c r="C19" s="518" t="s">
        <v>363</v>
      </c>
      <c r="D19" s="518"/>
      <c r="E19" s="518"/>
      <c r="F19" s="77">
        <v>3</v>
      </c>
      <c r="G19" s="57"/>
      <c r="H19" s="57"/>
      <c r="I19" s="73" t="s">
        <v>270</v>
      </c>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row>
    <row r="20" spans="1:137" s="59" customFormat="1" ht="30.75" customHeight="1">
      <c r="A20" s="57"/>
      <c r="B20" s="54" t="s">
        <v>364</v>
      </c>
      <c r="C20" s="518" t="s">
        <v>269</v>
      </c>
      <c r="D20" s="518"/>
      <c r="E20" s="518"/>
      <c r="F20" s="77">
        <v>4</v>
      </c>
      <c r="G20" s="57"/>
      <c r="H20" s="57"/>
      <c r="I20" s="73" t="s">
        <v>365</v>
      </c>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row>
    <row r="21" spans="1:137" s="59" customFormat="1" ht="30.75" customHeight="1">
      <c r="A21" s="57"/>
      <c r="B21" s="55" t="s">
        <v>366</v>
      </c>
      <c r="C21" s="518" t="s">
        <v>279</v>
      </c>
      <c r="D21" s="518"/>
      <c r="E21" s="518"/>
      <c r="F21" s="77">
        <v>5</v>
      </c>
      <c r="G21" s="57"/>
      <c r="H21" s="57"/>
      <c r="I21" s="73" t="str">
        <f>C48</f>
        <v>Interrupción o afectación en la prestación del servicio administrativo</v>
      </c>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row>
    <row r="22" spans="1:137" s="59" customFormat="1" ht="20.25">
      <c r="A22" s="57"/>
      <c r="B22" s="65"/>
      <c r="C22" s="56"/>
      <c r="D22" s="56"/>
      <c r="E22" s="56"/>
      <c r="F22" s="66"/>
      <c r="G22" s="57"/>
      <c r="H22" s="57"/>
      <c r="I22" s="73" t="str">
        <f>C56</f>
        <v>Afectación Ambiental</v>
      </c>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row>
    <row r="23" spans="1:137" s="59" customFormat="1" ht="20.25">
      <c r="A23" s="57"/>
      <c r="B23" s="65"/>
      <c r="C23" s="56"/>
      <c r="D23" s="56"/>
      <c r="E23" s="56"/>
      <c r="F23" s="66"/>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row>
    <row r="24" spans="1:137" s="59" customFormat="1" ht="20.25">
      <c r="A24" s="57"/>
      <c r="B24" s="58"/>
      <c r="C24" s="517" t="s">
        <v>266</v>
      </c>
      <c r="D24" s="517"/>
      <c r="E24" s="517"/>
      <c r="F24" s="66"/>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row>
    <row r="25" spans="1:137" s="59" customFormat="1" ht="20.25">
      <c r="A25" s="57"/>
      <c r="B25" s="60" t="s">
        <v>358</v>
      </c>
      <c r="C25" s="518" t="s">
        <v>367</v>
      </c>
      <c r="D25" s="518"/>
      <c r="E25" s="518"/>
      <c r="F25" s="77">
        <v>1</v>
      </c>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row>
    <row r="26" spans="1:137" s="59" customFormat="1" ht="20.25">
      <c r="A26" s="57"/>
      <c r="B26" s="61" t="s">
        <v>360</v>
      </c>
      <c r="C26" s="518" t="s">
        <v>368</v>
      </c>
      <c r="D26" s="518"/>
      <c r="E26" s="518"/>
      <c r="F26" s="77">
        <v>2</v>
      </c>
      <c r="G26" s="57"/>
      <c r="H26" s="57"/>
      <c r="I26" s="65"/>
      <c r="J26" s="65"/>
      <c r="K26" s="65"/>
      <c r="L26" s="65"/>
      <c r="M26" s="65"/>
      <c r="N26" s="65"/>
      <c r="O26" s="65"/>
      <c r="P26" s="65"/>
      <c r="Q26" s="65"/>
      <c r="R26" s="65"/>
      <c r="S26" s="65"/>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row>
    <row r="27" spans="1:137" s="59" customFormat="1" ht="20.25">
      <c r="A27" s="57"/>
      <c r="B27" s="62" t="s">
        <v>362</v>
      </c>
      <c r="C27" s="518" t="s">
        <v>267</v>
      </c>
      <c r="D27" s="518"/>
      <c r="E27" s="518"/>
      <c r="F27" s="77">
        <v>3</v>
      </c>
      <c r="G27" s="57"/>
      <c r="H27" s="57"/>
      <c r="I27" s="65" t="s">
        <v>369</v>
      </c>
      <c r="J27" s="65"/>
      <c r="K27" s="65"/>
      <c r="L27" s="65"/>
      <c r="M27" s="65"/>
      <c r="N27" s="65"/>
      <c r="O27" s="65"/>
      <c r="P27" s="65"/>
      <c r="Q27" s="65"/>
      <c r="R27" s="65"/>
      <c r="S27" s="65"/>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row>
    <row r="28" spans="1:137" s="59" customFormat="1" ht="20.25">
      <c r="A28" s="57"/>
      <c r="B28" s="63" t="s">
        <v>364</v>
      </c>
      <c r="C28" s="518" t="s">
        <v>370</v>
      </c>
      <c r="D28" s="518"/>
      <c r="E28" s="518"/>
      <c r="F28" s="77">
        <v>4</v>
      </c>
      <c r="G28" s="57"/>
      <c r="H28" s="57"/>
      <c r="I28" s="65" t="s">
        <v>371</v>
      </c>
      <c r="J28" s="65"/>
      <c r="K28" s="65"/>
      <c r="L28" s="65"/>
      <c r="M28" s="65"/>
      <c r="N28" s="65"/>
      <c r="O28" s="65"/>
      <c r="P28" s="65"/>
      <c r="Q28" s="65"/>
      <c r="R28" s="65"/>
      <c r="S28" s="65"/>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row>
    <row r="29" spans="1:137" s="59" customFormat="1" ht="20.25">
      <c r="A29" s="57"/>
      <c r="B29" s="64" t="s">
        <v>366</v>
      </c>
      <c r="C29" s="518" t="s">
        <v>372</v>
      </c>
      <c r="D29" s="518"/>
      <c r="E29" s="518"/>
      <c r="F29" s="77">
        <v>5</v>
      </c>
      <c r="G29" s="57"/>
      <c r="H29" s="57"/>
      <c r="I29" s="65" t="s">
        <v>373</v>
      </c>
      <c r="J29" s="65"/>
      <c r="K29" s="65"/>
      <c r="L29" s="65"/>
      <c r="M29" s="65"/>
      <c r="N29" s="65"/>
      <c r="O29" s="65"/>
      <c r="P29" s="65"/>
      <c r="Q29" s="65"/>
      <c r="R29" s="65"/>
      <c r="S29" s="65"/>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row>
    <row r="30" spans="1:137" s="59" customFormat="1" ht="20.25">
      <c r="A30" s="57"/>
      <c r="B30" s="65"/>
      <c r="C30" s="56"/>
      <c r="D30" s="56"/>
      <c r="E30" s="56"/>
      <c r="F30" s="66"/>
      <c r="G30" s="57"/>
      <c r="H30" s="57"/>
      <c r="I30" s="65" t="s">
        <v>374</v>
      </c>
      <c r="J30" s="65"/>
      <c r="K30" s="65"/>
      <c r="L30" s="65"/>
      <c r="M30" s="65"/>
      <c r="N30" s="65"/>
      <c r="O30" s="65"/>
      <c r="P30" s="65"/>
      <c r="Q30" s="65"/>
      <c r="R30" s="65"/>
      <c r="S30" s="65"/>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row>
    <row r="31" spans="1:137" s="57" customFormat="1" ht="20.25">
      <c r="B31" s="67"/>
      <c r="C31" s="67"/>
      <c r="D31" s="67"/>
      <c r="E31" s="67"/>
      <c r="F31" s="66"/>
      <c r="I31" s="65" t="s">
        <v>375</v>
      </c>
      <c r="J31" s="65"/>
      <c r="K31" s="65"/>
      <c r="L31" s="65"/>
      <c r="M31" s="65"/>
      <c r="N31" s="65"/>
      <c r="O31" s="65"/>
      <c r="P31" s="65"/>
      <c r="Q31" s="65"/>
      <c r="R31" s="65"/>
      <c r="S31" s="65"/>
    </row>
    <row r="32" spans="1:137" s="57" customFormat="1" ht="20.25">
      <c r="B32" s="76"/>
      <c r="C32" s="516" t="s">
        <v>270</v>
      </c>
      <c r="D32" s="516"/>
      <c r="E32" s="516"/>
      <c r="F32" s="66"/>
      <c r="I32" s="65"/>
      <c r="J32" s="65"/>
      <c r="K32" s="65"/>
      <c r="L32" s="65"/>
      <c r="M32" s="65"/>
      <c r="N32" s="65"/>
      <c r="O32" s="65"/>
      <c r="P32" s="65"/>
      <c r="Q32" s="65"/>
      <c r="R32" s="65"/>
      <c r="S32" s="65"/>
    </row>
    <row r="33" spans="2:19" s="57" customFormat="1" ht="20.25">
      <c r="B33" s="51" t="s">
        <v>358</v>
      </c>
      <c r="C33" s="518" t="s">
        <v>376</v>
      </c>
      <c r="D33" s="518"/>
      <c r="E33" s="518"/>
      <c r="F33" s="77">
        <v>1</v>
      </c>
      <c r="I33" s="65" t="s">
        <v>369</v>
      </c>
      <c r="J33" s="65"/>
      <c r="K33" s="65"/>
      <c r="L33" s="65"/>
      <c r="M33" s="65"/>
      <c r="N33" s="65"/>
      <c r="O33" s="65"/>
      <c r="P33" s="65"/>
      <c r="Q33" s="65"/>
      <c r="R33" s="65"/>
      <c r="S33" s="65"/>
    </row>
    <row r="34" spans="2:19" s="57" customFormat="1" ht="20.25">
      <c r="B34" s="52" t="s">
        <v>360</v>
      </c>
      <c r="C34" s="518" t="s">
        <v>272</v>
      </c>
      <c r="D34" s="518"/>
      <c r="E34" s="518"/>
      <c r="F34" s="77">
        <v>2</v>
      </c>
      <c r="I34" s="65" t="s">
        <v>371</v>
      </c>
      <c r="J34" s="65"/>
      <c r="K34" s="65"/>
      <c r="L34" s="65"/>
      <c r="M34" s="65"/>
      <c r="N34" s="65"/>
      <c r="O34" s="65"/>
      <c r="P34" s="65"/>
      <c r="Q34" s="65"/>
      <c r="R34" s="65"/>
      <c r="S34" s="65"/>
    </row>
    <row r="35" spans="2:19" s="57" customFormat="1" ht="20.25">
      <c r="B35" s="53" t="s">
        <v>362</v>
      </c>
      <c r="C35" s="518" t="s">
        <v>271</v>
      </c>
      <c r="D35" s="518"/>
      <c r="E35" s="518"/>
      <c r="F35" s="77">
        <v>3</v>
      </c>
      <c r="I35" s="65" t="s">
        <v>373</v>
      </c>
      <c r="J35" s="65"/>
      <c r="K35" s="65"/>
      <c r="L35" s="65"/>
      <c r="M35" s="65"/>
      <c r="N35" s="65"/>
      <c r="O35" s="65"/>
      <c r="P35" s="65"/>
      <c r="Q35" s="65"/>
      <c r="R35" s="65"/>
      <c r="S35" s="65"/>
    </row>
    <row r="36" spans="2:19" s="57" customFormat="1" ht="20.25">
      <c r="B36" s="54" t="s">
        <v>364</v>
      </c>
      <c r="C36" s="518" t="s">
        <v>377</v>
      </c>
      <c r="D36" s="518"/>
      <c r="E36" s="518"/>
      <c r="F36" s="77">
        <v>4</v>
      </c>
      <c r="I36" s="65" t="s">
        <v>374</v>
      </c>
      <c r="J36" s="65"/>
      <c r="K36" s="65"/>
      <c r="L36" s="65"/>
      <c r="M36" s="65"/>
      <c r="N36" s="65"/>
      <c r="O36" s="65"/>
      <c r="P36" s="65"/>
      <c r="Q36" s="65"/>
      <c r="R36" s="65"/>
      <c r="S36" s="65"/>
    </row>
    <row r="37" spans="2:19" s="57" customFormat="1" ht="20.25">
      <c r="B37" s="55" t="s">
        <v>366</v>
      </c>
      <c r="C37" s="518" t="s">
        <v>378</v>
      </c>
      <c r="D37" s="518"/>
      <c r="E37" s="518"/>
      <c r="F37" s="77">
        <v>5</v>
      </c>
      <c r="I37" s="65" t="s">
        <v>375</v>
      </c>
      <c r="J37" s="65"/>
      <c r="K37" s="65"/>
      <c r="L37" s="65"/>
      <c r="M37" s="65"/>
      <c r="N37" s="65"/>
      <c r="O37" s="65"/>
      <c r="P37" s="65"/>
      <c r="Q37" s="65"/>
      <c r="R37" s="65"/>
      <c r="S37" s="65"/>
    </row>
    <row r="38" spans="2:19" s="57" customFormat="1" ht="20.25">
      <c r="B38" s="67"/>
      <c r="C38" s="67"/>
      <c r="D38" s="67"/>
      <c r="E38" s="67"/>
      <c r="F38" s="66"/>
      <c r="I38" s="65"/>
      <c r="J38" s="65"/>
      <c r="K38" s="65"/>
      <c r="L38" s="65"/>
      <c r="M38" s="65"/>
      <c r="N38" s="65"/>
      <c r="O38" s="65"/>
      <c r="P38" s="65"/>
      <c r="Q38" s="65"/>
      <c r="R38" s="65"/>
      <c r="S38" s="65"/>
    </row>
    <row r="39" spans="2:19" s="57" customFormat="1" ht="20.25">
      <c r="B39" s="67"/>
      <c r="C39" s="67"/>
      <c r="D39" s="67"/>
      <c r="E39" s="67"/>
      <c r="F39" s="66"/>
    </row>
    <row r="40" spans="2:19" s="57" customFormat="1" ht="20.25">
      <c r="B40" s="58"/>
      <c r="C40" s="516" t="s">
        <v>365</v>
      </c>
      <c r="D40" s="516"/>
      <c r="E40" s="516"/>
      <c r="F40" s="66"/>
    </row>
    <row r="41" spans="2:19" s="57" customFormat="1" ht="20.25">
      <c r="B41" s="268" t="s">
        <v>358</v>
      </c>
      <c r="C41" s="518" t="s">
        <v>379</v>
      </c>
      <c r="D41" s="518"/>
      <c r="E41" s="518"/>
      <c r="F41" s="77">
        <v>1</v>
      </c>
    </row>
    <row r="42" spans="2:19" s="57" customFormat="1" ht="20.25">
      <c r="B42" s="269" t="s">
        <v>360</v>
      </c>
      <c r="C42" s="518" t="s">
        <v>380</v>
      </c>
      <c r="D42" s="518"/>
      <c r="E42" s="518"/>
      <c r="F42" s="77">
        <v>2</v>
      </c>
    </row>
    <row r="43" spans="2:19" s="57" customFormat="1" ht="20.25">
      <c r="B43" s="270" t="s">
        <v>362</v>
      </c>
      <c r="C43" s="518" t="s">
        <v>381</v>
      </c>
      <c r="D43" s="518"/>
      <c r="E43" s="518"/>
      <c r="F43" s="77">
        <v>3</v>
      </c>
    </row>
    <row r="44" spans="2:19" s="57" customFormat="1" ht="20.25">
      <c r="B44" s="271" t="s">
        <v>364</v>
      </c>
      <c r="C44" s="518" t="s">
        <v>382</v>
      </c>
      <c r="D44" s="518"/>
      <c r="E44" s="518"/>
      <c r="F44" s="77">
        <v>4</v>
      </c>
    </row>
    <row r="45" spans="2:19" s="57" customFormat="1" ht="20.25">
      <c r="B45" s="272" t="s">
        <v>366</v>
      </c>
      <c r="C45" s="518" t="s">
        <v>383</v>
      </c>
      <c r="D45" s="518"/>
      <c r="E45" s="518"/>
      <c r="F45" s="77">
        <v>5</v>
      </c>
    </row>
    <row r="46" spans="2:19" s="57" customFormat="1" ht="20.25">
      <c r="B46" s="65"/>
      <c r="C46" s="65" t="s">
        <v>384</v>
      </c>
      <c r="D46" s="65"/>
      <c r="F46" s="66"/>
    </row>
    <row r="47" spans="2:19" s="57" customFormat="1" ht="20.25">
      <c r="B47" s="65"/>
      <c r="C47" s="65"/>
      <c r="D47" s="65"/>
      <c r="F47" s="66"/>
    </row>
    <row r="48" spans="2:19" s="57" customFormat="1" ht="20.25">
      <c r="B48" s="58"/>
      <c r="C48" s="517" t="s">
        <v>385</v>
      </c>
      <c r="D48" s="517"/>
      <c r="E48" s="517"/>
      <c r="F48" s="66"/>
    </row>
    <row r="49" spans="2:11" s="57" customFormat="1" ht="20.25" customHeight="1">
      <c r="B49" s="60" t="s">
        <v>358</v>
      </c>
      <c r="C49" s="518" t="s">
        <v>386</v>
      </c>
      <c r="D49" s="518"/>
      <c r="E49" s="518"/>
      <c r="F49" s="77">
        <v>1</v>
      </c>
    </row>
    <row r="50" spans="2:11" s="57" customFormat="1" ht="20.25" customHeight="1">
      <c r="B50" s="61" t="s">
        <v>360</v>
      </c>
      <c r="C50" s="518" t="s">
        <v>387</v>
      </c>
      <c r="D50" s="518"/>
      <c r="E50" s="518"/>
      <c r="F50" s="77">
        <v>2</v>
      </c>
      <c r="K50" s="58"/>
    </row>
    <row r="51" spans="2:11" s="57" customFormat="1" ht="20.25" customHeight="1">
      <c r="B51" s="62" t="s">
        <v>362</v>
      </c>
      <c r="C51" s="518" t="s">
        <v>388</v>
      </c>
      <c r="D51" s="518"/>
      <c r="E51" s="518"/>
      <c r="F51" s="77">
        <v>3</v>
      </c>
    </row>
    <row r="52" spans="2:11" s="57" customFormat="1" ht="20.25" customHeight="1">
      <c r="B52" s="63" t="s">
        <v>364</v>
      </c>
      <c r="C52" s="518" t="s">
        <v>389</v>
      </c>
      <c r="D52" s="518"/>
      <c r="E52" s="518"/>
      <c r="F52" s="77">
        <v>4</v>
      </c>
    </row>
    <row r="53" spans="2:11" s="57" customFormat="1" ht="20.25" customHeight="1">
      <c r="B53" s="64" t="s">
        <v>366</v>
      </c>
      <c r="C53" s="518" t="s">
        <v>390</v>
      </c>
      <c r="D53" s="518"/>
      <c r="E53" s="518"/>
      <c r="F53" s="77">
        <v>5</v>
      </c>
    </row>
    <row r="54" spans="2:11" s="57" customFormat="1" ht="20.25">
      <c r="B54" s="65"/>
      <c r="C54" s="65"/>
      <c r="D54" s="65"/>
      <c r="E54" s="65"/>
      <c r="F54" s="66"/>
    </row>
    <row r="55" spans="2:11" s="57" customFormat="1" ht="20.25"/>
    <row r="56" spans="2:11" s="57" customFormat="1" ht="20.25" customHeight="1">
      <c r="B56" s="58"/>
      <c r="C56" s="273" t="s">
        <v>356</v>
      </c>
      <c r="D56" s="273"/>
      <c r="E56" s="273"/>
      <c r="F56" s="66"/>
    </row>
    <row r="57" spans="2:11" s="57" customFormat="1" ht="20.25" customHeight="1">
      <c r="B57" s="60" t="s">
        <v>358</v>
      </c>
      <c r="C57" s="521" t="s">
        <v>369</v>
      </c>
      <c r="D57" s="521"/>
      <c r="E57" s="521"/>
      <c r="F57" s="77">
        <v>1</v>
      </c>
    </row>
    <row r="58" spans="2:11" s="57" customFormat="1" ht="20.25" customHeight="1">
      <c r="B58" s="61" t="s">
        <v>360</v>
      </c>
      <c r="C58" s="521" t="s">
        <v>371</v>
      </c>
      <c r="D58" s="521"/>
      <c r="E58" s="521"/>
      <c r="F58" s="77">
        <v>2</v>
      </c>
    </row>
    <row r="59" spans="2:11" s="57" customFormat="1" ht="20.25" customHeight="1">
      <c r="B59" s="62" t="s">
        <v>362</v>
      </c>
      <c r="C59" s="521" t="s">
        <v>373</v>
      </c>
      <c r="D59" s="521"/>
      <c r="E59" s="521"/>
      <c r="F59" s="77">
        <v>3</v>
      </c>
    </row>
    <row r="60" spans="2:11" s="57" customFormat="1" ht="20.25" customHeight="1">
      <c r="B60" s="63" t="s">
        <v>364</v>
      </c>
      <c r="C60" s="521" t="s">
        <v>374</v>
      </c>
      <c r="D60" s="521"/>
      <c r="E60" s="521"/>
      <c r="F60" s="77">
        <v>4</v>
      </c>
    </row>
    <row r="61" spans="2:11" s="57" customFormat="1" ht="20.25" customHeight="1">
      <c r="B61" s="64" t="s">
        <v>366</v>
      </c>
      <c r="C61" s="521" t="s">
        <v>375</v>
      </c>
      <c r="D61" s="521"/>
      <c r="E61" s="521"/>
      <c r="F61" s="77">
        <v>5</v>
      </c>
    </row>
    <row r="62" spans="2:11" s="57" customFormat="1" ht="20.25">
      <c r="E62" s="68"/>
    </row>
    <row r="63" spans="2:11" s="57" customFormat="1" ht="20.25">
      <c r="E63" s="68"/>
    </row>
    <row r="64" spans="2:11" s="57" customFormat="1" ht="20.25">
      <c r="E64" s="68"/>
    </row>
    <row r="65" spans="5:5" s="57" customFormat="1" ht="20.25">
      <c r="E65" s="68"/>
    </row>
    <row r="66" spans="5:5" s="57" customFormat="1" ht="20.25">
      <c r="E66" s="68"/>
    </row>
    <row r="67" spans="5:5" s="57" customFormat="1" ht="20.25">
      <c r="E67" s="68"/>
    </row>
    <row r="68" spans="5:5" s="57" customFormat="1" ht="20.25">
      <c r="E68" s="68"/>
    </row>
    <row r="69" spans="5:5" s="57" customFormat="1" ht="20.25">
      <c r="E69" s="68"/>
    </row>
    <row r="70" spans="5:5" s="57" customFormat="1" ht="20.25">
      <c r="E70" s="68"/>
    </row>
    <row r="71" spans="5:5" s="57" customFormat="1" ht="20.25">
      <c r="E71" s="68"/>
    </row>
    <row r="72" spans="5:5" s="57" customFormat="1" ht="20.25">
      <c r="E72" s="68"/>
    </row>
    <row r="73" spans="5:5" s="57" customFormat="1" ht="20.25">
      <c r="E73" s="68"/>
    </row>
    <row r="74" spans="5:5" s="57" customFormat="1" ht="20.25">
      <c r="E74" s="68"/>
    </row>
    <row r="75" spans="5:5" s="57" customFormat="1" ht="20.25">
      <c r="E75" s="68"/>
    </row>
    <row r="76" spans="5:5" s="57" customFormat="1" ht="20.25">
      <c r="E76" s="68"/>
    </row>
    <row r="77" spans="5:5" s="57" customFormat="1" ht="20.25">
      <c r="E77" s="68"/>
    </row>
    <row r="78" spans="5:5" s="57" customFormat="1" ht="20.25">
      <c r="E78" s="68"/>
    </row>
    <row r="79" spans="5:5" s="57" customFormat="1" ht="20.25">
      <c r="E79" s="68"/>
    </row>
    <row r="80" spans="5:5" s="57" customFormat="1" ht="20.25">
      <c r="E80" s="68"/>
    </row>
    <row r="81" spans="5:5" s="57" customFormat="1" ht="20.25">
      <c r="E81" s="68"/>
    </row>
    <row r="82" spans="5:5" s="57" customFormat="1" ht="20.25">
      <c r="E82" s="68"/>
    </row>
    <row r="83" spans="5:5" s="57" customFormat="1" ht="20.25">
      <c r="E83" s="68"/>
    </row>
    <row r="84" spans="5:5" s="57" customFormat="1" ht="20.25">
      <c r="E84" s="68"/>
    </row>
    <row r="85" spans="5:5" s="57" customFormat="1" ht="20.25">
      <c r="E85" s="68"/>
    </row>
    <row r="86" spans="5:5" s="57" customFormat="1" ht="20.25">
      <c r="E86" s="68"/>
    </row>
    <row r="87" spans="5:5" s="57" customFormat="1" ht="20.25">
      <c r="E87" s="68"/>
    </row>
    <row r="88" spans="5:5" s="57" customFormat="1" ht="20.25">
      <c r="E88" s="68"/>
    </row>
    <row r="89" spans="5:5" s="57" customFormat="1" ht="20.25">
      <c r="E89" s="68"/>
    </row>
    <row r="90" spans="5:5" s="57" customFormat="1" ht="20.25">
      <c r="E90" s="68"/>
    </row>
    <row r="91" spans="5:5" s="57" customFormat="1" ht="20.25">
      <c r="E91" s="68"/>
    </row>
    <row r="92" spans="5:5" s="57" customFormat="1" ht="20.25">
      <c r="E92" s="68"/>
    </row>
    <row r="93" spans="5:5" s="57" customFormat="1" ht="20.25">
      <c r="E93" s="68"/>
    </row>
    <row r="94" spans="5:5" s="57" customFormat="1" ht="20.25">
      <c r="E94" s="68"/>
    </row>
    <row r="95" spans="5:5" s="57" customFormat="1" ht="20.25">
      <c r="E95" s="68"/>
    </row>
    <row r="96" spans="5:5" s="57" customFormat="1" ht="20.25">
      <c r="E96" s="68"/>
    </row>
    <row r="97" spans="5:5" s="57" customFormat="1" ht="20.25">
      <c r="E97" s="68"/>
    </row>
    <row r="98" spans="5:5" s="57" customFormat="1" ht="20.25">
      <c r="E98" s="68"/>
    </row>
    <row r="99" spans="5:5" s="57" customFormat="1" ht="20.25">
      <c r="E99" s="68"/>
    </row>
    <row r="100" spans="5:5" s="57" customFormat="1" ht="20.25">
      <c r="E100" s="68"/>
    </row>
    <row r="101" spans="5:5" s="57" customFormat="1" ht="20.25">
      <c r="E101" s="68"/>
    </row>
    <row r="102" spans="5:5" s="57" customFormat="1" ht="20.25">
      <c r="E102" s="68"/>
    </row>
    <row r="103" spans="5:5" s="57" customFormat="1" ht="20.25">
      <c r="E103" s="68"/>
    </row>
    <row r="104" spans="5:5" s="57" customFormat="1" ht="20.25">
      <c r="E104" s="68"/>
    </row>
    <row r="105" spans="5:5" s="57" customFormat="1" ht="20.25">
      <c r="E105" s="68"/>
    </row>
    <row r="106" spans="5:5" s="57" customFormat="1" ht="20.25">
      <c r="E106" s="68"/>
    </row>
    <row r="107" spans="5:5" s="57" customFormat="1" ht="20.25">
      <c r="E107" s="68"/>
    </row>
    <row r="108" spans="5:5" s="57" customFormat="1" ht="20.25">
      <c r="E108" s="68"/>
    </row>
    <row r="109" spans="5:5" s="57" customFormat="1" ht="20.25">
      <c r="E109" s="68"/>
    </row>
    <row r="110" spans="5:5" s="57" customFormat="1" ht="20.25">
      <c r="E110" s="68"/>
    </row>
    <row r="111" spans="5:5" s="57" customFormat="1" ht="20.25">
      <c r="E111" s="68"/>
    </row>
    <row r="112" spans="5:5" s="57" customFormat="1" ht="20.25">
      <c r="E112" s="68"/>
    </row>
    <row r="113" spans="5:5" s="57" customFormat="1" ht="20.25">
      <c r="E113" s="68"/>
    </row>
    <row r="114" spans="5:5" s="57" customFormat="1" ht="20.25">
      <c r="E114" s="68"/>
    </row>
    <row r="115" spans="5:5" s="57" customFormat="1" ht="20.25">
      <c r="E115" s="68"/>
    </row>
    <row r="116" spans="5:5" s="57" customFormat="1" ht="20.25">
      <c r="E116" s="68"/>
    </row>
    <row r="117" spans="5:5" s="57" customFormat="1" ht="20.25">
      <c r="E117" s="68"/>
    </row>
    <row r="118" spans="5:5" s="57" customFormat="1" ht="20.25">
      <c r="E118" s="68"/>
    </row>
    <row r="119" spans="5:5" s="57" customFormat="1" ht="20.25">
      <c r="E119" s="68"/>
    </row>
    <row r="120" spans="5:5" s="57" customFormat="1" ht="20.25">
      <c r="E120" s="68"/>
    </row>
    <row r="121" spans="5:5" s="57" customFormat="1" ht="20.25">
      <c r="E121" s="68"/>
    </row>
    <row r="122" spans="5:5" s="57" customFormat="1" ht="20.25">
      <c r="E122" s="68"/>
    </row>
    <row r="123" spans="5:5" s="57" customFormat="1" ht="20.25">
      <c r="E123" s="68"/>
    </row>
    <row r="124" spans="5:5" s="57" customFormat="1" ht="20.25">
      <c r="E124" s="68"/>
    </row>
    <row r="125" spans="5:5" s="57" customFormat="1" ht="20.25">
      <c r="E125" s="68"/>
    </row>
    <row r="126" spans="5:5" s="57" customFormat="1" ht="20.25">
      <c r="E126" s="68"/>
    </row>
    <row r="127" spans="5:5" s="57" customFormat="1" ht="20.25">
      <c r="E127" s="68"/>
    </row>
    <row r="128" spans="5:5" s="57" customFormat="1" ht="20.25">
      <c r="E128" s="68"/>
    </row>
    <row r="129" spans="5:5" s="57" customFormat="1" ht="20.25">
      <c r="E129" s="68"/>
    </row>
    <row r="130" spans="5:5" s="57" customFormat="1" ht="20.25">
      <c r="E130" s="68"/>
    </row>
    <row r="131" spans="5:5" s="57" customFormat="1" ht="20.25">
      <c r="E131" s="68"/>
    </row>
    <row r="132" spans="5:5" s="57" customFormat="1" ht="20.25">
      <c r="E132" s="68"/>
    </row>
    <row r="133" spans="5:5" s="57" customFormat="1" ht="20.25">
      <c r="E133" s="68"/>
    </row>
    <row r="134" spans="5:5" s="57" customFormat="1" ht="20.25">
      <c r="E134" s="68"/>
    </row>
    <row r="135" spans="5:5" s="57" customFormat="1" ht="20.25">
      <c r="E135" s="68"/>
    </row>
    <row r="136" spans="5:5" s="57" customFormat="1" ht="20.25">
      <c r="E136" s="68"/>
    </row>
    <row r="137" spans="5:5" s="57" customFormat="1" ht="20.25">
      <c r="E137" s="68"/>
    </row>
    <row r="138" spans="5:5" s="57" customFormat="1" ht="20.25">
      <c r="E138" s="68"/>
    </row>
    <row r="139" spans="5:5" s="57" customFormat="1" ht="20.25">
      <c r="E139" s="68"/>
    </row>
    <row r="140" spans="5:5" s="57" customFormat="1" ht="20.25">
      <c r="E140" s="68"/>
    </row>
    <row r="141" spans="5:5" s="57" customFormat="1" ht="20.25">
      <c r="E141" s="68"/>
    </row>
    <row r="142" spans="5:5" s="57" customFormat="1" ht="20.25">
      <c r="E142" s="68"/>
    </row>
    <row r="143" spans="5:5" s="57" customFormat="1" ht="20.25">
      <c r="E143" s="68"/>
    </row>
    <row r="144" spans="5:5" s="57" customFormat="1" ht="20.25">
      <c r="E144" s="68"/>
    </row>
    <row r="145" spans="5:5" s="57" customFormat="1" ht="20.25">
      <c r="E145" s="68"/>
    </row>
    <row r="146" spans="5:5" s="57" customFormat="1" ht="20.25">
      <c r="E146" s="68"/>
    </row>
    <row r="147" spans="5:5" s="57" customFormat="1" ht="20.25">
      <c r="E147" s="68"/>
    </row>
    <row r="148" spans="5:5" s="57" customFormat="1" ht="20.25">
      <c r="E148" s="68"/>
    </row>
    <row r="149" spans="5:5" s="57" customFormat="1" ht="20.25">
      <c r="E149" s="68"/>
    </row>
    <row r="150" spans="5:5" s="57" customFormat="1" ht="20.25">
      <c r="E150" s="68"/>
    </row>
    <row r="151" spans="5:5" s="57" customFormat="1" ht="20.25">
      <c r="E151" s="68"/>
    </row>
    <row r="152" spans="5:5" s="57" customFormat="1" ht="20.25">
      <c r="E152" s="68"/>
    </row>
    <row r="153" spans="5:5" s="57" customFormat="1" ht="20.25">
      <c r="E153" s="68"/>
    </row>
    <row r="154" spans="5:5" s="57" customFormat="1" ht="20.25">
      <c r="E154" s="68"/>
    </row>
    <row r="155" spans="5:5" s="57" customFormat="1" ht="20.25">
      <c r="E155" s="68"/>
    </row>
    <row r="156" spans="5:5" s="57" customFormat="1" ht="20.25">
      <c r="E156" s="68"/>
    </row>
    <row r="157" spans="5:5" s="57" customFormat="1" ht="20.25">
      <c r="E157" s="68"/>
    </row>
    <row r="158" spans="5:5" s="57" customFormat="1" ht="20.25">
      <c r="E158" s="68"/>
    </row>
    <row r="159" spans="5:5" s="57" customFormat="1" ht="20.25">
      <c r="E159" s="68"/>
    </row>
    <row r="160" spans="5:5" s="57" customFormat="1" ht="20.25">
      <c r="E160" s="68"/>
    </row>
    <row r="161" spans="5:5" s="57" customFormat="1" ht="20.25">
      <c r="E161" s="68"/>
    </row>
    <row r="162" spans="5:5" s="57" customFormat="1" ht="20.25">
      <c r="E162" s="68"/>
    </row>
    <row r="163" spans="5:5" s="57" customFormat="1" ht="20.25">
      <c r="E163" s="68"/>
    </row>
    <row r="164" spans="5:5" s="57" customFormat="1" ht="20.25">
      <c r="E164" s="68"/>
    </row>
    <row r="165" spans="5:5" s="57" customFormat="1" ht="20.25">
      <c r="E165" s="68"/>
    </row>
    <row r="166" spans="5:5" s="57" customFormat="1" ht="20.25">
      <c r="E166" s="68"/>
    </row>
    <row r="167" spans="5:5" s="57" customFormat="1" ht="20.25">
      <c r="E167" s="68"/>
    </row>
    <row r="168" spans="5:5" s="57" customFormat="1" ht="20.25">
      <c r="E168" s="68"/>
    </row>
    <row r="169" spans="5:5" s="57" customFormat="1" ht="20.25">
      <c r="E169" s="68"/>
    </row>
    <row r="170" spans="5:5" s="57" customFormat="1" ht="20.25">
      <c r="E170" s="68"/>
    </row>
    <row r="171" spans="5:5" s="57" customFormat="1" ht="20.25">
      <c r="E171" s="68"/>
    </row>
    <row r="172" spans="5:5" s="57" customFormat="1" ht="20.25">
      <c r="E172" s="68"/>
    </row>
    <row r="173" spans="5:5" s="57" customFormat="1" ht="20.25">
      <c r="E173" s="68"/>
    </row>
    <row r="174" spans="5:5" s="57" customFormat="1" ht="20.25">
      <c r="E174" s="68"/>
    </row>
    <row r="175" spans="5:5" s="57" customFormat="1" ht="20.25">
      <c r="E175" s="68"/>
    </row>
    <row r="176" spans="5:5" s="57" customFormat="1" ht="20.25">
      <c r="E176" s="68"/>
    </row>
    <row r="177" spans="5:5" s="57" customFormat="1" ht="20.25">
      <c r="E177" s="68"/>
    </row>
    <row r="178" spans="5:5" s="57" customFormat="1" ht="20.25">
      <c r="E178" s="68"/>
    </row>
    <row r="179" spans="5:5" s="57" customFormat="1" ht="20.25">
      <c r="E179" s="68"/>
    </row>
    <row r="180" spans="5:5" s="57" customFormat="1" ht="20.25">
      <c r="E180" s="68"/>
    </row>
    <row r="181" spans="5:5" s="57" customFormat="1" ht="20.25">
      <c r="E181" s="68"/>
    </row>
    <row r="182" spans="5:5" s="57" customFormat="1" ht="20.25">
      <c r="E182" s="68"/>
    </row>
    <row r="183" spans="5:5" s="57" customFormat="1" ht="20.25">
      <c r="E183" s="68"/>
    </row>
    <row r="184" spans="5:5" s="57" customFormat="1" ht="20.25">
      <c r="E184" s="68"/>
    </row>
    <row r="185" spans="5:5" s="57" customFormat="1" ht="20.25">
      <c r="E185" s="68"/>
    </row>
    <row r="186" spans="5:5" s="57" customFormat="1" ht="20.25">
      <c r="E186" s="68"/>
    </row>
    <row r="187" spans="5:5" s="57" customFormat="1" ht="20.25">
      <c r="E187" s="68"/>
    </row>
    <row r="188" spans="5:5" s="57" customFormat="1" ht="20.25">
      <c r="E188" s="68"/>
    </row>
    <row r="189" spans="5:5" s="57" customFormat="1" ht="20.25">
      <c r="E189" s="68"/>
    </row>
    <row r="190" spans="5:5" s="57" customFormat="1" ht="20.25">
      <c r="E190" s="68"/>
    </row>
    <row r="191" spans="5:5" s="57" customFormat="1" ht="20.25">
      <c r="E191" s="68"/>
    </row>
    <row r="192" spans="5:5" s="57" customFormat="1" ht="20.25">
      <c r="E192" s="68"/>
    </row>
    <row r="193" spans="5:5" s="57" customFormat="1" ht="20.25">
      <c r="E193" s="68"/>
    </row>
    <row r="194" spans="5:5" s="57" customFormat="1" ht="20.25">
      <c r="E194" s="68"/>
    </row>
    <row r="195" spans="5:5" s="57" customFormat="1" ht="20.25">
      <c r="E195" s="68"/>
    </row>
    <row r="196" spans="5:5" s="57" customFormat="1" ht="20.25">
      <c r="E196" s="68"/>
    </row>
    <row r="197" spans="5:5" s="57" customFormat="1" ht="20.25">
      <c r="E197" s="68"/>
    </row>
    <row r="198" spans="5:5" s="57" customFormat="1" ht="20.25">
      <c r="E198" s="68"/>
    </row>
    <row r="199" spans="5:5" s="1" customFormat="1">
      <c r="E199" s="34"/>
    </row>
    <row r="200" spans="5:5" s="1" customFormat="1">
      <c r="E200" s="34"/>
    </row>
    <row r="201" spans="5:5" s="1" customFormat="1">
      <c r="E201" s="34"/>
    </row>
    <row r="202" spans="5:5" s="1" customFormat="1">
      <c r="E202" s="34"/>
    </row>
    <row r="203" spans="5:5" s="1" customFormat="1">
      <c r="E203" s="34"/>
    </row>
    <row r="204" spans="5:5" s="1" customFormat="1">
      <c r="E204" s="34"/>
    </row>
    <row r="205" spans="5:5" s="1" customFormat="1">
      <c r="E205" s="34"/>
    </row>
    <row r="206" spans="5:5" s="1" customFormat="1">
      <c r="E206" s="34"/>
    </row>
    <row r="207" spans="5:5" s="1" customFormat="1">
      <c r="E207" s="34"/>
    </row>
    <row r="208" spans="5:5" s="1" customFormat="1">
      <c r="E208" s="34"/>
    </row>
    <row r="209" spans="5:5" s="1" customFormat="1">
      <c r="E209" s="34"/>
    </row>
    <row r="210" spans="5:5" s="1" customFormat="1">
      <c r="E210" s="34"/>
    </row>
    <row r="211" spans="5:5" s="1" customFormat="1">
      <c r="E211" s="34"/>
    </row>
    <row r="212" spans="5:5" s="1" customFormat="1">
      <c r="E212" s="34"/>
    </row>
    <row r="213" spans="5:5" s="1" customFormat="1">
      <c r="E213" s="34"/>
    </row>
    <row r="214" spans="5:5" s="1" customFormat="1">
      <c r="E214" s="34"/>
    </row>
    <row r="215" spans="5:5" s="1" customFormat="1">
      <c r="E215" s="34"/>
    </row>
    <row r="216" spans="5:5" s="1" customFormat="1">
      <c r="E216" s="34"/>
    </row>
    <row r="217" spans="5:5" s="1" customFormat="1">
      <c r="E217" s="34"/>
    </row>
    <row r="218" spans="5:5" s="1" customFormat="1">
      <c r="E218" s="34"/>
    </row>
    <row r="219" spans="5:5" s="1" customFormat="1">
      <c r="E219" s="34"/>
    </row>
    <row r="220" spans="5:5" s="1" customFormat="1">
      <c r="E220" s="34"/>
    </row>
    <row r="221" spans="5:5" s="1" customFormat="1">
      <c r="E221" s="34"/>
    </row>
    <row r="222" spans="5:5" s="1" customFormat="1">
      <c r="E222" s="34"/>
    </row>
    <row r="223" spans="5:5" s="1" customFormat="1">
      <c r="E223" s="34"/>
    </row>
    <row r="224" spans="5:5" s="1" customFormat="1">
      <c r="E224" s="34"/>
    </row>
    <row r="225" spans="5:5" s="1" customFormat="1">
      <c r="E225" s="34"/>
    </row>
    <row r="226" spans="5:5" s="1" customFormat="1">
      <c r="E226" s="34"/>
    </row>
    <row r="227" spans="5:5" s="1" customFormat="1">
      <c r="E227" s="34"/>
    </row>
    <row r="228" spans="5:5" s="1" customFormat="1">
      <c r="E228" s="34"/>
    </row>
    <row r="229" spans="5:5" s="1" customFormat="1">
      <c r="E229" s="34"/>
    </row>
    <row r="230" spans="5:5" s="1" customFormat="1">
      <c r="E230" s="34"/>
    </row>
    <row r="231" spans="5:5" s="1" customFormat="1">
      <c r="E231" s="34"/>
    </row>
    <row r="232" spans="5:5" s="1" customFormat="1">
      <c r="E232" s="34"/>
    </row>
    <row r="233" spans="5:5" s="1" customFormat="1">
      <c r="E233" s="34"/>
    </row>
    <row r="234" spans="5:5" s="1" customFormat="1">
      <c r="E234" s="34"/>
    </row>
    <row r="235" spans="5:5" s="1" customFormat="1">
      <c r="E235" s="34"/>
    </row>
    <row r="236" spans="5:5" s="1" customFormat="1">
      <c r="E236" s="34"/>
    </row>
    <row r="237" spans="5:5" s="1" customFormat="1">
      <c r="E237" s="34"/>
    </row>
    <row r="238" spans="5:5" s="1" customFormat="1">
      <c r="E238" s="34"/>
    </row>
    <row r="239" spans="5:5" s="1" customFormat="1">
      <c r="E239" s="34"/>
    </row>
    <row r="240" spans="5:5" s="1" customFormat="1">
      <c r="E240" s="34"/>
    </row>
    <row r="241" spans="5:5" s="1" customFormat="1">
      <c r="E241" s="34"/>
    </row>
    <row r="242" spans="5:5" s="1" customFormat="1">
      <c r="E242" s="34"/>
    </row>
    <row r="243" spans="5:5" s="1" customFormat="1">
      <c r="E243" s="34"/>
    </row>
    <row r="244" spans="5:5" s="1" customFormat="1">
      <c r="E244" s="34"/>
    </row>
    <row r="245" spans="5:5" s="1" customFormat="1">
      <c r="E245" s="34"/>
    </row>
    <row r="246" spans="5:5" s="1" customFormat="1">
      <c r="E246" s="34"/>
    </row>
    <row r="247" spans="5:5" s="1" customFormat="1">
      <c r="E247" s="34"/>
    </row>
    <row r="248" spans="5:5" s="1" customFormat="1">
      <c r="E248" s="34"/>
    </row>
    <row r="249" spans="5:5" s="1" customFormat="1">
      <c r="E249" s="34"/>
    </row>
    <row r="250" spans="5:5" s="1" customFormat="1">
      <c r="E250" s="34"/>
    </row>
    <row r="251" spans="5:5" s="1" customFormat="1">
      <c r="E251" s="34"/>
    </row>
    <row r="252" spans="5:5" s="1" customFormat="1">
      <c r="E252" s="34"/>
    </row>
    <row r="253" spans="5:5" s="1" customFormat="1">
      <c r="E253" s="34"/>
    </row>
    <row r="254" spans="5:5" s="1" customFormat="1">
      <c r="E254" s="34"/>
    </row>
    <row r="255" spans="5:5" s="1" customFormat="1">
      <c r="E255" s="34"/>
    </row>
    <row r="256" spans="5:5" s="1" customFormat="1">
      <c r="E256" s="34"/>
    </row>
    <row r="257" spans="5:5" s="1" customFormat="1">
      <c r="E257" s="34"/>
    </row>
    <row r="258" spans="5:5" s="1" customFormat="1">
      <c r="E258" s="34"/>
    </row>
    <row r="259" spans="5:5" s="1" customFormat="1">
      <c r="E259" s="34"/>
    </row>
    <row r="260" spans="5:5" s="1" customFormat="1">
      <c r="E260" s="34"/>
    </row>
    <row r="261" spans="5:5" s="1" customFormat="1">
      <c r="E261" s="34"/>
    </row>
    <row r="262" spans="5:5" s="1" customFormat="1">
      <c r="E262" s="34"/>
    </row>
    <row r="263" spans="5:5" s="1" customFormat="1">
      <c r="E263" s="34"/>
    </row>
    <row r="264" spans="5:5" s="1" customFormat="1">
      <c r="E264" s="34"/>
    </row>
    <row r="265" spans="5:5" s="1" customFormat="1">
      <c r="E265" s="34"/>
    </row>
    <row r="266" spans="5:5" s="1" customFormat="1">
      <c r="E266" s="34"/>
    </row>
    <row r="267" spans="5:5" s="1" customFormat="1">
      <c r="E267" s="34"/>
    </row>
    <row r="268" spans="5:5" s="1" customFormat="1">
      <c r="E268" s="34"/>
    </row>
    <row r="269" spans="5:5" s="1" customFormat="1">
      <c r="E269" s="34"/>
    </row>
    <row r="270" spans="5:5" s="1" customFormat="1">
      <c r="E270" s="34"/>
    </row>
    <row r="271" spans="5:5" s="1" customFormat="1">
      <c r="E271" s="34"/>
    </row>
    <row r="272" spans="5:5" s="1" customFormat="1">
      <c r="E272" s="34"/>
    </row>
    <row r="273" spans="5:5" s="1" customFormat="1">
      <c r="E273" s="34"/>
    </row>
    <row r="274" spans="5:5" s="1" customFormat="1">
      <c r="E274" s="34"/>
    </row>
    <row r="275" spans="5:5" s="1" customFormat="1">
      <c r="E275" s="34"/>
    </row>
    <row r="276" spans="5:5" s="1" customFormat="1">
      <c r="E276" s="34"/>
    </row>
    <row r="277" spans="5:5" s="1" customFormat="1">
      <c r="E277" s="34"/>
    </row>
    <row r="278" spans="5:5" s="1" customFormat="1">
      <c r="E278" s="34"/>
    </row>
    <row r="279" spans="5:5" s="1" customFormat="1">
      <c r="E279" s="34"/>
    </row>
    <row r="280" spans="5:5" s="1" customFormat="1">
      <c r="E280" s="34"/>
    </row>
    <row r="281" spans="5:5" s="1" customFormat="1">
      <c r="E281" s="34"/>
    </row>
    <row r="282" spans="5:5" s="1" customFormat="1">
      <c r="E282" s="34"/>
    </row>
    <row r="283" spans="5:5" s="1" customFormat="1">
      <c r="E283" s="34"/>
    </row>
    <row r="284" spans="5:5" s="1" customFormat="1">
      <c r="E284" s="34"/>
    </row>
    <row r="285" spans="5:5" s="1" customFormat="1">
      <c r="E285" s="34"/>
    </row>
    <row r="286" spans="5:5" s="1" customFormat="1">
      <c r="E286" s="34"/>
    </row>
    <row r="287" spans="5:5" s="1" customFormat="1">
      <c r="E287" s="34"/>
    </row>
    <row r="288" spans="5:5" s="1" customFormat="1">
      <c r="E288" s="34"/>
    </row>
    <row r="289" spans="5:5" s="1" customFormat="1">
      <c r="E289" s="34"/>
    </row>
    <row r="290" spans="5:5" s="1" customFormat="1">
      <c r="E290" s="34"/>
    </row>
    <row r="291" spans="5:5" s="1" customFormat="1">
      <c r="E291" s="34"/>
    </row>
    <row r="292" spans="5:5" s="1" customFormat="1">
      <c r="E292" s="34"/>
    </row>
    <row r="293" spans="5:5" s="1" customFormat="1">
      <c r="E293" s="34"/>
    </row>
    <row r="294" spans="5:5" s="1" customFormat="1">
      <c r="E294" s="34"/>
    </row>
    <row r="295" spans="5:5" s="1" customFormat="1">
      <c r="E295" s="34"/>
    </row>
    <row r="296" spans="5:5" s="1" customFormat="1">
      <c r="E296" s="34"/>
    </row>
    <row r="297" spans="5:5" s="1" customFormat="1">
      <c r="E297" s="34"/>
    </row>
    <row r="298" spans="5:5" s="1" customFormat="1">
      <c r="E298" s="34"/>
    </row>
    <row r="299" spans="5:5" s="1" customFormat="1">
      <c r="E299" s="34"/>
    </row>
    <row r="300" spans="5:5" s="1" customFormat="1">
      <c r="E300" s="34"/>
    </row>
    <row r="301" spans="5:5" s="1" customFormat="1">
      <c r="E301" s="34"/>
    </row>
    <row r="302" spans="5:5" s="1" customFormat="1">
      <c r="E302" s="34"/>
    </row>
    <row r="303" spans="5:5" s="1" customFormat="1">
      <c r="E303" s="34"/>
    </row>
    <row r="304" spans="5:5" s="1" customFormat="1">
      <c r="E304" s="34"/>
    </row>
    <row r="305" spans="5:5" s="1" customFormat="1">
      <c r="E305" s="34"/>
    </row>
    <row r="306" spans="5:5" s="1" customFormat="1">
      <c r="E306" s="34"/>
    </row>
    <row r="307" spans="5:5" s="1" customFormat="1">
      <c r="E307" s="34"/>
    </row>
    <row r="308" spans="5:5" s="1" customFormat="1">
      <c r="E308" s="34"/>
    </row>
    <row r="309" spans="5:5" s="1" customFormat="1">
      <c r="E309" s="34"/>
    </row>
    <row r="310" spans="5:5" s="1" customFormat="1">
      <c r="E310" s="34"/>
    </row>
    <row r="311" spans="5:5" s="1" customFormat="1">
      <c r="E311" s="34"/>
    </row>
    <row r="312" spans="5:5" s="1" customFormat="1">
      <c r="E312" s="34"/>
    </row>
    <row r="313" spans="5:5" s="1" customFormat="1">
      <c r="E313" s="34"/>
    </row>
    <row r="314" spans="5:5" s="1" customFormat="1">
      <c r="E314" s="34"/>
    </row>
    <row r="315" spans="5:5" s="1" customFormat="1">
      <c r="E315" s="34"/>
    </row>
    <row r="316" spans="5:5" s="1" customFormat="1">
      <c r="E316" s="34"/>
    </row>
    <row r="317" spans="5:5" s="1" customFormat="1">
      <c r="E317" s="34"/>
    </row>
    <row r="318" spans="5:5" s="1" customFormat="1">
      <c r="E318" s="34"/>
    </row>
    <row r="319" spans="5:5" s="1" customFormat="1">
      <c r="E319" s="34"/>
    </row>
    <row r="320" spans="5:5" s="1" customFormat="1">
      <c r="E320" s="34"/>
    </row>
    <row r="321" spans="5:5" s="1" customFormat="1">
      <c r="E321" s="34"/>
    </row>
    <row r="322" spans="5:5" s="1" customFormat="1">
      <c r="E322" s="34"/>
    </row>
    <row r="323" spans="5:5" s="1" customFormat="1">
      <c r="E323" s="34"/>
    </row>
    <row r="324" spans="5:5" s="1" customFormat="1">
      <c r="E324" s="34"/>
    </row>
    <row r="325" spans="5:5" s="1" customFormat="1">
      <c r="E325" s="34"/>
    </row>
    <row r="326" spans="5:5" s="1" customFormat="1">
      <c r="E326" s="34"/>
    </row>
    <row r="327" spans="5:5" s="1" customFormat="1">
      <c r="E327" s="34"/>
    </row>
    <row r="328" spans="5:5" s="1" customFormat="1">
      <c r="E328" s="34"/>
    </row>
    <row r="329" spans="5:5" s="1" customFormat="1">
      <c r="E329" s="34"/>
    </row>
    <row r="330" spans="5:5" s="1" customFormat="1">
      <c r="E330" s="34"/>
    </row>
    <row r="331" spans="5:5" s="1" customFormat="1">
      <c r="E331" s="34"/>
    </row>
    <row r="332" spans="5:5" s="1" customFormat="1">
      <c r="E332" s="34"/>
    </row>
    <row r="333" spans="5:5" s="1" customFormat="1">
      <c r="E333" s="34"/>
    </row>
    <row r="334" spans="5:5" s="1" customFormat="1">
      <c r="E334" s="34"/>
    </row>
    <row r="335" spans="5:5" s="1" customFormat="1">
      <c r="E335" s="34"/>
    </row>
    <row r="336" spans="5:5" s="1" customFormat="1">
      <c r="E336" s="34"/>
    </row>
    <row r="337" spans="5:5" s="1" customFormat="1">
      <c r="E337" s="34"/>
    </row>
    <row r="338" spans="5:5" s="1" customFormat="1">
      <c r="E338" s="34"/>
    </row>
    <row r="339" spans="5:5" s="1" customFormat="1">
      <c r="E339" s="34"/>
    </row>
    <row r="340" spans="5:5" s="1" customFormat="1">
      <c r="E340" s="34"/>
    </row>
    <row r="341" spans="5:5" s="1" customFormat="1">
      <c r="E341" s="34"/>
    </row>
    <row r="342" spans="5:5" s="1" customFormat="1">
      <c r="E342" s="34"/>
    </row>
    <row r="343" spans="5:5" s="1" customFormat="1">
      <c r="E343" s="34"/>
    </row>
    <row r="344" spans="5:5" s="1" customFormat="1">
      <c r="E344" s="34"/>
    </row>
    <row r="345" spans="5:5" s="1" customFormat="1">
      <c r="E345" s="34"/>
    </row>
    <row r="346" spans="5:5" s="1" customFormat="1">
      <c r="E346" s="34"/>
    </row>
    <row r="347" spans="5:5" s="1" customFormat="1">
      <c r="E347" s="34"/>
    </row>
    <row r="348" spans="5:5" s="1" customFormat="1">
      <c r="E348" s="34"/>
    </row>
    <row r="349" spans="5:5" s="1" customFormat="1">
      <c r="E349" s="34"/>
    </row>
    <row r="350" spans="5:5" s="1" customFormat="1">
      <c r="E350" s="34"/>
    </row>
    <row r="351" spans="5:5" s="1" customFormat="1">
      <c r="E351" s="34"/>
    </row>
    <row r="352" spans="5:5" s="1" customFormat="1">
      <c r="E352" s="34"/>
    </row>
    <row r="353" spans="5:5" s="1" customFormat="1">
      <c r="E353" s="34"/>
    </row>
    <row r="354" spans="5:5" s="1" customFormat="1">
      <c r="E354" s="34"/>
    </row>
    <row r="355" spans="5:5" s="1" customFormat="1">
      <c r="E355" s="34"/>
    </row>
    <row r="356" spans="5:5" s="1" customFormat="1">
      <c r="E356" s="34"/>
    </row>
    <row r="357" spans="5:5" s="1" customFormat="1">
      <c r="E357" s="34"/>
    </row>
    <row r="358" spans="5:5" s="1" customFormat="1">
      <c r="E358" s="34"/>
    </row>
    <row r="359" spans="5:5" s="1" customFormat="1">
      <c r="E359" s="34"/>
    </row>
    <row r="360" spans="5:5" s="1" customFormat="1">
      <c r="E360" s="34"/>
    </row>
    <row r="361" spans="5:5" s="1" customFormat="1">
      <c r="E361" s="34"/>
    </row>
    <row r="362" spans="5:5" s="1" customFormat="1">
      <c r="E362" s="34"/>
    </row>
    <row r="363" spans="5:5" s="1" customFormat="1">
      <c r="E363" s="34"/>
    </row>
    <row r="364" spans="5:5" s="1" customFormat="1">
      <c r="E364" s="34"/>
    </row>
    <row r="365" spans="5:5" s="1" customFormat="1">
      <c r="E365" s="34"/>
    </row>
    <row r="366" spans="5:5" s="1" customFormat="1">
      <c r="E366" s="34"/>
    </row>
    <row r="367" spans="5:5" s="1" customFormat="1">
      <c r="E367" s="34"/>
    </row>
    <row r="368" spans="5:5" s="1" customFormat="1">
      <c r="E368" s="34"/>
    </row>
    <row r="369" spans="5:5" s="1" customFormat="1">
      <c r="E369" s="34"/>
    </row>
    <row r="370" spans="5:5" s="1" customFormat="1">
      <c r="E370" s="34"/>
    </row>
    <row r="371" spans="5:5" s="1" customFormat="1">
      <c r="E371" s="34"/>
    </row>
    <row r="372" spans="5:5" s="1" customFormat="1">
      <c r="E372" s="34"/>
    </row>
    <row r="373" spans="5:5" s="1" customFormat="1">
      <c r="E373" s="34"/>
    </row>
    <row r="374" spans="5:5" s="1" customFormat="1">
      <c r="E374" s="34"/>
    </row>
    <row r="375" spans="5:5" s="1" customFormat="1">
      <c r="E375" s="34"/>
    </row>
    <row r="376" spans="5:5" s="1" customFormat="1">
      <c r="E376" s="34"/>
    </row>
    <row r="377" spans="5:5" s="1" customFormat="1">
      <c r="E377" s="34"/>
    </row>
    <row r="378" spans="5:5" s="1" customFormat="1">
      <c r="E378" s="34"/>
    </row>
    <row r="379" spans="5:5" s="1" customFormat="1">
      <c r="E379" s="34"/>
    </row>
    <row r="380" spans="5:5" s="1" customFormat="1">
      <c r="E380" s="34"/>
    </row>
    <row r="381" spans="5:5" s="1" customFormat="1">
      <c r="E381" s="34"/>
    </row>
    <row r="382" spans="5:5" s="1" customFormat="1">
      <c r="E382" s="34"/>
    </row>
    <row r="383" spans="5:5" s="1" customFormat="1">
      <c r="E383" s="34"/>
    </row>
    <row r="384" spans="5:5" s="1" customFormat="1">
      <c r="E384" s="34"/>
    </row>
    <row r="385" spans="5:5" s="1" customFormat="1">
      <c r="E385" s="34"/>
    </row>
    <row r="386" spans="5:5" s="1" customFormat="1">
      <c r="E386" s="34"/>
    </row>
    <row r="387" spans="5:5" s="1" customFormat="1">
      <c r="E387" s="34"/>
    </row>
    <row r="388" spans="5:5" s="1" customFormat="1">
      <c r="E388" s="34"/>
    </row>
    <row r="389" spans="5:5" s="1" customFormat="1">
      <c r="E389" s="34"/>
    </row>
    <row r="390" spans="5:5" s="1" customFormat="1">
      <c r="E390" s="34"/>
    </row>
    <row r="391" spans="5:5" s="1" customFormat="1">
      <c r="E391" s="34"/>
    </row>
    <row r="392" spans="5:5" s="1" customFormat="1">
      <c r="E392" s="34"/>
    </row>
    <row r="393" spans="5:5" s="1" customFormat="1">
      <c r="E393" s="34"/>
    </row>
    <row r="394" spans="5:5" s="1" customFormat="1">
      <c r="E394" s="34"/>
    </row>
    <row r="395" spans="5:5" s="1" customFormat="1">
      <c r="E395" s="34"/>
    </row>
    <row r="396" spans="5:5" s="1" customFormat="1">
      <c r="E396" s="34"/>
    </row>
    <row r="397" spans="5:5" s="1" customFormat="1">
      <c r="E397" s="34"/>
    </row>
    <row r="398" spans="5:5" s="1" customFormat="1">
      <c r="E398" s="34"/>
    </row>
    <row r="399" spans="5:5" s="1" customFormat="1">
      <c r="E399" s="34"/>
    </row>
    <row r="400" spans="5:5" s="1" customFormat="1">
      <c r="E400" s="34"/>
    </row>
    <row r="401" spans="5:5" s="1" customFormat="1">
      <c r="E401" s="34"/>
    </row>
    <row r="402" spans="5:5" s="1" customFormat="1">
      <c r="E402" s="34"/>
    </row>
    <row r="403" spans="5:5" s="1" customFormat="1">
      <c r="E403" s="34"/>
    </row>
    <row r="404" spans="5:5" s="1" customFormat="1">
      <c r="E404" s="34"/>
    </row>
    <row r="405" spans="5:5" s="1" customFormat="1">
      <c r="E405" s="34"/>
    </row>
    <row r="406" spans="5:5" s="1" customFormat="1">
      <c r="E406" s="34"/>
    </row>
    <row r="407" spans="5:5" s="1" customFormat="1">
      <c r="E407" s="34"/>
    </row>
    <row r="408" spans="5:5" s="1" customFormat="1">
      <c r="E408" s="34"/>
    </row>
    <row r="409" spans="5:5" s="1" customFormat="1">
      <c r="E409" s="34"/>
    </row>
    <row r="410" spans="5:5" s="1" customFormat="1">
      <c r="E410" s="34"/>
    </row>
    <row r="411" spans="5:5" s="1" customFormat="1">
      <c r="E411" s="34"/>
    </row>
    <row r="412" spans="5:5" s="1" customFormat="1">
      <c r="E412" s="34"/>
    </row>
    <row r="413" spans="5:5" s="1" customFormat="1">
      <c r="E413" s="34"/>
    </row>
    <row r="414" spans="5:5" s="1" customFormat="1">
      <c r="E414" s="34"/>
    </row>
    <row r="415" spans="5:5" s="1" customFormat="1">
      <c r="E415" s="34"/>
    </row>
    <row r="416" spans="5:5" s="1" customFormat="1">
      <c r="E416" s="34"/>
    </row>
    <row r="417" spans="5:5" s="1" customFormat="1">
      <c r="E417" s="34"/>
    </row>
    <row r="418" spans="5:5" s="1" customFormat="1">
      <c r="E418" s="34"/>
    </row>
    <row r="419" spans="5:5" s="1" customFormat="1">
      <c r="E419" s="34"/>
    </row>
    <row r="420" spans="5:5" s="1" customFormat="1">
      <c r="E420" s="34"/>
    </row>
    <row r="421" spans="5:5" s="1" customFormat="1">
      <c r="E421" s="34"/>
    </row>
    <row r="422" spans="5:5" s="1" customFormat="1">
      <c r="E422" s="34"/>
    </row>
    <row r="423" spans="5:5" s="1" customFormat="1">
      <c r="E423" s="34"/>
    </row>
    <row r="424" spans="5:5" s="1" customFormat="1">
      <c r="E424" s="34"/>
    </row>
    <row r="425" spans="5:5" s="1" customFormat="1">
      <c r="E425" s="34"/>
    </row>
    <row r="426" spans="5:5" s="1" customFormat="1">
      <c r="E426" s="34"/>
    </row>
    <row r="427" spans="5:5" s="1" customFormat="1">
      <c r="E427" s="34"/>
    </row>
    <row r="428" spans="5:5" s="1" customFormat="1">
      <c r="E428" s="34"/>
    </row>
    <row r="429" spans="5:5" s="1" customFormat="1">
      <c r="E429" s="34"/>
    </row>
    <row r="430" spans="5:5" s="1" customFormat="1">
      <c r="E430" s="34"/>
    </row>
    <row r="431" spans="5:5" s="1" customFormat="1">
      <c r="E431" s="34"/>
    </row>
    <row r="432" spans="5:5" s="1" customFormat="1">
      <c r="E432" s="34"/>
    </row>
    <row r="433" spans="5:5" s="1" customFormat="1">
      <c r="E433" s="34"/>
    </row>
    <row r="434" spans="5:5" s="1" customFormat="1">
      <c r="E434" s="34"/>
    </row>
    <row r="435" spans="5:5" s="1" customFormat="1">
      <c r="E435" s="34"/>
    </row>
    <row r="436" spans="5:5" s="1" customFormat="1">
      <c r="E436" s="34"/>
    </row>
    <row r="437" spans="5:5" s="1" customFormat="1">
      <c r="E437" s="34"/>
    </row>
    <row r="438" spans="5:5" s="1" customFormat="1">
      <c r="E438" s="34"/>
    </row>
    <row r="439" spans="5:5" s="1" customFormat="1">
      <c r="E439" s="34"/>
    </row>
    <row r="440" spans="5:5" s="1" customFormat="1">
      <c r="E440" s="34"/>
    </row>
    <row r="441" spans="5:5" s="1" customFormat="1">
      <c r="E441" s="34"/>
    </row>
    <row r="442" spans="5:5" s="1" customFormat="1">
      <c r="E442" s="34"/>
    </row>
    <row r="443" spans="5:5" s="1" customFormat="1">
      <c r="E443" s="34"/>
    </row>
    <row r="444" spans="5:5" s="1" customFormat="1">
      <c r="E444" s="34"/>
    </row>
    <row r="445" spans="5:5" s="1" customFormat="1">
      <c r="E445" s="34"/>
    </row>
    <row r="446" spans="5:5" s="1" customFormat="1">
      <c r="E446" s="34"/>
    </row>
    <row r="447" spans="5:5" s="1" customFormat="1">
      <c r="E447" s="34"/>
    </row>
    <row r="448" spans="5:5" s="1" customFormat="1">
      <c r="E448" s="34"/>
    </row>
    <row r="449" spans="5:5" s="1" customFormat="1">
      <c r="E449" s="34"/>
    </row>
    <row r="450" spans="5:5" s="1" customFormat="1">
      <c r="E450" s="34"/>
    </row>
    <row r="451" spans="5:5" s="1" customFormat="1">
      <c r="E451" s="34"/>
    </row>
    <row r="452" spans="5:5" s="1" customFormat="1">
      <c r="E452" s="34"/>
    </row>
    <row r="453" spans="5:5" s="1" customFormat="1">
      <c r="E453" s="34"/>
    </row>
    <row r="454" spans="5:5" s="1" customFormat="1">
      <c r="E454" s="34"/>
    </row>
    <row r="455" spans="5:5" s="1" customFormat="1">
      <c r="E455" s="34"/>
    </row>
    <row r="456" spans="5:5" s="1" customFormat="1">
      <c r="E456" s="34"/>
    </row>
    <row r="457" spans="5:5" s="1" customFormat="1">
      <c r="E457" s="34"/>
    </row>
    <row r="458" spans="5:5" s="1" customFormat="1">
      <c r="E458" s="34"/>
    </row>
    <row r="459" spans="5:5" s="1" customFormat="1">
      <c r="E459" s="34"/>
    </row>
    <row r="460" spans="5:5" s="1" customFormat="1">
      <c r="E460" s="34"/>
    </row>
    <row r="461" spans="5:5" s="1" customFormat="1">
      <c r="E461" s="34"/>
    </row>
    <row r="462" spans="5:5" s="1" customFormat="1">
      <c r="E462" s="34"/>
    </row>
    <row r="463" spans="5:5" s="1" customFormat="1">
      <c r="E463" s="34"/>
    </row>
    <row r="464" spans="5:5" s="1" customFormat="1">
      <c r="E464" s="34"/>
    </row>
    <row r="465" spans="5:5" s="1" customFormat="1">
      <c r="E465" s="34"/>
    </row>
    <row r="466" spans="5:5" s="1" customFormat="1">
      <c r="E466" s="34"/>
    </row>
    <row r="467" spans="5:5" s="1" customFormat="1">
      <c r="E467" s="34"/>
    </row>
    <row r="468" spans="5:5" s="1" customFormat="1">
      <c r="E468" s="34"/>
    </row>
    <row r="469" spans="5:5" s="1" customFormat="1">
      <c r="E469" s="34"/>
    </row>
    <row r="470" spans="5:5" s="1" customFormat="1">
      <c r="E470" s="34"/>
    </row>
    <row r="471" spans="5:5" s="1" customFormat="1">
      <c r="E471" s="34"/>
    </row>
    <row r="472" spans="5:5" s="1" customFormat="1">
      <c r="E472" s="34"/>
    </row>
    <row r="473" spans="5:5" s="1" customFormat="1">
      <c r="E473" s="34"/>
    </row>
    <row r="474" spans="5:5" s="1" customFormat="1">
      <c r="E474" s="34"/>
    </row>
    <row r="475" spans="5:5" s="1" customFormat="1">
      <c r="E475" s="34"/>
    </row>
    <row r="476" spans="5:5" s="1" customFormat="1">
      <c r="E476" s="34"/>
    </row>
    <row r="477" spans="5:5" s="1" customFormat="1">
      <c r="E477" s="34"/>
    </row>
    <row r="478" spans="5:5" s="1" customFormat="1">
      <c r="E478" s="34"/>
    </row>
    <row r="479" spans="5:5" s="1" customFormat="1">
      <c r="E479" s="34"/>
    </row>
    <row r="480" spans="5:5" s="1" customFormat="1">
      <c r="E480" s="34"/>
    </row>
    <row r="481" spans="5:5" s="1" customFormat="1">
      <c r="E481" s="34"/>
    </row>
    <row r="482" spans="5:5" s="1" customFormat="1">
      <c r="E482" s="34"/>
    </row>
    <row r="483" spans="5:5" s="1" customFormat="1">
      <c r="E483" s="34"/>
    </row>
    <row r="484" spans="5:5" s="1" customFormat="1">
      <c r="E484" s="34"/>
    </row>
    <row r="485" spans="5:5" s="1" customFormat="1">
      <c r="E485" s="34"/>
    </row>
    <row r="486" spans="5:5" s="1" customFormat="1">
      <c r="E486" s="34"/>
    </row>
    <row r="487" spans="5:5" s="1" customFormat="1">
      <c r="E487" s="34"/>
    </row>
    <row r="488" spans="5:5" s="1" customFormat="1">
      <c r="E488" s="34"/>
    </row>
    <row r="489" spans="5:5" s="1" customFormat="1">
      <c r="E489" s="34"/>
    </row>
    <row r="490" spans="5:5" s="1" customFormat="1">
      <c r="E490" s="34"/>
    </row>
    <row r="491" spans="5:5" s="1" customFormat="1">
      <c r="E491" s="34"/>
    </row>
    <row r="492" spans="5:5" s="1" customFormat="1">
      <c r="E492" s="34"/>
    </row>
    <row r="493" spans="5:5" s="1" customFormat="1">
      <c r="E493" s="34"/>
    </row>
    <row r="494" spans="5:5" s="1" customFormat="1">
      <c r="E494" s="34"/>
    </row>
    <row r="495" spans="5:5" s="1" customFormat="1">
      <c r="E495" s="34"/>
    </row>
    <row r="496" spans="5:5" s="1" customFormat="1">
      <c r="E496" s="34"/>
    </row>
    <row r="497" spans="5:5" s="1" customFormat="1">
      <c r="E497" s="34"/>
    </row>
    <row r="498" spans="5:5" s="1" customFormat="1">
      <c r="E498" s="34"/>
    </row>
    <row r="499" spans="5:5" s="1" customFormat="1">
      <c r="E499" s="34"/>
    </row>
    <row r="500" spans="5:5" s="1" customFormat="1">
      <c r="E500" s="34"/>
    </row>
    <row r="501" spans="5:5" s="1" customFormat="1">
      <c r="E501" s="34"/>
    </row>
    <row r="502" spans="5:5" s="1" customFormat="1">
      <c r="E502" s="34"/>
    </row>
    <row r="503" spans="5:5" s="1" customFormat="1">
      <c r="E503" s="34"/>
    </row>
    <row r="504" spans="5:5" s="1" customFormat="1">
      <c r="E504" s="34"/>
    </row>
    <row r="505" spans="5:5" s="1" customFormat="1">
      <c r="E505" s="34"/>
    </row>
    <row r="506" spans="5:5" s="1" customFormat="1">
      <c r="E506" s="34"/>
    </row>
    <row r="507" spans="5:5" s="1" customFormat="1">
      <c r="E507" s="34"/>
    </row>
    <row r="508" spans="5:5" s="1" customFormat="1">
      <c r="E508" s="34"/>
    </row>
    <row r="509" spans="5:5" s="1" customFormat="1">
      <c r="E509" s="34"/>
    </row>
    <row r="510" spans="5:5" s="1" customFormat="1">
      <c r="E510" s="34"/>
    </row>
    <row r="511" spans="5:5" s="1" customFormat="1">
      <c r="E511" s="34"/>
    </row>
    <row r="512" spans="5:5" s="1" customFormat="1">
      <c r="E512" s="34"/>
    </row>
    <row r="513" spans="5:5" s="1" customFormat="1">
      <c r="E513" s="34"/>
    </row>
    <row r="514" spans="5:5" s="1" customFormat="1">
      <c r="E514" s="34"/>
    </row>
    <row r="515" spans="5:5" s="1" customFormat="1">
      <c r="E515" s="34"/>
    </row>
    <row r="516" spans="5:5" s="1" customFormat="1">
      <c r="E516" s="34"/>
    </row>
    <row r="517" spans="5:5" s="1" customFormat="1">
      <c r="E517" s="34"/>
    </row>
    <row r="518" spans="5:5" s="1" customFormat="1">
      <c r="E518" s="34"/>
    </row>
    <row r="519" spans="5:5" s="1" customFormat="1">
      <c r="E519" s="34"/>
    </row>
    <row r="520" spans="5:5" s="1" customFormat="1">
      <c r="E520" s="34"/>
    </row>
    <row r="521" spans="5:5" s="1" customFormat="1">
      <c r="E521" s="34"/>
    </row>
    <row r="522" spans="5:5" s="1" customFormat="1">
      <c r="E522" s="34"/>
    </row>
    <row r="523" spans="5:5" s="1" customFormat="1">
      <c r="E523" s="34"/>
    </row>
    <row r="524" spans="5:5" s="1" customFormat="1">
      <c r="E524" s="34"/>
    </row>
    <row r="525" spans="5:5" s="1" customFormat="1">
      <c r="E525" s="34"/>
    </row>
    <row r="526" spans="5:5" s="1" customFormat="1">
      <c r="E526" s="34"/>
    </row>
    <row r="527" spans="5:5" s="1" customFormat="1">
      <c r="E527" s="34"/>
    </row>
    <row r="528" spans="5:5" s="1" customFormat="1">
      <c r="E528" s="34"/>
    </row>
    <row r="529" spans="5:5" s="1" customFormat="1">
      <c r="E529" s="34"/>
    </row>
    <row r="530" spans="5:5" s="1" customFormat="1">
      <c r="E530" s="34"/>
    </row>
    <row r="531" spans="5:5" s="1" customFormat="1">
      <c r="E531" s="34"/>
    </row>
    <row r="532" spans="5:5" s="1" customFormat="1">
      <c r="E532" s="34"/>
    </row>
    <row r="533" spans="5:5" s="1" customFormat="1">
      <c r="E533" s="34"/>
    </row>
    <row r="534" spans="5:5" s="1" customFormat="1">
      <c r="E534" s="34"/>
    </row>
    <row r="535" spans="5:5" s="1" customFormat="1">
      <c r="E535" s="34"/>
    </row>
    <row r="536" spans="5:5" s="1" customFormat="1">
      <c r="E536" s="34"/>
    </row>
    <row r="537" spans="5:5" s="1" customFormat="1">
      <c r="E537" s="34"/>
    </row>
    <row r="538" spans="5:5" s="1" customFormat="1">
      <c r="E538" s="34"/>
    </row>
    <row r="539" spans="5:5" s="1" customFormat="1">
      <c r="E539" s="34"/>
    </row>
    <row r="540" spans="5:5" s="1" customFormat="1">
      <c r="E540" s="34"/>
    </row>
    <row r="541" spans="5:5" s="1" customFormat="1">
      <c r="E541" s="34"/>
    </row>
    <row r="542" spans="5:5" s="1" customFormat="1">
      <c r="E542" s="34"/>
    </row>
    <row r="543" spans="5:5" s="1" customFormat="1">
      <c r="E543" s="34"/>
    </row>
    <row r="544" spans="5:5" s="1" customFormat="1">
      <c r="E544" s="34"/>
    </row>
    <row r="545" spans="5:5" s="1" customFormat="1">
      <c r="E545" s="34"/>
    </row>
    <row r="546" spans="5:5" s="1" customFormat="1">
      <c r="E546" s="34"/>
    </row>
    <row r="547" spans="5:5" s="1" customFormat="1">
      <c r="E547" s="34"/>
    </row>
    <row r="548" spans="5:5" s="1" customFormat="1">
      <c r="E548" s="34"/>
    </row>
    <row r="549" spans="5:5" s="1" customFormat="1">
      <c r="E549" s="34"/>
    </row>
    <row r="550" spans="5:5" s="1" customFormat="1">
      <c r="E550" s="34"/>
    </row>
    <row r="551" spans="5:5" s="1" customFormat="1">
      <c r="E551" s="34"/>
    </row>
    <row r="552" spans="5:5" s="1" customFormat="1">
      <c r="E552" s="34"/>
    </row>
    <row r="553" spans="5:5" s="1" customFormat="1">
      <c r="E553" s="34"/>
    </row>
    <row r="554" spans="5:5" s="1" customFormat="1">
      <c r="E554" s="34"/>
    </row>
    <row r="555" spans="5:5" s="1" customFormat="1">
      <c r="E555" s="34"/>
    </row>
    <row r="556" spans="5:5" s="1" customFormat="1">
      <c r="E556" s="34"/>
    </row>
    <row r="557" spans="5:5" s="1" customFormat="1">
      <c r="E557" s="34"/>
    </row>
    <row r="558" spans="5:5" s="1" customFormat="1">
      <c r="E558" s="34"/>
    </row>
    <row r="559" spans="5:5" s="1" customFormat="1">
      <c r="E559" s="34"/>
    </row>
    <row r="560" spans="5:5" s="1" customFormat="1">
      <c r="E560" s="34"/>
    </row>
    <row r="561" spans="5:5" s="1" customFormat="1">
      <c r="E561" s="34"/>
    </row>
    <row r="562" spans="5:5" s="1" customFormat="1">
      <c r="E562" s="34"/>
    </row>
    <row r="563" spans="5:5" s="1" customFormat="1">
      <c r="E563" s="34"/>
    </row>
    <row r="564" spans="5:5" s="1" customFormat="1">
      <c r="E564" s="34"/>
    </row>
    <row r="565" spans="5:5" s="1" customFormat="1">
      <c r="E565" s="34"/>
    </row>
    <row r="566" spans="5:5" s="1" customFormat="1">
      <c r="E566" s="34"/>
    </row>
    <row r="567" spans="5:5" s="1" customFormat="1">
      <c r="E567" s="34"/>
    </row>
    <row r="568" spans="5:5" s="1" customFormat="1">
      <c r="E568" s="34"/>
    </row>
    <row r="569" spans="5:5" s="1" customFormat="1">
      <c r="E569" s="34"/>
    </row>
    <row r="570" spans="5:5" s="1" customFormat="1">
      <c r="E570" s="34"/>
    </row>
    <row r="571" spans="5:5" s="1" customFormat="1">
      <c r="E571" s="34"/>
    </row>
    <row r="572" spans="5:5" s="1" customFormat="1">
      <c r="E572" s="34"/>
    </row>
    <row r="573" spans="5:5" s="1" customFormat="1">
      <c r="E573" s="34"/>
    </row>
    <row r="574" spans="5:5" s="1" customFormat="1">
      <c r="E574" s="34"/>
    </row>
    <row r="575" spans="5:5" s="1" customFormat="1">
      <c r="E575" s="34"/>
    </row>
    <row r="576" spans="5:5" s="1" customFormat="1">
      <c r="E576" s="34"/>
    </row>
    <row r="577" spans="5:5" s="1" customFormat="1">
      <c r="E577" s="34"/>
    </row>
    <row r="578" spans="5:5" s="1" customFormat="1">
      <c r="E578" s="34"/>
    </row>
    <row r="579" spans="5:5" s="1" customFormat="1">
      <c r="E579" s="34"/>
    </row>
    <row r="580" spans="5:5" s="1" customFormat="1">
      <c r="E580" s="34"/>
    </row>
    <row r="581" spans="5:5" s="1" customFormat="1">
      <c r="E581" s="34"/>
    </row>
    <row r="582" spans="5:5" s="1" customFormat="1">
      <c r="E582" s="34"/>
    </row>
    <row r="583" spans="5:5" s="1" customFormat="1">
      <c r="E583" s="34"/>
    </row>
    <row r="584" spans="5:5" s="1" customFormat="1">
      <c r="E584" s="34"/>
    </row>
    <row r="585" spans="5:5" s="1" customFormat="1">
      <c r="E585" s="34"/>
    </row>
    <row r="586" spans="5:5" s="1" customFormat="1">
      <c r="E586" s="34"/>
    </row>
    <row r="587" spans="5:5" s="1" customFormat="1">
      <c r="E587" s="34"/>
    </row>
    <row r="588" spans="5:5" s="1" customFormat="1">
      <c r="E588" s="34"/>
    </row>
    <row r="589" spans="5:5" s="1" customFormat="1">
      <c r="E589" s="34"/>
    </row>
    <row r="590" spans="5:5" s="1" customFormat="1">
      <c r="E590" s="34"/>
    </row>
    <row r="591" spans="5:5" s="1" customFormat="1">
      <c r="E591" s="34"/>
    </row>
    <row r="592" spans="5:5" s="1" customFormat="1">
      <c r="E592" s="34"/>
    </row>
    <row r="593" spans="5:5" s="1" customFormat="1">
      <c r="E593" s="34"/>
    </row>
    <row r="594" spans="5:5" s="1" customFormat="1">
      <c r="E594" s="34"/>
    </row>
    <row r="595" spans="5:5" s="1" customFormat="1">
      <c r="E595" s="34"/>
    </row>
    <row r="596" spans="5:5" s="1" customFormat="1">
      <c r="E596" s="34"/>
    </row>
    <row r="597" spans="5:5" s="1" customFormat="1">
      <c r="E597" s="34"/>
    </row>
    <row r="598" spans="5:5" s="1" customFormat="1">
      <c r="E598" s="34"/>
    </row>
    <row r="599" spans="5:5" s="1" customFormat="1">
      <c r="E599" s="34"/>
    </row>
    <row r="600" spans="5:5" s="1" customFormat="1">
      <c r="E600" s="34"/>
    </row>
    <row r="601" spans="5:5" s="1" customFormat="1">
      <c r="E601" s="34"/>
    </row>
    <row r="602" spans="5:5" s="1" customFormat="1">
      <c r="E602" s="34"/>
    </row>
    <row r="603" spans="5:5" s="1" customFormat="1">
      <c r="E603" s="34"/>
    </row>
    <row r="604" spans="5:5" s="1" customFormat="1">
      <c r="E604" s="34"/>
    </row>
    <row r="605" spans="5:5" s="1" customFormat="1">
      <c r="E605" s="34"/>
    </row>
    <row r="606" spans="5:5" s="1" customFormat="1">
      <c r="E606" s="34"/>
    </row>
    <row r="607" spans="5:5" s="1" customFormat="1">
      <c r="E607" s="34"/>
    </row>
    <row r="608" spans="5:5" s="1" customFormat="1">
      <c r="E608" s="34"/>
    </row>
    <row r="609" spans="5:5" s="1" customFormat="1">
      <c r="E609" s="34"/>
    </row>
    <row r="610" spans="5:5" s="1" customFormat="1">
      <c r="E610" s="34"/>
    </row>
    <row r="611" spans="5:5" s="1" customFormat="1">
      <c r="E611" s="34"/>
    </row>
    <row r="612" spans="5:5" s="1" customFormat="1">
      <c r="E612" s="34"/>
    </row>
    <row r="613" spans="5:5" s="1" customFormat="1">
      <c r="E613" s="34"/>
    </row>
    <row r="614" spans="5:5" s="1" customFormat="1">
      <c r="E614" s="34"/>
    </row>
    <row r="615" spans="5:5" s="1" customFormat="1">
      <c r="E615" s="34"/>
    </row>
    <row r="616" spans="5:5" s="1" customFormat="1">
      <c r="E616" s="34"/>
    </row>
    <row r="617" spans="5:5" s="1" customFormat="1">
      <c r="E617" s="34"/>
    </row>
    <row r="618" spans="5:5" s="1" customFormat="1">
      <c r="E618" s="34"/>
    </row>
    <row r="619" spans="5:5" s="1" customFormat="1">
      <c r="E619" s="34"/>
    </row>
    <row r="620" spans="5:5" s="1" customFormat="1">
      <c r="E620" s="34"/>
    </row>
    <row r="621" spans="5:5" s="1" customFormat="1">
      <c r="E621" s="34"/>
    </row>
    <row r="622" spans="5:5" s="1" customFormat="1">
      <c r="E622" s="34"/>
    </row>
    <row r="623" spans="5:5" s="1" customFormat="1">
      <c r="E623" s="34"/>
    </row>
    <row r="624" spans="5:5" s="1" customFormat="1">
      <c r="E624" s="34"/>
    </row>
    <row r="625" spans="5:5" s="1" customFormat="1">
      <c r="E625" s="34"/>
    </row>
    <row r="626" spans="5:5" s="1" customFormat="1">
      <c r="E626" s="34"/>
    </row>
    <row r="627" spans="5:5" s="1" customFormat="1">
      <c r="E627" s="34"/>
    </row>
    <row r="628" spans="5:5" s="1" customFormat="1">
      <c r="E628" s="34"/>
    </row>
    <row r="629" spans="5:5" s="1" customFormat="1">
      <c r="E629" s="34"/>
    </row>
    <row r="630" spans="5:5" s="1" customFormat="1">
      <c r="E630" s="34"/>
    </row>
    <row r="631" spans="5:5" s="1" customFormat="1">
      <c r="E631" s="34"/>
    </row>
    <row r="632" spans="5:5" s="1" customFormat="1">
      <c r="E632" s="34"/>
    </row>
    <row r="633" spans="5:5" s="1" customFormat="1">
      <c r="E633" s="34"/>
    </row>
    <row r="634" spans="5:5" s="1" customFormat="1">
      <c r="E634" s="34"/>
    </row>
    <row r="635" spans="5:5" s="1" customFormat="1">
      <c r="E635" s="34"/>
    </row>
    <row r="636" spans="5:5" s="1" customFormat="1">
      <c r="E636" s="34"/>
    </row>
    <row r="637" spans="5:5" s="1" customFormat="1">
      <c r="E637" s="34"/>
    </row>
    <row r="638" spans="5:5" s="1" customFormat="1">
      <c r="E638" s="34"/>
    </row>
    <row r="639" spans="5:5" s="1" customFormat="1">
      <c r="E639" s="34"/>
    </row>
    <row r="640" spans="5:5" s="1" customFormat="1">
      <c r="E640" s="34"/>
    </row>
    <row r="641" spans="5:5" s="1" customFormat="1">
      <c r="E641" s="34"/>
    </row>
    <row r="642" spans="5:5" s="1" customFormat="1">
      <c r="E642" s="34"/>
    </row>
    <row r="643" spans="5:5" s="1" customFormat="1">
      <c r="E643" s="34"/>
    </row>
    <row r="644" spans="5:5" s="1" customFormat="1">
      <c r="E644" s="34"/>
    </row>
    <row r="645" spans="5:5" s="1" customFormat="1">
      <c r="E645" s="34"/>
    </row>
    <row r="646" spans="5:5" s="1" customFormat="1">
      <c r="E646" s="34"/>
    </row>
    <row r="647" spans="5:5" s="1" customFormat="1">
      <c r="E647" s="34"/>
    </row>
    <row r="648" spans="5:5" s="1" customFormat="1">
      <c r="E648" s="34"/>
    </row>
    <row r="649" spans="5:5" s="1" customFormat="1">
      <c r="E649" s="34"/>
    </row>
    <row r="650" spans="5:5" s="1" customFormat="1">
      <c r="E650" s="34"/>
    </row>
    <row r="651" spans="5:5" s="1" customFormat="1">
      <c r="E651" s="34"/>
    </row>
    <row r="652" spans="5:5" s="1" customFormat="1">
      <c r="E652" s="34"/>
    </row>
    <row r="653" spans="5:5" s="1" customFormat="1">
      <c r="E653" s="34"/>
    </row>
    <row r="654" spans="5:5" s="1" customFormat="1">
      <c r="E654" s="34"/>
    </row>
    <row r="655" spans="5:5" s="1" customFormat="1">
      <c r="E655" s="34"/>
    </row>
    <row r="656" spans="5:5" s="1" customFormat="1">
      <c r="E656" s="34"/>
    </row>
    <row r="657" spans="5:5" s="1" customFormat="1">
      <c r="E657" s="34"/>
    </row>
    <row r="658" spans="5:5" s="1" customFormat="1">
      <c r="E658" s="34"/>
    </row>
    <row r="659" spans="5:5" s="1" customFormat="1">
      <c r="E659" s="34"/>
    </row>
    <row r="660" spans="5:5" s="1" customFormat="1">
      <c r="E660" s="34"/>
    </row>
    <row r="661" spans="5:5" s="1" customFormat="1">
      <c r="E661" s="34"/>
    </row>
    <row r="662" spans="5:5" s="1" customFormat="1">
      <c r="E662" s="34"/>
    </row>
    <row r="663" spans="5:5" s="1" customFormat="1">
      <c r="E663" s="34"/>
    </row>
    <row r="664" spans="5:5" s="1" customFormat="1">
      <c r="E664" s="34"/>
    </row>
    <row r="665" spans="5:5" s="1" customFormat="1">
      <c r="E665" s="34"/>
    </row>
    <row r="666" spans="5:5" s="1" customFormat="1">
      <c r="E666" s="34"/>
    </row>
    <row r="667" spans="5:5" s="1" customFormat="1">
      <c r="E667" s="34"/>
    </row>
    <row r="668" spans="5:5" s="1" customFormat="1">
      <c r="E668" s="34"/>
    </row>
    <row r="669" spans="5:5" s="1" customFormat="1">
      <c r="E669" s="34"/>
    </row>
    <row r="670" spans="5:5" s="1" customFormat="1">
      <c r="E670" s="34"/>
    </row>
    <row r="671" spans="5:5" s="1" customFormat="1">
      <c r="E671" s="34"/>
    </row>
    <row r="672" spans="5:5" s="1" customFormat="1">
      <c r="E672" s="34"/>
    </row>
    <row r="673" spans="5:5" s="1" customFormat="1">
      <c r="E673" s="34"/>
    </row>
    <row r="674" spans="5:5" s="1" customFormat="1">
      <c r="E674" s="34"/>
    </row>
    <row r="675" spans="5:5" s="1" customFormat="1">
      <c r="E675" s="34"/>
    </row>
    <row r="676" spans="5:5" s="1" customFormat="1">
      <c r="E676" s="34"/>
    </row>
    <row r="677" spans="5:5" s="1" customFormat="1">
      <c r="E677" s="34"/>
    </row>
    <row r="678" spans="5:5" s="1" customFormat="1">
      <c r="E678" s="34"/>
    </row>
    <row r="679" spans="5:5" s="1" customFormat="1">
      <c r="E679" s="34"/>
    </row>
    <row r="680" spans="5:5" s="1" customFormat="1">
      <c r="E680" s="34"/>
    </row>
    <row r="681" spans="5:5" s="1" customFormat="1">
      <c r="E681" s="34"/>
    </row>
    <row r="682" spans="5:5" s="1" customFormat="1">
      <c r="E682" s="34"/>
    </row>
    <row r="683" spans="5:5" s="1" customFormat="1">
      <c r="E683" s="34"/>
    </row>
    <row r="684" spans="5:5" s="1" customFormat="1">
      <c r="E684" s="34"/>
    </row>
    <row r="685" spans="5:5" s="1" customFormat="1">
      <c r="E685" s="34"/>
    </row>
    <row r="686" spans="5:5" s="1" customFormat="1">
      <c r="E686" s="34"/>
    </row>
    <row r="687" spans="5:5" s="1" customFormat="1">
      <c r="E687" s="34"/>
    </row>
    <row r="688" spans="5:5" s="1" customFormat="1">
      <c r="E688" s="34"/>
    </row>
    <row r="689" spans="5:5" s="1" customFormat="1">
      <c r="E689" s="34"/>
    </row>
    <row r="690" spans="5:5" s="1" customFormat="1">
      <c r="E690" s="34"/>
    </row>
    <row r="691" spans="5:5" s="1" customFormat="1">
      <c r="E691" s="34"/>
    </row>
    <row r="692" spans="5:5" s="1" customFormat="1">
      <c r="E692" s="34"/>
    </row>
    <row r="693" spans="5:5" s="1" customFormat="1">
      <c r="E693" s="34"/>
    </row>
    <row r="694" spans="5:5" s="1" customFormat="1">
      <c r="E694" s="34"/>
    </row>
    <row r="695" spans="5:5" s="1" customFormat="1">
      <c r="E695" s="34"/>
    </row>
    <row r="696" spans="5:5" s="1" customFormat="1">
      <c r="E696" s="34"/>
    </row>
    <row r="697" spans="5:5" s="1" customFormat="1">
      <c r="E697" s="34"/>
    </row>
    <row r="698" spans="5:5" s="1" customFormat="1">
      <c r="E698" s="34"/>
    </row>
    <row r="699" spans="5:5" s="1" customFormat="1">
      <c r="E699" s="34"/>
    </row>
    <row r="700" spans="5:5" s="1" customFormat="1">
      <c r="E700" s="34"/>
    </row>
    <row r="701" spans="5:5" s="1" customFormat="1">
      <c r="E701" s="34"/>
    </row>
    <row r="702" spans="5:5" s="1" customFormat="1">
      <c r="E702" s="34"/>
    </row>
    <row r="703" spans="5:5" s="1" customFormat="1">
      <c r="E703" s="34"/>
    </row>
    <row r="704" spans="5:5" s="1" customFormat="1">
      <c r="E704" s="34"/>
    </row>
    <row r="705" spans="5:5" s="1" customFormat="1">
      <c r="E705" s="34"/>
    </row>
    <row r="706" spans="5:5" s="1" customFormat="1">
      <c r="E706" s="34"/>
    </row>
    <row r="707" spans="5:5" s="1" customFormat="1">
      <c r="E707" s="34"/>
    </row>
    <row r="708" spans="5:5" s="1" customFormat="1">
      <c r="E708" s="34"/>
    </row>
    <row r="709" spans="5:5" s="1" customFormat="1">
      <c r="E709" s="34"/>
    </row>
    <row r="710" spans="5:5" s="1" customFormat="1">
      <c r="E710" s="34"/>
    </row>
    <row r="711" spans="5:5" s="1" customFormat="1">
      <c r="E711" s="34"/>
    </row>
    <row r="712" spans="5:5" s="1" customFormat="1">
      <c r="E712" s="34"/>
    </row>
    <row r="713" spans="5:5" s="1" customFormat="1">
      <c r="E713" s="34"/>
    </row>
    <row r="714" spans="5:5" s="1" customFormat="1">
      <c r="E714" s="34"/>
    </row>
    <row r="715" spans="5:5" s="1" customFormat="1">
      <c r="E715" s="34"/>
    </row>
    <row r="716" spans="5:5" s="1" customFormat="1">
      <c r="E716" s="34"/>
    </row>
    <row r="717" spans="5:5" s="1" customFormat="1">
      <c r="E717" s="34"/>
    </row>
    <row r="718" spans="5:5" s="1" customFormat="1">
      <c r="E718" s="34"/>
    </row>
  </sheetData>
  <mergeCells count="37">
    <mergeCell ref="C33:E33"/>
    <mergeCell ref="C34:E34"/>
    <mergeCell ref="C35:E35"/>
    <mergeCell ref="C36:E36"/>
    <mergeCell ref="C37:E37"/>
    <mergeCell ref="C40:E40"/>
    <mergeCell ref="C41:E41"/>
    <mergeCell ref="C42:E42"/>
    <mergeCell ref="C43:E43"/>
    <mergeCell ref="C44:E44"/>
    <mergeCell ref="C60:E60"/>
    <mergeCell ref="C61:E61"/>
    <mergeCell ref="C52:E52"/>
    <mergeCell ref="C53:E53"/>
    <mergeCell ref="C45:E45"/>
    <mergeCell ref="C48:E48"/>
    <mergeCell ref="C49:E49"/>
    <mergeCell ref="C50:E50"/>
    <mergeCell ref="C51:E51"/>
    <mergeCell ref="C57:E57"/>
    <mergeCell ref="C58:E58"/>
    <mergeCell ref="C59:E59"/>
    <mergeCell ref="C27:E27"/>
    <mergeCell ref="C28:E28"/>
    <mergeCell ref="C29:E29"/>
    <mergeCell ref="C32:E32"/>
    <mergeCell ref="C20:E20"/>
    <mergeCell ref="C21:E21"/>
    <mergeCell ref="C26:E26"/>
    <mergeCell ref="C16:E16"/>
    <mergeCell ref="C24:E24"/>
    <mergeCell ref="C25:E25"/>
    <mergeCell ref="B2:E2"/>
    <mergeCell ref="B14:E14"/>
    <mergeCell ref="C17:E17"/>
    <mergeCell ref="C18:E18"/>
    <mergeCell ref="C19:E19"/>
  </mergeCells>
  <printOptions horizontalCentered="1"/>
  <pageMargins left="0.70866141732283472" right="0.70866141732283472" top="0.74803149606299213" bottom="0.74803149606299213" header="0.31496062992125984" footer="0.31496062992125984"/>
  <pageSetup scale="1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f8d7d97-b52e-4e8e-add1-cddb6c7f9c6e">
      <Terms xmlns="http://schemas.microsoft.com/office/infopath/2007/PartnerControls"/>
    </lcf76f155ced4ddcb4097134ff3c332f>
    <TaxCatchAll xmlns="ebe62426-be44-4ac6-b4e7-c6e91301097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8BF5341F33FD841A1290077EA2FF5AF" ma:contentTypeVersion="15" ma:contentTypeDescription="Crear nuevo documento." ma:contentTypeScope="" ma:versionID="d5232743e0fea6eddc658c83df8b530b">
  <xsd:schema xmlns:xsd="http://www.w3.org/2001/XMLSchema" xmlns:xs="http://www.w3.org/2001/XMLSchema" xmlns:p="http://schemas.microsoft.com/office/2006/metadata/properties" xmlns:ns2="1f8d7d97-b52e-4e8e-add1-cddb6c7f9c6e" xmlns:ns3="ebe62426-be44-4ac6-b4e7-c6e91301097f" targetNamespace="http://schemas.microsoft.com/office/2006/metadata/properties" ma:root="true" ma:fieldsID="2d4cc1759981efddae7a68e803d5e4e8" ns2:_="" ns3:_="">
    <xsd:import namespace="1f8d7d97-b52e-4e8e-add1-cddb6c7f9c6e"/>
    <xsd:import namespace="ebe62426-be44-4ac6-b4e7-c6e91301097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8d7d97-b52e-4e8e-add1-cddb6c7f9c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e62426-be44-4ac6-b4e7-c6e91301097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31f8863d-40b5-48fb-8a46-f2f7ac83c21f}" ma:internalName="TaxCatchAll" ma:showField="CatchAllData" ma:web="ebe62426-be44-4ac6-b4e7-c6e91301097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DEE337F-F4E4-47F6-AD7A-B0773ED190D4}">
  <ds:schemaRefs>
    <ds:schemaRef ds:uri="http://schemas.microsoft.com/office/2006/metadata/properties"/>
    <ds:schemaRef ds:uri="http://schemas.microsoft.com/office/infopath/2007/PartnerControls"/>
    <ds:schemaRef ds:uri="1f8d7d97-b52e-4e8e-add1-cddb6c7f9c6e"/>
    <ds:schemaRef ds:uri="ebe62426-be44-4ac6-b4e7-c6e91301097f"/>
  </ds:schemaRefs>
</ds:datastoreItem>
</file>

<file path=customXml/itemProps2.xml><?xml version="1.0" encoding="utf-8"?>
<ds:datastoreItem xmlns:ds="http://schemas.openxmlformats.org/officeDocument/2006/customXml" ds:itemID="{91764B0F-7A2B-41D7-9E88-9E6E2AA4AE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8d7d97-b52e-4e8e-add1-cddb6c7f9c6e"/>
    <ds:schemaRef ds:uri="ebe62426-be44-4ac6-b4e7-c6e9130109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658E5DD-F4EC-4469-9D28-C77C1B9E9DC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3</vt:i4>
      </vt:variant>
    </vt:vector>
  </HeadingPairs>
  <TitlesOfParts>
    <vt:vector size="17" baseType="lpstr">
      <vt:lpstr>1- Presentacion </vt:lpstr>
      <vt:lpstr>Conceptos 37001</vt:lpstr>
      <vt:lpstr>2- Análisis de Contexto </vt:lpstr>
      <vt:lpstr>3- Estrategias</vt:lpstr>
      <vt:lpstr>4- Instructivo Riesgos </vt:lpstr>
      <vt:lpstr>5- Identificación de Riesgos</vt:lpstr>
      <vt:lpstr>6- Valoración Controles</vt:lpstr>
      <vt:lpstr>7- Mapa Final</vt:lpstr>
      <vt:lpstr>8- Políticas de Administración </vt:lpstr>
      <vt:lpstr>9- Matriz de Calor </vt:lpstr>
      <vt:lpstr>Seguimiento 1 Trimestre</vt:lpstr>
      <vt:lpstr>Seguimiento 2 Trimestre</vt:lpstr>
      <vt:lpstr>Seguimiento 3 Trimestre</vt:lpstr>
      <vt:lpstr>Seguimiento 4 Trimestre</vt:lpstr>
      <vt:lpstr>'5- Identificación de Riesgos'!Área_de_impresión</vt:lpstr>
      <vt:lpstr>'6- Valoración Controles'!Área_de_impresión</vt:lpstr>
      <vt:lpstr>'7- Mapa Final'!Área_de_impresión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Dorian Stella Fernandez Lopez</cp:lastModifiedBy>
  <cp:revision/>
  <dcterms:created xsi:type="dcterms:W3CDTF">2021-04-16T16:11:31Z</dcterms:created>
  <dcterms:modified xsi:type="dcterms:W3CDTF">2025-01-31T20:05:02Z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0x010100F8BF5341F33FD841A1290077EA2FF5AF</vt:lpwstr>
  </property>
  <property fmtid="{D5CDD505-2E9C-101B-9397-08002B2CF9AE}" pid="3" name="MediaServiceImageTags">
    <vt:lpwstr/>
  </property>
</Properties>
</file>