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codeName="ThisWorkbook" hidePivotFieldList="1" defaultThemeVersion="166925"/>
  <mc:AlternateContent xmlns:mc="http://schemas.openxmlformats.org/markup-compatibility/2006">
    <mc:Choice Requires="x15">
      <x15ac:absPath xmlns:x15ac="http://schemas.microsoft.com/office/spreadsheetml/2010/11/ac" url="C:\Users\secrerisacsj\Downloads\Matrices de riesgos 2025 ok\Dependencias judiciales\"/>
    </mc:Choice>
  </mc:AlternateContent>
  <xr:revisionPtr revIDLastSave="0" documentId="8_{821A079B-0077-403B-A971-2A7BD4A8F6B3}" xr6:coauthVersionLast="47" xr6:coauthVersionMax="47" xr10:uidLastSave="{00000000-0000-0000-0000-000000000000}"/>
  <bookViews>
    <workbookView xWindow="0" yWindow="0" windowWidth="28800" windowHeight="11025" tabRatio="898" firstSheet="10" activeTab="10" xr2:uid="{00000000-000D-0000-FFFF-FFFF00000000}"/>
  </bookViews>
  <sheets>
    <sheet name="1- Presentación " sheetId="10" r:id="rId1"/>
    <sheet name="Conceptos 37001 "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 r:id="rId15"/>
  </externalReferences>
  <definedNames>
    <definedName name="_xlnm.Print_Area" localSheetId="2">'2- Análisis de Contexto '!$A$1:$F$91</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[3]GESTION!#REF!</definedName>
    <definedName name="INV" localSheetId="2">[2]INVERSION!#REF!</definedName>
    <definedName name="INV" localSheetId="3">[2]INVERSION!#REF!</definedName>
    <definedName name="INV">[3]INVERSION!#REF!</definedName>
    <definedName name="INV_GEST" localSheetId="2">#REF!</definedName>
    <definedName name="INV_GEST" localSheetId="3">#REF!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8" l="1"/>
  <c r="L60" i="29"/>
  <c r="L70" i="29"/>
  <c r="L40" i="29"/>
  <c r="L50" i="29"/>
  <c r="L20" i="29"/>
  <c r="L30" i="29"/>
  <c r="F40" i="29"/>
  <c r="A60" i="29"/>
  <c r="B60" i="29"/>
  <c r="C60" i="29"/>
  <c r="A70" i="29"/>
  <c r="B70" i="29"/>
  <c r="C70" i="29"/>
  <c r="A40" i="29"/>
  <c r="B40" i="29"/>
  <c r="C40" i="29"/>
  <c r="C40" i="18" s="1"/>
  <c r="A50" i="29"/>
  <c r="B50" i="29"/>
  <c r="C50" i="29"/>
  <c r="A20" i="29"/>
  <c r="B20" i="29"/>
  <c r="C20" i="29"/>
  <c r="A30" i="29"/>
  <c r="B30" i="29"/>
  <c r="C30" i="29"/>
  <c r="E60" i="29"/>
  <c r="E61" i="29"/>
  <c r="E62" i="29"/>
  <c r="E63" i="29"/>
  <c r="E64" i="29"/>
  <c r="E65" i="29"/>
  <c r="E66" i="29"/>
  <c r="E67" i="29"/>
  <c r="E68" i="29"/>
  <c r="E69" i="29"/>
  <c r="E70" i="29"/>
  <c r="E71" i="29"/>
  <c r="E72" i="29"/>
  <c r="E73" i="29"/>
  <c r="E74" i="29"/>
  <c r="E75" i="29"/>
  <c r="E76" i="29"/>
  <c r="E77" i="29"/>
  <c r="E78" i="29"/>
  <c r="E79" i="29"/>
  <c r="R70" i="28"/>
  <c r="R71" i="28"/>
  <c r="L33" i="28"/>
  <c r="S70" i="28"/>
  <c r="R50" i="28"/>
  <c r="R51" i="28"/>
  <c r="A70" i="28"/>
  <c r="A60" i="28"/>
  <c r="A50" i="28"/>
  <c r="A40" i="28"/>
  <c r="C34" i="28"/>
  <c r="C35" i="28"/>
  <c r="C36" i="28"/>
  <c r="C37" i="28"/>
  <c r="C38" i="28"/>
  <c r="C39" i="28"/>
  <c r="C61" i="28"/>
  <c r="L61" i="28"/>
  <c r="L62" i="28"/>
  <c r="R52" i="28"/>
  <c r="S50" i="28"/>
  <c r="C62" i="28"/>
  <c r="C50" i="18" l="1"/>
  <c r="J50" i="28"/>
  <c r="J51" i="28"/>
  <c r="J52" i="28"/>
  <c r="C53" i="28"/>
  <c r="C54" i="28"/>
  <c r="C55" i="28"/>
  <c r="C56" i="28"/>
  <c r="C57" i="28"/>
  <c r="C58" i="28"/>
  <c r="C59" i="28"/>
  <c r="L44" i="28"/>
  <c r="L45" i="28"/>
  <c r="L46" i="28"/>
  <c r="L47" i="28"/>
  <c r="L48" i="28"/>
  <c r="L49" i="28"/>
  <c r="L50" i="28"/>
  <c r="L51" i="28"/>
  <c r="L52" i="28"/>
  <c r="L53" i="28"/>
  <c r="L54" i="28"/>
  <c r="L55" i="28"/>
  <c r="L56" i="28"/>
  <c r="L57" i="28"/>
  <c r="L58" i="28"/>
  <c r="L59" i="28"/>
  <c r="L43" i="28"/>
  <c r="L42" i="28"/>
  <c r="L41" i="28"/>
  <c r="K50" i="28" l="1"/>
  <c r="C10" i="28"/>
  <c r="C50" i="28"/>
  <c r="C51" i="28"/>
  <c r="C52" i="28"/>
  <c r="B40" i="28" l="1"/>
  <c r="C49" i="28"/>
  <c r="C48" i="28"/>
  <c r="C47" i="28"/>
  <c r="C46" i="28"/>
  <c r="C45" i="28"/>
  <c r="C44" i="28"/>
  <c r="J43" i="28"/>
  <c r="C43" i="28"/>
  <c r="R42" i="28"/>
  <c r="J42" i="28"/>
  <c r="C42" i="28"/>
  <c r="R41" i="28"/>
  <c r="J41" i="28"/>
  <c r="C41" i="28"/>
  <c r="R40" i="28"/>
  <c r="L40" i="28"/>
  <c r="J40" i="28"/>
  <c r="C40" i="28"/>
  <c r="S40" i="28" l="1"/>
  <c r="K40" i="28"/>
  <c r="T40" i="28" s="1"/>
  <c r="J40" i="29" s="1"/>
  <c r="C33" i="28" l="1"/>
  <c r="C31" i="28"/>
  <c r="B30" i="28"/>
  <c r="L23" i="28"/>
  <c r="L21" i="28"/>
  <c r="C12" i="28"/>
  <c r="B10" i="28"/>
  <c r="L59" i="27" l="1"/>
  <c r="K59" i="27" s="1"/>
  <c r="L58" i="27"/>
  <c r="K58" i="27" s="1"/>
  <c r="L57" i="27"/>
  <c r="K57" i="27" s="1"/>
  <c r="L56" i="27"/>
  <c r="K56" i="27" s="1"/>
  <c r="L55" i="27"/>
  <c r="K55" i="27" s="1"/>
  <c r="L54" i="27"/>
  <c r="K54" i="27" s="1"/>
  <c r="L53" i="27"/>
  <c r="K53" i="27" s="1"/>
  <c r="L52" i="27"/>
  <c r="K52" i="27" s="1"/>
  <c r="L51" i="27"/>
  <c r="K51" i="27" s="1"/>
  <c r="L50" i="27"/>
  <c r="M50" i="27" s="1"/>
  <c r="G50" i="27"/>
  <c r="H50" i="27" s="1"/>
  <c r="T50" i="28" l="1"/>
  <c r="F50" i="29"/>
  <c r="U50" i="28"/>
  <c r="K50" i="29" s="1"/>
  <c r="G50" i="29"/>
  <c r="O50" i="27"/>
  <c r="N50" i="27"/>
  <c r="H50" i="29" s="1"/>
  <c r="K50" i="27"/>
  <c r="V50" i="28" l="1"/>
  <c r="M50" i="29" s="1"/>
  <c r="J50" i="29"/>
  <c r="C70" i="18"/>
  <c r="B70" i="18" l="1"/>
  <c r="L79" i="28" l="1"/>
  <c r="C79" i="28"/>
  <c r="L78" i="28"/>
  <c r="C78" i="28"/>
  <c r="B60" i="18" l="1"/>
  <c r="C60" i="18"/>
  <c r="B70" i="28" l="1"/>
  <c r="C70" i="28"/>
  <c r="J70" i="28"/>
  <c r="L70" i="28"/>
  <c r="C71" i="28"/>
  <c r="J71" i="28"/>
  <c r="L71" i="28"/>
  <c r="L72" i="28"/>
  <c r="L73" i="28"/>
  <c r="L74" i="28"/>
  <c r="L75" i="28"/>
  <c r="L76" i="28"/>
  <c r="L77" i="28"/>
  <c r="C24" i="28"/>
  <c r="L22" i="28"/>
  <c r="L79" i="27"/>
  <c r="L78" i="27"/>
  <c r="L77" i="27"/>
  <c r="K77" i="27" s="1"/>
  <c r="L76" i="27"/>
  <c r="K76" i="27" s="1"/>
  <c r="L75" i="27"/>
  <c r="K75" i="27" s="1"/>
  <c r="L74" i="27"/>
  <c r="K74" i="27" s="1"/>
  <c r="L73" i="27"/>
  <c r="K73" i="27" s="1"/>
  <c r="L72" i="27"/>
  <c r="K72" i="27" s="1"/>
  <c r="L71" i="27"/>
  <c r="K71" i="27" s="1"/>
  <c r="L70" i="27"/>
  <c r="G70" i="27"/>
  <c r="H70" i="27" s="1"/>
  <c r="F70" i="29" s="1"/>
  <c r="L69" i="27"/>
  <c r="K69" i="27" s="1"/>
  <c r="L68" i="27"/>
  <c r="K68" i="27" s="1"/>
  <c r="L67" i="27"/>
  <c r="K67" i="27" s="1"/>
  <c r="L66" i="27"/>
  <c r="K66" i="27" s="1"/>
  <c r="L65" i="27"/>
  <c r="K65" i="27" s="1"/>
  <c r="L64" i="27"/>
  <c r="K64" i="27" s="1"/>
  <c r="L63" i="27"/>
  <c r="K63" i="27" s="1"/>
  <c r="L62" i="27"/>
  <c r="K62" i="27" s="1"/>
  <c r="L61" i="27"/>
  <c r="K61" i="27" s="1"/>
  <c r="L60" i="27"/>
  <c r="K60" i="27"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8" l="1"/>
  <c r="K70" i="27"/>
  <c r="M70" i="27"/>
  <c r="G70" i="29" s="1"/>
  <c r="K79" i="27"/>
  <c r="T70" i="28"/>
  <c r="J70" i="29" s="1"/>
  <c r="K78" i="27"/>
  <c r="M60" i="27"/>
  <c r="G60" i="29" s="1"/>
  <c r="M40" i="27"/>
  <c r="A30" i="28"/>
  <c r="A20" i="28"/>
  <c r="U40" i="28" l="1"/>
  <c r="G40" i="29"/>
  <c r="D70" i="18"/>
  <c r="N70" i="27"/>
  <c r="H70" i="29" s="1"/>
  <c r="U70" i="28"/>
  <c r="K70" i="29" s="1"/>
  <c r="L60" i="28"/>
  <c r="B20" i="28"/>
  <c r="L32" i="28"/>
  <c r="L31" i="28"/>
  <c r="L30" i="28"/>
  <c r="L29" i="28"/>
  <c r="L20" i="28"/>
  <c r="L11" i="28"/>
  <c r="L12" i="28"/>
  <c r="L13" i="28"/>
  <c r="L15" i="28"/>
  <c r="L16" i="28"/>
  <c r="L17" i="28"/>
  <c r="L18" i="28"/>
  <c r="L19" i="28"/>
  <c r="C60" i="28"/>
  <c r="C63" i="28"/>
  <c r="C64" i="28"/>
  <c r="C65" i="28"/>
  <c r="C66" i="28"/>
  <c r="C67" i="28"/>
  <c r="C68" i="28"/>
  <c r="C69" i="28"/>
  <c r="C30" i="28"/>
  <c r="C32" i="28"/>
  <c r="V40" i="28" l="1"/>
  <c r="M40" i="29" s="1"/>
  <c r="K40" i="29"/>
  <c r="E70" i="18"/>
  <c r="V70" i="28"/>
  <c r="M70" i="29" s="1"/>
  <c r="B40" i="18"/>
  <c r="C30" i="18"/>
  <c r="A30" i="18"/>
  <c r="B50" i="18"/>
  <c r="B30" i="18"/>
  <c r="A40" i="18"/>
  <c r="F70" i="18" l="1"/>
  <c r="G30" i="27" l="1"/>
  <c r="H30" i="27" s="1"/>
  <c r="F30" i="29" s="1"/>
  <c r="M30" i="27" l="1"/>
  <c r="G30" i="29" s="1"/>
  <c r="G10" i="27"/>
  <c r="G20" i="27"/>
  <c r="O30" i="27" l="1"/>
  <c r="N30" i="27"/>
  <c r="H30" i="29" s="1"/>
  <c r="C23" i="28"/>
  <c r="C20" i="28" l="1"/>
  <c r="J20" i="28"/>
  <c r="R20" i="28"/>
  <c r="C21" i="28"/>
  <c r="J21" i="28"/>
  <c r="R21" i="28"/>
  <c r="C22" i="28"/>
  <c r="J22" i="28"/>
  <c r="R22" i="28"/>
  <c r="J23" i="28"/>
  <c r="R23" i="28"/>
  <c r="J24" i="28"/>
  <c r="C25" i="28"/>
  <c r="C26" i="28"/>
  <c r="C27" i="28"/>
  <c r="C28" i="28"/>
  <c r="C29" i="28"/>
  <c r="J30" i="28"/>
  <c r="R30" i="28"/>
  <c r="J31" i="28"/>
  <c r="R31" i="28"/>
  <c r="J32" i="28"/>
  <c r="R32" i="28"/>
  <c r="J33" i="28"/>
  <c r="R62" i="28"/>
  <c r="J62" i="28"/>
  <c r="R61" i="28"/>
  <c r="J61" i="28"/>
  <c r="R60" i="28"/>
  <c r="J60" i="28"/>
  <c r="B60" i="28"/>
  <c r="S20" i="28" l="1"/>
  <c r="K30" i="28"/>
  <c r="T30" i="28" s="1"/>
  <c r="J30" i="29" s="1"/>
  <c r="S30" i="28"/>
  <c r="U30" i="28" s="1"/>
  <c r="K30" i="29" s="1"/>
  <c r="K20" i="28"/>
  <c r="S60" i="28"/>
  <c r="K60" i="28"/>
  <c r="G40" i="27" l="1"/>
  <c r="N40" i="27" s="1"/>
  <c r="H40" i="29" s="1"/>
  <c r="O40" i="27" l="1"/>
  <c r="G60" i="27" l="1"/>
  <c r="H60" i="27" s="1"/>
  <c r="C13" i="28"/>
  <c r="N60" i="27" l="1"/>
  <c r="H60" i="29" s="1"/>
  <c r="F60" i="29"/>
  <c r="T60" i="28"/>
  <c r="J60" i="29" s="1"/>
  <c r="D60" i="18" l="1"/>
  <c r="D30" i="18"/>
  <c r="D50" i="18"/>
  <c r="U60" i="28"/>
  <c r="K60" i="29" s="1"/>
  <c r="O60" i="27"/>
  <c r="E60" i="18" l="1"/>
  <c r="E50" i="18"/>
  <c r="E30" i="18"/>
  <c r="D40" i="18"/>
  <c r="V60" i="28"/>
  <c r="M60" i="29" s="1"/>
  <c r="V30" i="28"/>
  <c r="M30" i="29" s="1"/>
  <c r="F60" i="18" l="1"/>
  <c r="F50" i="18"/>
  <c r="F30" i="18"/>
  <c r="E40" i="18"/>
  <c r="A10" i="28"/>
  <c r="I33" i="5" a="1"/>
  <c r="I33" i="5" s="1"/>
  <c r="F40" i="18" l="1"/>
  <c r="C10" i="29"/>
  <c r="I27" i="5" a="1"/>
  <c r="I27" i="5" l="1"/>
  <c r="L10" i="28"/>
  <c r="C11" i="28"/>
  <c r="L10" i="27" l="1"/>
  <c r="K10" i="27" s="1"/>
  <c r="I21" i="5"/>
  <c r="I22" i="5"/>
  <c r="C20" i="18" l="1"/>
  <c r="C10" i="18"/>
  <c r="M20" i="27" l="1"/>
  <c r="G20" i="29" s="1"/>
  <c r="M10" i="27"/>
  <c r="U20" i="28" l="1"/>
  <c r="K20" i="29" s="1"/>
  <c r="G10" i="29"/>
  <c r="E11" i="29"/>
  <c r="E12" i="29"/>
  <c r="R11" i="28"/>
  <c r="R12" i="28"/>
  <c r="R13" i="28"/>
  <c r="R10" i="28"/>
  <c r="S10" i="28" s="1"/>
  <c r="J11" i="28"/>
  <c r="J12" i="28"/>
  <c r="J13" i="28"/>
  <c r="J10" i="28"/>
  <c r="B20" i="18" l="1"/>
  <c r="A20" i="18"/>
  <c r="K10" i="28"/>
  <c r="U10" i="28"/>
  <c r="H10" i="27" l="1"/>
  <c r="H20" i="27"/>
  <c r="F20" i="29" s="1"/>
  <c r="N20" i="27" l="1"/>
  <c r="H20" i="29" s="1"/>
  <c r="T20" i="28"/>
  <c r="O10" i="27"/>
  <c r="N10" i="27"/>
  <c r="H10" i="29" s="1"/>
  <c r="T10" i="28"/>
  <c r="V10" i="28" s="1"/>
  <c r="M10" i="29" s="1"/>
  <c r="O20" i="27"/>
  <c r="E10" i="29"/>
  <c r="B10" i="29"/>
  <c r="A10" i="29"/>
  <c r="V20" i="28" l="1"/>
  <c r="M20" i="29" s="1"/>
  <c r="J20" i="29"/>
  <c r="B10" i="18"/>
  <c r="F10" i="18"/>
  <c r="A10" i="18"/>
  <c r="F20" i="18"/>
  <c r="D20" i="18" l="1"/>
  <c r="L10" i="29"/>
  <c r="K10" i="29" l="1"/>
  <c r="E10" i="18" l="1"/>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Yaneth Gallego Poveda</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FCD58345-57B4-4CC8-B263-E08E5F70DB71}">
      <text>
        <r>
          <rPr>
            <sz val="11"/>
            <color theme="1"/>
            <rFont val="Calibri"/>
            <family val="2"/>
            <scheme val="minor"/>
          </rPr>
          <t>Yaneth Gallego Poveda: Numero de repartos realizados durante la vigencia 2023</t>
        </r>
      </text>
    </comment>
    <comment ref="E20" authorId="1" shapeId="0" xr:uid="{C169363E-F5B2-4611-B3F2-4F4DBFF61334}">
      <text>
        <r>
          <rPr>
            <b/>
            <sz val="9"/>
            <color indexed="81"/>
            <rFont val="Tahoma"/>
            <family val="2"/>
          </rPr>
          <t>Yaneth Gallego Poveda:</t>
        </r>
        <r>
          <rPr>
            <sz val="9"/>
            <color indexed="81"/>
            <rFont val="Tahoma"/>
            <family val="2"/>
          </rPr>
          <t xml:space="preserve">
Numero de Comunicaciones/Citaciones/Notificaciones realizados durante la vigencia 2023</t>
        </r>
      </text>
    </comment>
    <comment ref="E30" authorId="1" shapeId="0" xr:uid="{7C08A813-DBA5-40A2-BDAF-BA2BA6AAB6BA}">
      <text>
        <r>
          <rPr>
            <b/>
            <sz val="9"/>
            <color indexed="81"/>
            <rFont val="Tahoma"/>
            <family val="2"/>
          </rPr>
          <t>Yaneth Gallego Poveda:</t>
        </r>
        <r>
          <rPr>
            <sz val="9"/>
            <color indexed="81"/>
            <rFont val="Tahoma"/>
            <family val="2"/>
          </rPr>
          <t xml:space="preserve">
Numero de planillas gestionadas durante la vigencia 2023</t>
        </r>
      </text>
    </comment>
    <comment ref="E50" authorId="1" shapeId="0" xr:uid="{80F981F5-BF32-4E9D-89F2-C1DCE25BA843}">
      <text>
        <r>
          <rPr>
            <b/>
            <sz val="9"/>
            <color indexed="81"/>
            <rFont val="Tahoma"/>
            <family val="2"/>
          </rPr>
          <t>Yaneth Gallego Poveda:</t>
        </r>
        <r>
          <rPr>
            <sz val="9"/>
            <color indexed="81"/>
            <rFont val="Tahoma"/>
            <family val="2"/>
          </rPr>
          <t xml:space="preserve">
Número de solicitudes recibidas durante la vigencia 2023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<sst xmlns="http://schemas.openxmlformats.org/spreadsheetml/2006/main" count="926" uniqueCount="542">
  <si>
    <t xml:space="preserve"> MAPA DE RIESGOS SIGCMA</t>
  </si>
  <si>
    <t>DEPENDENCIA (Unidad misional del CSJ o Unidad de la DEAJ o Seccional o CSJ en caso de despachos judiciales certificados)</t>
  </si>
  <si>
    <t>CENTRO DE SERVICIOS ADMINISTRATIVOS DEL SISTEMA PENAL ACUSATORIO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</si>
  <si>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</si>
  <si>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</si>
  <si>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</si>
  <si>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</si>
  <si>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</si>
  <si>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GESTIÓN DE REPARTO 
GESTIÓN DE COMUNICACIONES/CITACIONES/NOTIFICACIONES
GESTIÓN CONTROL DE AUDIENCIAS/ADMINISTRACIÓN DE SALAS
GESTIÓN ARCHIVO Y SOPORTE TECNOLÓGICO
GESTIÓN DE TÍTULOS Y DEPÓSITOS JUDICIALES
GESTIÓN PARA LA ATENCIÓN, SERVICIO E INFORMACIÓN AL USUARIO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</si>
  <si>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</si>
  <si>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</si>
  <si>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</si>
  <si>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</si>
  <si>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</si>
  <si>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</si>
  <si>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</si>
  <si>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</si>
  <si>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</si>
  <si>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</si>
  <si>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</si>
  <si>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Montserrat"/>
      </rPr>
      <t>Oferta</t>
    </r>
    <r>
      <rPr>
        <sz val="11"/>
        <color theme="1"/>
        <rFont val="Montserrat"/>
      </rPr>
      <t xml:space="preserve">, </t>
    </r>
    <r>
      <rPr>
        <sz val="11"/>
        <color theme="5"/>
        <rFont val="Montserrat"/>
      </rPr>
      <t>promesa</t>
    </r>
    <r>
      <rPr>
        <sz val="11"/>
        <color theme="1"/>
        <rFont val="Montserrat"/>
      </rPr>
      <t xml:space="preserve">, </t>
    </r>
    <r>
      <rPr>
        <sz val="11"/>
        <color theme="9"/>
        <rFont val="Montserrat"/>
      </rPr>
      <t>entrega</t>
    </r>
    <r>
      <rPr>
        <sz val="11"/>
        <color theme="1"/>
        <rFont val="Montserrat"/>
      </rPr>
      <t xml:space="preserve">, </t>
    </r>
    <r>
      <rPr>
        <sz val="11"/>
        <rFont val="Montserrat"/>
      </rPr>
      <t>aceptación</t>
    </r>
    <r>
      <rPr>
        <sz val="11"/>
        <color theme="1"/>
        <rFont val="Montserrat"/>
      </rPr>
      <t xml:space="preserve"> o </t>
    </r>
    <r>
      <rPr>
        <sz val="11"/>
        <color rgb="FF7030A0"/>
        <rFont val="Montserrat"/>
      </rPr>
      <t>solicitud</t>
    </r>
    <r>
      <rPr>
        <sz val="11"/>
        <color theme="1"/>
        <rFont val="Montserrat"/>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</si>
  <si>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</si>
  <si>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</si>
  <si>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</si>
  <si>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</si>
  <si>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</si>
  <si>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</si>
  <si>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</si>
  <si>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	Gestión de reparto 
•	Gestión de comunicaciones/citaciones/notificaciones
•	Gestión control de audiencias/administración de salas
•	Gestión archivo y soporte tecnológico
•	Gestión de títulos y depósitos judiciales
•	Gestión para la atención, servicio e información al usuario</t>
  </si>
  <si>
    <t xml:space="preserve">DEPENDENCIA ADMINISTRATIVA O JUDICIAL CERTIFICADA </t>
  </si>
  <si>
    <t xml:space="preserve">CENTRO DE SERVICIOS ADMINISTRATIVOS DEL SISTEMA PENAL ACUSATORIO DE PEREIRA			</t>
  </si>
  <si>
    <t>OBJETIVO DEL PROCESO</t>
  </si>
  <si>
    <t>MAPA DE PROCESOS CONSEJO SUPERIOR DE LA JUDICATURA</t>
  </si>
  <si>
    <t>PROCESOS DEPENDENCIA JUDICIALES CERTIFICADAS</t>
  </si>
  <si>
    <t>Contribuir con los despachos judiciales en su función de impartir justicia y  facilitar la labor administrativa mediante la aplicación de la normativa vigente.</t>
  </si>
  <si>
    <t>Planeación estratégica
Comunicación institucional
Gestión para la atención, servicio e información al usuario
Gestión de reparto
Gestión de comunicaciones/Citaciones/Notificaciones
Gestión control de audiencias/Administración de salas
Gestión de títulos y depósitos judiciales
Gestión humana
Gestión de seguridad y salud en el trabajo
Gestión tecnológica
Gestión documental
Gestión administrativa
Mejoramiento del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</si>
  <si>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</si>
  <si>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</si>
  <si>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</si>
  <si>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</si>
  <si>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</si>
  <si>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</si>
  <si>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</si>
  <si>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</si>
  <si>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</si>
  <si>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normativa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</si>
  <si>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</si>
  <si>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</si>
  <si>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Proyecto de Ley 295 de 2020, sentencia C475 de 2022, asigna una partida del 3% del PIB para la Rama Judicial</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</si>
  <si>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</si>
  <si>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</si>
  <si>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</si>
  <si>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</si>
  <si>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Visibilización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</si>
  <si>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</si>
  <si>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</si>
  <si>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</si>
  <si>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</si>
  <si>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</si>
  <si>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Dificultad para la atención a usuarios del servicio de justicia con limitaciones o condiciones especiales de comunicación, idiomas, etnia y movilidad</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</si>
  <si>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</si>
  <si>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</si>
  <si>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</si>
  <si>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</si>
  <si>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</si>
  <si>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</si>
  <si>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</si>
  <si>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</si>
  <si>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</si>
  <si>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Falta de conocimiento y capacitación de las partes interesadas externas en la totalidad de las herramientas tecnológicas dispuestas para prestar el servicio de justicia.</t>
  </si>
  <si>
    <t>Legales y reglamentarios (estándares nacionales, internacionales, regulación)</t>
  </si>
  <si>
    <t>Normas expedidas que afecten el desarrollo de las etapas propias de los procesos</t>
  </si>
  <si>
    <t>Actualización del marco normativo</t>
  </si>
  <si>
    <t>Multiplicidad de normas (inseguridad jurídica)</t>
  </si>
  <si>
    <t>Ambientales (emisiones y residuos, energía, catástrofes naturales, desarrollo sostenible)</t>
  </si>
  <si>
    <t>Fenómenos naturales (Inundación, quema de bosques, sismo, vendavales, epidemias y plagas)</t>
  </si>
  <si>
    <t>Cumplimiento de la normativa ambiental legal vigente que le permite a la Rama Judicial desarrollar un compromiso con la responsabilidad social y ambiental como adoptar practicas mas eficientes en el uso de recursos naturales, energía y materias primas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</si>
  <si>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</si>
  <si>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</si>
  <si>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</si>
  <si>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</si>
  <si>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</si>
  <si>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 xml:space="preserve">Falta de socialización de estrategias con las dependencias para fomentar el trabajo colaborativo para la implementación del Plan Estratégico de Transformación Digital (PETD) de la Rama Judicial </t>
  </si>
  <si>
    <t>Contar con el Plan Sectorial de Desarrollo de la Rama Judicial</t>
  </si>
  <si>
    <t>Desconocimiento del SIGCMA  y su  articulación  con el Plan Sectorial de Desarrollo.</t>
  </si>
  <si>
    <t>Socialización de buenas prácticas de la gestión judicial en el contexto internacional a través de la CICAJ o eventos de Cumbre</t>
  </si>
  <si>
    <t>Normalización y estandarización de los comités del SIGCMA a nivel nacional por parte de la Coordinación Nacional del SIGCMA.</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</si>
  <si>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</si>
  <si>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</si>
  <si>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</si>
  <si>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Contar con el informe de gestión del SIGCMA 2023</t>
  </si>
  <si>
    <t>El compromiso de la Alta Dirección y de los líderes de proceso para ampliar, mantener y mejorar el SIGCMA</t>
  </si>
  <si>
    <t>Contar con el PETD</t>
  </si>
  <si>
    <t>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</si>
  <si>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</si>
  <si>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</si>
  <si>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</si>
  <si>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</si>
  <si>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</si>
  <si>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</si>
  <si>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</si>
  <si>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</si>
  <si>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</si>
  <si>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Carencia  de manual  de funciones y procedimientos  para los servidores Judiciales aprobado por el nivel central</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</si>
  <si>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</si>
  <si>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</si>
  <si>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</si>
  <si>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</si>
  <si>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</si>
  <si>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Falta de asistencia a los procesos de formación y capacitación por parte  de los servidores judiciales en el manejo de las herramientas tecnológicas y temas relacionados con el que hacer judicial.</t>
  </si>
  <si>
    <t>Capacitación y formación del SIGCMA en modelos de Gestión, estructura de alto nivel, gestión de conocimiento para gestión del cambio</t>
  </si>
  <si>
    <t>Falta de formación de Auditores internos en la norma ISO 9001:2015</t>
  </si>
  <si>
    <t>Capacitaciones internas lideradas por la Coordinación Nacional del SIGCMA en materia ambiental, gestión de conocimiento para gestión del cambio, transformación digital, Riesgos, entre otros, denominados el día SIGCMA y día Ambiental</t>
  </si>
  <si>
    <t>Capacitación en software y aplicativos disponibles para la realización de los actividades para administrar justicia.</t>
  </si>
  <si>
    <t>Disposición para el aprendizaje autodirigido, en la mayoría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</si>
  <si>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</si>
  <si>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</si>
  <si>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</si>
  <si>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Debilidad en la retroalimentación de la evaluación  realizada a los proveedores y contratistas del producto o servicio entregado</t>
  </si>
  <si>
    <t>Aplicabilidad de la Gestión del conocimiento generada por las experiencias de los servidores judiciales documentada en instructivos y guías</t>
  </si>
  <si>
    <t>Debilidad de la oferta académica en temas particulares del CSA del SPA por parte de la EJRLB</t>
  </si>
  <si>
    <t>Control, seguimiento y evaluación de las solicitudes vía correo electrónico desde la mesa de entrada, como principal canal de comunicación conocido por los usuarios.</t>
  </si>
  <si>
    <t>Falta de tiempo para acceder a la formación  de alto interés, tales como: Sensibilizaciones, cursos, talleres,  capacitaciones, diplomados, entre otros</t>
  </si>
  <si>
    <t xml:space="preserve">Falta de unificación de criterios y directrices claras en cuanto a la estandarización de los procesos </t>
  </si>
  <si>
    <t>Acceso limitado a la formación y el entrenamiento como auditores internos y fundamentación en la norma de los lideres de procesos del CSA.</t>
  </si>
  <si>
    <t xml:space="preserve">Tecnológicos </t>
  </si>
  <si>
    <t>Debilidad de la plataforma tecnológica a nivel nacional de  software y hardware en las sedes administrativas y judiciales</t>
  </si>
  <si>
    <t>Falta de apropiación y aplicación del conocimiento de los avances tecnológicos</t>
  </si>
  <si>
    <t>Aprovechamiento de las  TIC's y todos los recursos digitales, para la realización de audiencias virtuales tales como  Teams, polycom, Rp1, Skype, teleconferencias WhatsApp, mensaje de texto.</t>
  </si>
  <si>
    <t>Carencia de formación en tecnologías de la información y la comunicación aplicadas al desarrollo de la gestión Judicial estableciendo las diferencias entre:</t>
  </si>
  <si>
    <t>Liderazgo que ejerce la Coordinación Nacional del SIGCMA para lograr la articulación de todas las plataformas existentes en el SIUGJ</t>
  </si>
  <si>
    <t>Transformación digital, digitalización, expediente digital y estrategias para la digitalización</t>
  </si>
  <si>
    <t>Fallas de conectividad para la realización de las actividades propias del proceso.</t>
  </si>
  <si>
    <t>Directrices y normativa  impartidas por el Consejo Superior de la Judicatura para la implementación del PETD</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</si>
  <si>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</si>
  <si>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</si>
  <si>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</si>
  <si>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</si>
  <si>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Falta de comunicación y socialización de tablas de retención documental</t>
  </si>
  <si>
    <t>La estandarización de la plataforma estratégica del SIGCMA y documentos impartidos  desde la Coordinación Nacional del SIGCMA para la mejor prestación del servicio</t>
  </si>
  <si>
    <t>Debilidad en  la estandarización de tablas de retención documental</t>
  </si>
  <si>
    <t>Micrositio de fácil acceso a los documentos propios del Sistema Integrado de Gestión y Control de la Calidad y el Medio Ambiente.</t>
  </si>
  <si>
    <t>Debilidad en  la normalización de los formatos y documentos manejados internamente por el CSA del SPA</t>
  </si>
  <si>
    <t>Avance en la actualización permanente de documentos y procedimientos del SIGCMA</t>
  </si>
  <si>
    <t>Infraestructura física (suficiencia, comodidad)</t>
  </si>
  <si>
    <t>Los Servidores Judiciales del CSA del SPA cuentan con sede para realizar las actividades del proceso con buena iluminación y ventilación</t>
  </si>
  <si>
    <t>En respuesta del plan de infraestructura  se ha  venido  trabajando para contar con modernas instalaciones.</t>
  </si>
  <si>
    <t>Elementos de trabajo (papel, equipos, herramientas)</t>
  </si>
  <si>
    <t>Suministro de elementos de trabajo básicos para la realización de las actividades rutinarias</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</si>
  <si>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</si>
  <si>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</si>
  <si>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</si>
  <si>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</si>
  <si>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</si>
  <si>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</si>
  <si>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</si>
  <si>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</si>
  <si>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</si>
  <si>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</si>
  <si>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</si>
  <si>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Adquisición de herramientas tecnológicas tales como office 365 para optimizar el flujo de información al interior de los despachos judiciales y garantizar la comunicación interna.</t>
  </si>
  <si>
    <t>Uso adecuado de la imagen corporativa y los logos en los cuales se encuentra certificada la Rama Judicial</t>
  </si>
  <si>
    <t>Ambientales</t>
  </si>
  <si>
    <t>Debilidad en la aplicación del Plan de Gestión Ambiental, por parte de los servidores judiciales, contratistas y proveedores, que aplica para la Rama Judicial Acuerdo PSAA14-10160 del 2014 proferido por el Consejo Superior de la Judicatura</t>
  </si>
  <si>
    <t>Disminución en el uso de papel, toners y demás elementos de oficina al implementar el uso de medios tecnológicos</t>
  </si>
  <si>
    <t>Limitación en el acceso a la Formación de Auditores en la Norma NTC ISO 14001:2015 y en la Norma Técnica de la Rama Judicial NTC 6256 :2018</t>
  </si>
  <si>
    <t>Participación virtual es los espacios  de sensibilización ambiental, como el Día y la semana SIGCMA</t>
  </si>
  <si>
    <t>Baja implementación en sistemas ahorradores de agua  y energía en sedes judiciales y administrativas</t>
  </si>
  <si>
    <t>Implementación de buenas practicas tendientes a la protección del medio ambiente</t>
  </si>
  <si>
    <t>Falta en la separación adecuada de residuos en la fuente </t>
  </si>
  <si>
    <t xml:space="preserve"> </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</si>
  <si>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</si>
  <si>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</si>
  <si>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</si>
  <si>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</si>
  <si>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</si>
  <si>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</si>
  <si>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</si>
  <si>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</si>
  <si>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</si>
  <si>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</si>
  <si>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</si>
  <si>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</si>
  <si>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</si>
  <si>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</si>
  <si>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</si>
  <si>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</si>
  <si>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</si>
  <si>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</si>
  <si>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</si>
  <si>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Montserrat"/>
      </rPr>
      <t xml:space="preserve"> objetivo, alcance, actividades , y en especial los productos y servicios que entrega.</t>
    </r>
    <r>
      <rPr>
        <sz val="11"/>
        <rFont val="Montserrat"/>
      </rPr>
      <t xml:space="preserve">
</t>
    </r>
  </si>
  <si>
    <r>
      <t xml:space="preserve">El archivo contiene las siguientes hojas:
-   </t>
    </r>
    <r>
      <rPr>
        <b/>
        <sz val="9"/>
        <rFont val="Montserrat"/>
      </rPr>
      <t>Hoja 1 Presentación 
    Conceptos 37001</t>
    </r>
    <r>
      <rPr>
        <sz val="9"/>
        <rFont val="Montserrat"/>
      </rPr>
      <t xml:space="preserve">
 -  </t>
    </r>
    <r>
      <rPr>
        <b/>
        <sz val="9"/>
        <rFont val="Montserrat"/>
      </rPr>
      <t>Hoja 2 Análisis de Contexto ( Se toma para el Plan de Acción y para Riesgos)</t>
    </r>
    <r>
      <rPr>
        <sz val="9"/>
        <rFont val="Montserrat"/>
      </rPr>
      <t xml:space="preserve">
 -  </t>
    </r>
    <r>
      <rPr>
        <b/>
        <sz val="9"/>
        <rFont val="Montserrat"/>
      </rPr>
      <t>Hoja 3 Estrategias DOFA</t>
    </r>
    <r>
      <rPr>
        <sz val="9"/>
        <rFont val="Montserrat"/>
      </rPr>
      <t xml:space="preserve">
 -  </t>
    </r>
    <r>
      <rPr>
        <b/>
        <sz val="9"/>
        <rFont val="Montserrat"/>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</si>
  <si>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</si>
  <si>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</si>
  <si>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</si>
  <si>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</si>
  <si>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</si>
  <si>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</si>
  <si>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</si>
  <si>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</si>
  <si>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</si>
  <si>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</si>
  <si>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</si>
  <si>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</si>
  <si>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</si>
  <si>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</si>
  <si>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</si>
  <si>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</si>
  <si>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</si>
  <si>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</si>
  <si>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</si>
  <si>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</si>
  <si>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</si>
  <si>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</si>
  <si>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</si>
  <si>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</si>
  <si>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</si>
  <si>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</si>
  <si>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</si>
  <si>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</si>
  <si>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</si>
  <si>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</si>
  <si>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</si>
  <si>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</si>
  <si>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</si>
  <si>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</si>
  <si>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</si>
  <si>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Montserrat"/>
      </rPr>
      <t>NOTA</t>
    </r>
    <r>
      <rPr>
        <sz val="9"/>
        <rFont val="Montserrat"/>
      </rPr>
      <t>: Si desea adicionar mas riesgos, copie las filas del riesgo anterior - No modifique las formulas</t>
    </r>
  </si>
  <si>
    <r>
      <t xml:space="preserve"> - </t>
    </r>
    <r>
      <rPr>
        <b/>
        <sz val="9"/>
        <rFont val="Montserrat"/>
      </rPr>
      <t xml:space="preserve"> Hoja 5 Valoración Controles:</t>
    </r>
    <r>
      <rPr>
        <sz val="9"/>
        <rFont val="Montserrat"/>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</si>
  <si>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</si>
  <si>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</si>
  <si>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</si>
  <si>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</si>
  <si>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</si>
  <si>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</si>
  <si>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</si>
  <si>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</si>
  <si>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</si>
  <si>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</si>
  <si>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</si>
  <si>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</si>
  <si>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</si>
  <si>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</si>
  <si>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</si>
  <si>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</si>
  <si>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</si>
  <si>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</si>
  <si>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</si>
  <si>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</si>
  <si>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</si>
  <si>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</si>
  <si>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</si>
  <si>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</si>
  <si>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</si>
  <si>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</si>
  <si>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</si>
  <si>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Montserrat"/>
      </rPr>
      <t xml:space="preserve"> </t>
    </r>
    <r>
      <rPr>
        <b/>
        <sz val="11"/>
        <rFont val="Montserrat"/>
      </rPr>
      <t xml:space="preserve"> Hoja7  Mapa Final</t>
    </r>
    <r>
      <rPr>
        <sz val="10"/>
        <rFont val="Montserrat"/>
      </rPr>
      <t>. Resumen del análisis de riesgo inherente , riesgo residual y tratamiento a ejecutar</t>
    </r>
  </si>
  <si>
    <r>
      <t xml:space="preserve"> -</t>
    </r>
    <r>
      <rPr>
        <sz val="11"/>
        <rFont val="Montserrat"/>
      </rPr>
      <t xml:space="preserve"> </t>
    </r>
    <r>
      <rPr>
        <b/>
        <sz val="11"/>
        <rFont val="Montserrat"/>
      </rPr>
      <t xml:space="preserve"> Hoja 7 Tabla de Clasificación Riesgo: </t>
    </r>
    <r>
      <rPr>
        <sz val="11"/>
        <rFont val="Montserrat"/>
      </rPr>
      <t>Tabla referente para todos los cálculos (no se diligencia)</t>
    </r>
  </si>
  <si>
    <r>
      <t xml:space="preserve"> -</t>
    </r>
    <r>
      <rPr>
        <sz val="11"/>
        <rFont val="Montserrat"/>
      </rPr>
      <t xml:space="preserve"> </t>
    </r>
    <r>
      <rPr>
        <b/>
        <sz val="11"/>
        <rFont val="Montserrat"/>
      </rPr>
      <t xml:space="preserve"> Hoja 8 Politicas de administración. </t>
    </r>
    <r>
      <rPr>
        <sz val="11"/>
        <rFont val="Montserrat"/>
      </rPr>
      <t>Se establecen los criterios de probabilidad e impacto ( según apetito y tolerancia de riesgo)</t>
    </r>
  </si>
  <si>
    <r>
      <t xml:space="preserve"> -</t>
    </r>
    <r>
      <rPr>
        <sz val="11"/>
        <rFont val="Montserrat"/>
      </rPr>
      <t xml:space="preserve"> </t>
    </r>
    <r>
      <rPr>
        <b/>
        <sz val="11"/>
        <rFont val="Montserrat"/>
      </rPr>
      <t xml:space="preserve"> Hoja 9 Matriz de Calor :  </t>
    </r>
    <r>
      <rPr>
        <sz val="11"/>
        <rFont val="Montserrat"/>
      </rPr>
      <t>Criterios  según politica para el tratamiento de riesgos acorde con su evaluación</t>
    </r>
  </si>
  <si>
    <r>
      <t xml:space="preserve"> -  </t>
    </r>
    <r>
      <rPr>
        <b/>
        <sz val="10"/>
        <rFont val="Montserrat"/>
      </rPr>
      <t>Hoja 10 a la 13 Seguimientos Trimestrales</t>
    </r>
    <r>
      <rPr>
        <sz val="10"/>
        <rFont val="Montserrat"/>
      </rPr>
      <t>: En estas hojas de cálculo se realiza el seguimiento trimestral a las acciones formuladas para gestionar  los riesgos residuales</t>
    </r>
  </si>
  <si>
    <t>Proceso:</t>
  </si>
  <si>
    <t>Objetivo:</t>
  </si>
  <si>
    <t>Contribuir con los despachos judiciales en su función de impartir justicia y  facilitar la labor administrativa mediante la aplicación de la normatividad vigente.</t>
  </si>
  <si>
    <t>Alcance:</t>
  </si>
  <si>
    <t xml:space="preserve">Nivel Seccional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</si>
  <si>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</si>
  <si>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</si>
  <si>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</si>
  <si>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</si>
  <si>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</si>
  <si>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</si>
  <si>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</si>
  <si>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</si>
  <si>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</si>
  <si>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</si>
  <si>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</si>
  <si>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</si>
  <si>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</si>
  <si>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</si>
  <si>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</si>
  <si>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</si>
  <si>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</si>
  <si>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</si>
  <si>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</si>
  <si>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</si>
  <si>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r>
      <rPr>
        <sz val="11"/>
        <color rgb="FF000000"/>
        <rFont val="Calibri Light"/>
        <scheme val="major"/>
      </rPr>
      <t xml:space="preserve">Efectuar el reparto judicial sin el cumplimiento de los requisitos.
</t>
    </r>
    <r>
      <rPr>
        <b/>
        <sz val="11"/>
        <color rgb="FF000000"/>
        <rFont val="Calibri Light"/>
        <scheme val="major"/>
      </rPr>
      <t>(GESTION DE REPARTO)</t>
    </r>
  </si>
  <si>
    <t>No realizar el reparto o no hacerlo siguiendo el procedimiento establecido</t>
  </si>
  <si>
    <t>1. Errores de digitación en el software de reparto o herramienta tecnológica.</t>
  </si>
  <si>
    <t>Interrupción o afectación en la prestación del servicio judicial</t>
  </si>
  <si>
    <t>Entre  0 a 48 horas habiles al año o afectación mínima</t>
  </si>
  <si>
    <t>2. Incumplimiento del procedimiento de reparto.</t>
  </si>
  <si>
    <t>Afectación de reputacion,imagén,  credibilidad, satisfacción de usuarios y PI</t>
  </si>
  <si>
    <t xml:space="preserve">De la entidad, seccional, despachos a nivel departamental </t>
  </si>
  <si>
    <t>3. Falta de seguimiento y control al cumplimiento efectivo de la actividad de reparto.</t>
  </si>
  <si>
    <t>Incumplimiento de las metas establecidas</t>
  </si>
  <si>
    <t>Incumplimiento del 20% de los indicadores del proceso</t>
  </si>
  <si>
    <t>4. Fallas en el servicio de internet,  conectividad  irregular.</t>
  </si>
  <si>
    <t>Interrupción o afectación en la prestación del servicio administrativo</t>
  </si>
  <si>
    <t>Entre 0 a 96 horas habiles al año  o afectación minima</t>
  </si>
  <si>
    <t>5, Perdida de información (correos electronicos)</t>
  </si>
  <si>
    <r>
      <rPr>
        <sz val="11"/>
        <color rgb="FF000000"/>
        <rFont val="Calibri Light"/>
        <scheme val="major"/>
      </rPr>
      <t xml:space="preserve"> Efectuar Citaciones/Comunicaciones/Notificaciones que no cumplan con los requisitos
</t>
    </r>
    <r>
      <rPr>
        <b/>
        <sz val="11"/>
        <color rgb="FF000000"/>
        <rFont val="Calibri Light"/>
        <scheme val="major"/>
      </rPr>
      <t>(GESTION DE AUDIENCIAS Y COMUNICACIONES)</t>
    </r>
  </si>
  <si>
    <t xml:space="preserve">No tramitar las Citaciones/Comunicaciones/Notificaciones, no hacerlo oportunamente o no aplicar la normatividad </t>
  </si>
  <si>
    <t>1.  Incumplimiento del procedimiento de Citaciones/Comunicaciones/Notificaciones</t>
  </si>
  <si>
    <t xml:space="preserve">2. Falta de seguimiento y control al cumplimiento efectivo de tramite de Citación/Comunicación/Notificación 
</t>
  </si>
  <si>
    <t xml:space="preserve">De un área del nivel central, seccional o despacho judicial </t>
  </si>
  <si>
    <t>3. Fallas en el correo electronico o errores en la configuracion de la herramienta tecnológica,  fallas en el servicio de internet, conectividad  irregular.</t>
  </si>
  <si>
    <t>4. No contar con el apoyo externo (4-72, Secretaria de gobierno de Pereira) requerido para la entrega de Citaciones/Comunicaciones/Notificaciones</t>
  </si>
  <si>
    <t>Incumplimiento en la gestión de solicitudes para la programación de audiencias o hacerlo sin cumplir los requisitos
(GESTION DE AUDIENCIAS)</t>
  </si>
  <si>
    <t>No atender la solicitud del despacho judicial en dirección a gestionar -en sujeción a la normativa- las planillas para notificación de audiencias</t>
  </si>
  <si>
    <t>1. Omisión en la gestión de la comunicación a alguno de los sujetos procesales a la audiencia virtual o presencial, de conformidad con la información aportada en la planilla de notificación de audiencia.</t>
  </si>
  <si>
    <t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t>
  </si>
  <si>
    <t>3. Fallas en el servicio de internet,  conectividad  irregular.</t>
  </si>
  <si>
    <r>
      <t xml:space="preserve">4.  Errores en la actualización de datos (proceso de reparto) al no incluir en el aplicativo a la totalidad de sujetos procesales o incluir datos incompletos o equivocados. 
</t>
    </r>
    <r>
      <rPr>
        <sz val="11"/>
        <color rgb="FFFF0000"/>
        <rFont val="Calibri Light"/>
        <scheme val="major"/>
      </rPr>
      <t>NOTA…</t>
    </r>
    <r>
      <rPr>
        <sz val="11"/>
        <color theme="1" tint="4.9989318521683403E-2"/>
        <rFont val="Calibri Light"/>
        <scheme val="major"/>
      </rPr>
      <t xml:space="preserve"> Es un producto que entrega otro proceso y que impacta en este.  Riesgo de reparto que queda identificado como causa para este proceso.</t>
    </r>
  </si>
  <si>
    <r>
      <rPr>
        <sz val="11"/>
        <color rgb="FF000000"/>
        <rFont val="Calibri Light"/>
        <scheme val="major"/>
      </rPr>
      <t xml:space="preserve">Vencimiento del termino para resolver una petición
</t>
    </r>
    <r>
      <rPr>
        <b/>
        <sz val="11"/>
        <color rgb="FF000000"/>
        <rFont val="Calibri Light"/>
        <scheme val="major"/>
      </rPr>
      <t>(ATENCIÓN, SERVICIO E INFORMACIÓN AL USUARIO ASIU)</t>
    </r>
  </si>
  <si>
    <t xml:space="preserve">Dar respuesta a una PQRSF, después del término legal establecido para ello.
</t>
  </si>
  <si>
    <t xml:space="preserve">1. Control y seguimiento inadecuado. </t>
  </si>
  <si>
    <t>Muy Baja - 1</t>
  </si>
  <si>
    <t>2. Complejidad en la solicitud del peticionario.</t>
  </si>
  <si>
    <t>3. Fallas en la planeación  para el desarrollo de las tareas propias del CSA.</t>
  </si>
  <si>
    <t>4. Fallas e insuficiencia de las herramientas tecnológicas.</t>
  </si>
  <si>
    <r>
      <rPr>
        <sz val="11"/>
        <color rgb="FF000000"/>
        <rFont val="Calibri Light"/>
        <scheme val="major"/>
      </rPr>
      <t xml:space="preserve">No atender las solicitudes de Actualización y/o creación de nuevas funcionalidades de la plataforma tecnológica del CSA
</t>
    </r>
    <r>
      <rPr>
        <b/>
        <sz val="11"/>
        <color rgb="FF000000"/>
        <rFont val="Calibri Light"/>
        <scheme val="major"/>
      </rPr>
      <t>(GESTION TECNOLOGICA)</t>
    </r>
  </si>
  <si>
    <t xml:space="preserve">No hay claridad y/o disponibilidad de información ni de recursos para atender el requerimiento </t>
  </si>
  <si>
    <t xml:space="preserve">1. Daño en el servidor (Hardware-software) por fenomenos naturales, manipulacion inadecuada del software u obsolescencia de los equipos
</t>
  </si>
  <si>
    <t>2. No realizar los procedimientos de seguridad informatica y copias de seguridad</t>
  </si>
  <si>
    <t xml:space="preserve">De la entidad, seccional, despachos a nivel local o municipal </t>
  </si>
  <si>
    <t xml:space="preserve">3. No hacer seguimiento al cumplimiento de las solicitudes </t>
  </si>
  <si>
    <t>4, Implementación o cambios en los procedimientos y/o herramientas tecnológicas (cambio de plataforma para el agendamiento de audiencias)</t>
  </si>
  <si>
    <t>Afectación Económica</t>
  </si>
  <si>
    <t>Afectación al presupuesto en un valor ≥0,5%.</t>
  </si>
  <si>
    <t>Pérdida de documentos</t>
  </si>
  <si>
    <t>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t>
  </si>
  <si>
    <t>1. Falta de digitalización del archivo en custodia del Centro de Servicios</t>
  </si>
  <si>
    <t xml:space="preserve">**  En este punto, es oportuno precisar que, dadas las funciones y competencias administrativas del CSA del SPA, establecidas por el Consejo Superior de la Judicatura en los Acuerdos 2765 y 2779 de 2004, por “iniciativa propia de algunos servidores” al momento de iniciar labores, esto es, 1º de enero de 2005,  se dispuso por quienes lideraban y coordinaban, como medio para el archivo del trámite operativo del CSA del SPA, la utilización de carpetas administrativas (legajadores con identificación de NI (Número Interno propio de la dependencia), en las que se incorporaban diferentes registros documentales tales como orden de citación, oficios varios, entre otros, sin que dicha capeta / legajador se definiera como expediente o proceso judicial, dicha actividad culminó en el año 2019, ante la puesta en funcionamiento del software de programación de audiencias cs_penales, aplicativo en el que los despachos judiciales de la especialidad penal en Pereira, registran la programación de las audiencias (fecha, hora y sujetos procesales a citar/notificar y observaciones), siendo este el mecanismo de orden de citación a la audiencia programada por el despacho judicial y como respuesta al trámite adelantado de citación, se cargan en el aludido aplicativo los archivos soporte en pdf, para que los mismos hagan parte del expediente digital** </t>
  </si>
  <si>
    <t>2. Desconocimiento e inaplicabilidad de las Tablas de Retención Documental (TRD)</t>
  </si>
  <si>
    <t>3, Accidentes o desastres naturales</t>
  </si>
  <si>
    <t xml:space="preserve">Recibir, ofrecer, prometer, entregar o aceptar dádivas o beneficios a nombre propio o de terceros para desarrollar cualquier función del Centro de Servicios </t>
  </si>
  <si>
    <t xml:space="preserve"> Realizar trámites sin el cumplimiento de los requisitos legales  o  con información falsa</t>
  </si>
  <si>
    <t>1. Insuficientes programas de capacitación para la toma de conciencia debido al desconocimiento de la ley antisoborno (ISO 37001:2016) y   de los  valores y principios propios de la entidad.</t>
  </si>
  <si>
    <t xml:space="preserve">De la entidad y sector justicia a nivel internacional </t>
  </si>
  <si>
    <t>Para los riesgos de corrupción por política el impacto siempre será mayor o catastrófico y su redacción debe conservar el modelo propuesto</t>
  </si>
  <si>
    <t>2. Desconocimiento del Código de Etica y Buen Gobierno.</t>
  </si>
  <si>
    <t xml:space="preserve">MATRIZ DE RIESGOS </t>
  </si>
  <si>
    <t xml:space="preserve">CENTRO DE SERVICIOS ADMINISTRATIVOS DEL SISTEMA PENAL ACUSATORIO DE PEREIRA									</t>
  </si>
  <si>
    <t>Nivel Seccional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</si>
  <si>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</si>
  <si>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</si>
  <si>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</si>
  <si>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</si>
  <si>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</si>
  <si>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</si>
  <si>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</si>
  <si>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</si>
  <si>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</si>
  <si>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</si>
  <si>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</si>
  <si>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</si>
  <si>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</si>
  <si>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</si>
  <si>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</si>
  <si>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</si>
  <si>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El Servidor Judicial encargado de reparto, diariamente, verifica que los datos aportados por el solicitante sean los que ingresa al aplicativo, confrontando la información aportada por el solicitante y confirmando que lo digitado o seleccionado en el aplicativo es correcto.
Si se identifica que se ingresaron datos errados se hace la corrección antes de realizar cada reparto. Igualmente, cada funcionario cuenta con un procedimiento para la realización del Reparto que se socializa en los procesos de inducción o re inducción según sea el caso. No obstante, si se encuentra que se ingresaron datos errados, una vez se recibe el requerimiento de corrección, se actualizan los datos en el aplicativo SIGLO XXI
Como registro o evidencia queda la información en el aplicativo de reparto y el acta de reparto.</t>
  </si>
  <si>
    <t>SI</t>
  </si>
  <si>
    <t>Se corrigen los errores en un nuevo documento.</t>
  </si>
  <si>
    <t>El Coordinador Centro de Servicios y líder de proceso, diariamente verifican quejas sobre reparto, realizan el seguimiento al proceso de reparto objeto de queja, si se produje alguna desviación se diseña un plan de mejoramiento del servidor encargado del reparto o proceso disciplinario según la gravedad. Como evidencia se encuentra el informe de plan de mejoramiento o respuesta a la solicitud</t>
  </si>
  <si>
    <t>Corregir acta de reparto sistematizada o manual / índice electrónico y re enviar con las notas aclaratorias / Enviar acta de reparto si se dejó de hacer
Se evalúa las causas de la afectación, hacer inducción, re inducción, capacitación, identificar competencias</t>
  </si>
  <si>
    <t>El Coordinador Centro de Servicios y líder de proceso, diariamente verifica el cumplimiento del procedimiento de reparto, mediante la revisión de cuadro de control y seguimiento y el Informe de quejas sobre reparto. Si se produce alguna desviación, se reformula el procedimiento de control y seguimiento del reparto, se realiza inducción y re inducción o proceso disciplinario según la gravedad. Como evidencia se encuentra el Informe gestión y la estadística del proceso</t>
  </si>
  <si>
    <t>•	Corregir acta de reparto sistematizada o manual / índice electrónico y re enviar con las notas aclaratorias 
•	Identificar la causa raíz. Se realiza un análisis para comprender por qué y en qué se está fallando el seguimiento y control del reparto.
•	Verificar de indicadores de gestión
•	Re evaluar si el sistema de seguimiento y control está garantizando que se cumplan los plazos establecidos.
•	Hacer re inducción para socializar roles y responsabilidades específicas para garantizar que cada miembro del equipo sepa qué se espera de ellos.</t>
  </si>
  <si>
    <t>El Coordinador del Centro de Servicios Administrativos o cualquier servidor vinculado al CSA, cuando se presente la situación, reporta o espera instrucciones de la DESAJ y/o mesa de ayuda de Gestión Tecnológica. Verifica que se haya cumplido el procedimiento de notificación de las fallas del mismo. Si se presenta una desviación se identifica el proceso que quedó interrumpido y se informa al despacho judicial. Como evidencia queda la trazabilidad por correo electrónico</t>
  </si>
  <si>
    <t>•	Informar de inmediato a todo el personal sobre la situación y la naturaleza de la interrupción. Se proporcionan instrucciones claras sobre cómo proceder durante el tiempo que dure la falla.
•	Indagar sobre la causa raíz de la falla en la conexión a internet. 
•	Establecer medidas temporales alternativas para continuar con las operaciones. Esto puede incluir el uso de conexiones de internet alternativas, como redes móviles, o trabajar desde casa
•	Mantener informados a los usuarios: Si la interrupción afecta a los usuarios externos, se comunica de manera proactiva la situación, el tiempo estimado de resolución y cualquier medida alternativa que se haya implementado.</t>
  </si>
  <si>
    <t>NO</t>
  </si>
  <si>
    <t>Los Servidores Judiciales responsables del proceso de Citaciones/Comunicaciones/Notificaciones, diariamente, reciben y tramitan las Citaciones/Comunicaciones/Notificaciones que llegan a través de correo electrónico; confrontando la información (listado de citaciones generadas diariamente) aportada por el aplicativo CS_Penales con el número de Citaciones/Comunicaciones/Notificaciones recibidas vía correo electrónico corresponden a las mismas generadas en el aplicativo. Si se presenta una desviación y se advierte que hace falta en la bandeja de entrada del correo electrónico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</si>
  <si>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 xml:space="preserve">
Si la audiencia no ha tenido lugar, y se cuenta con el tiempo se envía por 4-72, Corregidurías de Pereira o a través de correo electrónico según sea el caso.
Sino se cuenta con el tiempo, y la ubicación de entrega de la comunicación corresponde al perímetro urbano del municipio de Pereira, los citadores vinculados al CSA del SPA entregan la comunicación de forma personal, previa autorización y orden explicita del juez coordinador.
Si la fecha de la audiencia ya pasó, no se tiene control correctivo</t>
  </si>
  <si>
    <t>Los Servidores Judiciales vinculados al proceso, diariamente, alimentan la Colección de registros en Excel, con todas las Citaciones/Comunicaciones/Notificaciones generadas y relacionadas según el consecutivo que asigna el aplicativo CS_Penales; Confrontan la información (listado de citaciones generadas diariamente) aportada por el aplicativo CS_Penales con el número de Citaciones/Comunicaciones/Notificaciones recibidas vía correo electrónico para verificar que corresponden a las mismas generadas en el aplicativo.
Si se presenta una desviación y se advierte que hace falta el trámite de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</si>
  <si>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Enviar Citaciones/Comunicaciones/Notificaciones.
Se evalúa las causas de la afectación , hacer inducción, re inducción , capacitación, identificar competencias</t>
  </si>
  <si>
    <t>El Coordinador del Centro de Servicios Administrativos y los Servidores Judiciales vinculados al proceso, cuando se presentan las fallas, reportan al líder del proceso de soporte tecnológico o mesa de ayuda, quien analiza las necesidades puntuales de cada equipo de cómputo.
Si se presenta una desviación se advierte de la situación a los procesos directamente relacionados.
Como evidencia se deja registro de asistencia de la reunión que se realice por equipos de trabajo</t>
  </si>
  <si>
    <t>No se tiene control correctivo
Se analizan las causas y se espera instrucción por parte de la coordinación del CSA , previa información reportada por la DESAJ</t>
  </si>
  <si>
    <t>El Coordinador del Centro de Servicios Administrativos / Juez (a) coordinador (a), cuando se presente la situación solicita el apoyo interinstitucional, generalmente mediante de las reuniones con entidades requeridas 
Si se presenta una desviación, se advierte de la situación a todo el equipo de trabajo. Se clasifican las comunicaciones en orden de proximidad de audiencia, en caso de no tener medios de comunicación telefónica o correo electrónico, se tramita la entrega de la citación de forma personal por medio de los citadores vinculados a la dependencia previa autorización y orden explicita del juez coordinador o se hace envío a través de El servicio de envíos de Colombia 472.
Como evidencia se deja un Informe de citación.</t>
  </si>
  <si>
    <t>Envió de las citaciones a través de las corregidurías de Pereira</t>
  </si>
  <si>
    <t>El Líder del proceso, diariamente, hace seguimiento a la gestión de planillas de notificación de audiencia y el soporte de notificación. A través del aplicativo CS_Penales, se evidencian las planillas que no se encuentran gestionadas y cuyo soporte no ha sido registrado para el Despacho, de esa manera y, una vez identificado el o la servidora a quien le fue asignado el asunto, se procede con la verificación de lo ocurrido 
Si se presenta alguna desviación se informa al Despacho lo ocurrido, para concertar una posible solución.
La evidencia queda consignada en loa correos electrónicos o, de manera subsidiaria, por WhatsApp.</t>
  </si>
  <si>
    <t>Si la audiencia no ha tenido lugar se gestiona la programación.
Si la fecha de la audiencia ya pasó y se recibió una queja por parte del despacho judicial, se explican las razones que dieron lugar a la omisión de la comunicación y se pone a disposición el personal en caso de que la audiencia deba reprogramarse de manera inmediata.
(Se aplica tratamiento de Salidas No Conformes)</t>
  </si>
  <si>
    <t>El servidor judicial encargado de gestionar la planilla, de conformidad con lo establecido en la guía técnica y de acuerdo al tipo de citación, se ajustan los tiempos para la consolidación del soporte y con ello, de la revisión de las comunicaciones de cada planilla. Una vez se elabora el soporte de notificación, se hace la revisión de las notificaciones y que se encuentre toda comunicación agotada. Lo anterior teniendo en cuenta la guía técnica en la que se explica cómo deben gestionarse las planillas, se identifican los tiempos para llevar a cabo los soportes de notificación y las comunicaciones.
Si se presenta una desviación se informa al Despacho lo ocurrido, para encontrar una posible solución.
La evidencia queda consignada en loa correos electrónicos o, de manera subsidiaria, por WhatsApp.</t>
  </si>
  <si>
    <t xml:space="preserve">
Se gestiona de acuerdo a lo establecido en la Guía Técnica de Citación/Comunicación/Notificación se identifican los tiempos para llevar a cabo los soportes de manera que se garantice agotar todas las instancias de comunicación, debido a la premura del tiempo solo se garantizan comunicaciones a través de correo electrónico o, de manera subsidiaria, por WhatsApp.
(Se aplica tratamiento de Salidas No Conformes)</t>
  </si>
  <si>
    <t>El Servidor Judicial encargado de reparto, diariamente, verifica que los datos aportados por el solicitante sean los que ingresa al aplicativo. Confronta la información aportada por el solicitante y confirma que lo digitado o seleccionado en el aplicativo es correcto.
Si se presenta una desviación, es decir se encuentra que se ingresaron datos errados, una vez se recibe el requerimiento de corrección, se actualizan los datos en el aplicativo SIGLO XXI
La evidencia se encuentra en el registro de la información en el aplicativo de reparto y el acta de reparto.</t>
  </si>
  <si>
    <t>El líder del proceso ASIU, diariamente, hace seguimiento y control en archivo de Excel en el que se registran las PQRSF; revisa y analiza las solicitudes, y hace la proyección de la respuesta 
Si se presenta una desviación, pone en conocimiento del Coordinador del CSA del SPA, para advertir la situación.
La evidencia se registra en Archivo Excel de seguimiento y control solicitud PQRSF y oficio de respuesta</t>
  </si>
  <si>
    <t>Enviar respuesta a la solicitud inmediatamente
Examinar los procesos y procedimientos internos para identificar las deficiencias que condujeron al seguimiento inadecuado. 
Realizar re inducción del proceso</t>
  </si>
  <si>
    <t>El líder del proceso ASIU, diariamente, hace seguimiento y control, archivo de Excel en el que se registran las PQRSF, hace revisión y análisis de la solicitud y proyecta la respuesta solicitando la ampliación del término para la respuesta completa al peticionario 
Si se presenta una desviación se pone en conocimiento del Coordinador del CSA del SPA, para advertir la situación.
La evidencia se registra en Archivo Excel de seguimiento y control solicitud PQRSF y y oficio de ampliación del término y de respuesta final</t>
  </si>
  <si>
    <t xml:space="preserve">Enviar nueva respuesta. </t>
  </si>
  <si>
    <t>El líder del proceso ASIU, diariamente, hace seguimiento y control, archivo de Excel en el que se registran las PQRSF, hace revisión y análisis de la solicitud 
Si se presenta una desviación, pone en conocimiento del Coordinador del CSA del SPA, para advertir la situación.
La evidencia se registra en Archivo Excel de seguimiento y control solicitud PQRSF y oficio de respuesta</t>
  </si>
  <si>
    <t>Poner en conocimiento del Coordinador del CSA del SPA, para advertir la situación</t>
  </si>
  <si>
    <t>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t>
  </si>
  <si>
    <t>El servidor Judicial encargado, diariamente, genera una copia de seguridad a la base de datos del aplicativo cs_penales
Ingresa al servidor y descarga una copia que guarda en el servidor, computador y en One Drive del correo cs14jspaper@cendoj.ramajudicial.gov.co.
Si se presenta una desviación, la copia de seguridad se hace lo antes posible.
La evidencia es la misma copia de seguridad</t>
  </si>
  <si>
    <t xml:space="preserve">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 </t>
  </si>
  <si>
    <t xml:space="preserve">El servidor judicial asignado a la labor, diariamente, organiza los documentos físicos de manera ordenada. Elimina clips, grapas u otros elementos innecesarios que podrían obstaculizar el escaneo, clasifica los documentos basado en fechas y procede a foliar las hojas. Utiliza un escáner para convertir los documentos físicos en archivos digitales, verifica la calidad de los archivos digitalizados asegurándose de que sean legibles y estén completos.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
</t>
  </si>
  <si>
    <t xml:space="preserve">identificar la carpeta que falta por digitalizar y se inicia el proceso </t>
  </si>
  <si>
    <t>Solicita al área de Archivo Central capacitación para el personal del CSA en la correcta aplicación de las TRD. Controla la información digitalizada y consignada en la carpeta Digitalización de documentos / 0001- F-AGD-02 Formato único de inventario documental  en la unidad de One Drive del correo de peticionescsajspaper@cendoj.ramajudicial.gov.co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t>
  </si>
  <si>
    <t xml:space="preserve">La Dirección seccional de Administración Judicial, regularmente y según las necesidades específicas de las instalaciones. Realiza inspecciones, reparaciones y mantenimiento para garantizar que la estructura, sistemas eléctricos, sistemas de extinción de incendios y otros componentes estén en buen estado, igualmente desarrolla planes de acción para situaciones de emergencia, incluyendo evacuación, manejo y extinción del fuego y proporciona capacitación sobre cómo actuar en caso de incendio.
Contrata servicios de mantenimiento, identifica rutas de evacuación, puntos de encuentro, establece protocolos y realiza simulacros, talleres y sesiones informativas. El CSA del SPA concede los permisos a los que haya lugar para que los brigadistas vinculados asistan a las capacitaciones programadas.
En caso de presentarse una desviación se activa el protocolo de actuación en caso de emergencia
Como evidencia se deja constancia de la atención de emergencia mediante informe de atención de emergencia
</t>
  </si>
  <si>
    <t>La EJRLB se encarga de capacitar a los Servidores Judiciales en temas concernientes a la Ley Antisoborno ISO 37001:2016, durante la vigencia. La capacitación se realiza de manera virtual por TEAMS. 
Durante la vigencia se encuentra publicado en la página de Rama Judicial de la Dirección Seccional de Administración Judicial de Pereira, el Plan Anticorrupción, el acuerdo PCSJA24-12145 1 de febrero de 2O24 “Por medio del cual se adopta el Plan Anticorrupción y de Atención al Ciudadano para la Administración de Justicia 2O24-2025”, la Matriz de Riesgos de corrupción 2025. Se realiza la divulgación de los mismos a través de redes sociales. Igualmente al momento de la vinculación con la Rama Judicial, el servidor debe diligenciar el COMPROMISO CON EL SISTEMA DE GESTIÓN ANTISOBORNO DE LA RAMA JUDICIAL NTC ISO 37001:2016, donde reconoce ser consciente de la importancia de mantener la integridad, la transparencia, la imparcialidad y la justicia en la Rama Judicial.
Para la vigencia 2025 está proyectada la ampliación de la certificación de la Ley antisoborno. 
Como registro del control se tiene:
* La grabación de las capacitaciones dictadas por Nivel Central en la plataforma YouTube (https://www.youtube.com/watch?v=EWIguAw1c8I)
* Los documentos publicados en el micrositio de la página de la Rama Judicial
* Formato: COMPROMISO CON EL SISTEMA DE GESTIÓN ANTISOBORNO DE LA RAMA JUDICIAL NTC ISO 37001:2016 / https://forms.office.com/Pages/ResponsePage.aspx?id=mLosYviA80GN9Y65mQFZi4BLcGBxt91JrVdIn9tTRp9UQzBWRE5WMFpJNUFDUzhHRFZJRTJSUEpaWC4u</t>
  </si>
  <si>
    <t xml:space="preserve">A todos los servidores judiciales al momento de la vinculación se les realiza la socialización del Código de Ética y Buen Gobierno.
El documentos se encuentra disponible y es de conocimiento público, a través de la página web del Consejo Seccional de la Judicatura y la Dirección Seccional de Administración Judicial de Pereira. 
Como registro del control se tiene:
* El documento publicado en el micrositio
* Cartilla laboral para la Rama Judicial </t>
  </si>
  <si>
    <t xml:space="preserve">MATRIZ DE RIESGOS SIGCMA </t>
  </si>
  <si>
    <t xml:space="preserve">Nivel Seccional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</si>
  <si>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</si>
  <si>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</si>
  <si>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</si>
  <si>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</si>
  <si>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</si>
  <si>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</si>
  <si>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</si>
  <si>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</si>
  <si>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</si>
  <si>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</si>
  <si>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</si>
  <si>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</si>
  <si>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</si>
  <si>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</si>
  <si>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</si>
  <si>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</si>
  <si>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</si>
  <si>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</si>
  <si>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</si>
  <si>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</si>
  <si>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</si>
  <si>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</si>
  <si>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</si>
  <si>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</si>
  <si>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</si>
  <si>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</si>
  <si>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</si>
  <si>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</si>
  <si>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</si>
  <si>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</si>
  <si>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</si>
  <si>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</si>
  <si>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</si>
  <si>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</si>
  <si>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</si>
  <si>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</si>
  <si>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</si>
  <si>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</si>
  <si>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</si>
  <si>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</si>
  <si>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</si>
  <si>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 xml:space="preserve">De la entidad y sector justicia a nivel nacional </t>
  </si>
  <si>
    <t>Catastrófico</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</si>
  <si>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</si>
  <si>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</si>
  <si>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</si>
  <si>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</si>
  <si>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</si>
  <si>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</si>
  <si>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</si>
  <si>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</si>
  <si>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</si>
  <si>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</si>
  <si>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</si>
  <si>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</si>
  <si>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</si>
  <si>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</si>
  <si>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</si>
  <si>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</si>
  <si>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</si>
  <si>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</si>
  <si>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</si>
  <si>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</si>
  <si>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</si>
  <si>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</si>
  <si>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</si>
  <si>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</si>
  <si>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</si>
  <si>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</si>
  <si>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</si>
  <si>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</si>
  <si>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</si>
  <si>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</si>
  <si>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</si>
  <si>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</si>
  <si>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</si>
  <si>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</si>
  <si>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</si>
  <si>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</si>
  <si>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</si>
  <si>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</si>
  <si>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</si>
  <si>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</si>
  <si>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</si>
  <si>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</si>
  <si>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</si>
  <si>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</si>
  <si>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</si>
  <si>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</si>
  <si>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</si>
  <si>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</si>
  <si>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</si>
  <si>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</si>
  <si>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</si>
  <si>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</si>
  <si>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</si>
  <si>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</si>
  <si>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</si>
  <si>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</si>
  <si>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</si>
  <si>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</si>
  <si>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</si>
  <si>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</si>
  <si>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</si>
  <si>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</si>
  <si>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</si>
  <si>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</si>
  <si>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</si>
  <si>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</si>
  <si>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</si>
  <si>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</si>
  <si>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</si>
  <si>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</si>
  <si>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</si>
  <si>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</si>
  <si>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</si>
  <si>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</si>
  <si>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</si>
  <si>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</si>
  <si>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ANÁLISIS DEL RESULTADO FINAL 
</t>
  </si>
  <si>
    <t xml:space="preserve">IMPACTO </t>
  </si>
  <si>
    <t>NIVEL</t>
  </si>
  <si>
    <t>CENTRAL</t>
  </si>
  <si>
    <t>SECCIONAL</t>
  </si>
  <si>
    <t xml:space="preserve"> INICIO
DIA/MES/AÑO</t>
  </si>
  <si>
    <t>FIN 
DIA/MES/AÑO</t>
  </si>
  <si>
    <t xml:space="preserve">Reparto judicial </t>
  </si>
  <si>
    <t>x</t>
  </si>
  <si>
    <t xml:space="preserve">En el primer trimestre se efectuó el reparto judicial con el cumplimiento de los requisitos establecidos. Se realizaron 2364 repartos, las cuales se clasifican de la siguiente manera; Solicitudes Inmediatas: 718, JPMCG: 856, Unidad Judicial: 163, JPMC: 131, JPCC: 354, JPCE: 39, Sala Penal: 94, JED: 9
</t>
  </si>
  <si>
    <t>Tramite de Comunicaciones/Citaciones/Notificaciones</t>
  </si>
  <si>
    <t xml:space="preserve">En los tres primeros meses de 2025 se gestionaron un total de 9029 comunicaciones, citaciones y/o notificaciones, que se generaron como consecuencia de las planillas de solicitud de audiencia presentadas por los Despachos Judiciales del Sistema Penal Acusatorio de Pereira. 
No se presentaron situaciones de incumplimiento por parte del CSA
</t>
  </si>
  <si>
    <t>Gestión de planillas para comunicar a los intervinientes a ser citados, comunicados o notificados para las audiencias programadas por cada despacho judicial.</t>
  </si>
  <si>
    <t xml:space="preserve">Hasta el mes de marzo de 2025, el Centro de Servicios Administrativos del Sistema Penal Acusatorio (CSA del SPA) gestionó un total de 3.255 planillas a través del software administrativo, conforme a los requerimientos de los despachos penales. 
Se presentó un caso en el cual no se gestionó de manera completa una planilla debido a la falta de citación de una o varias partes procesales. De lo anterior se emitió respuesta de lo sucedido y se realizaron las correcciones  a las que hubo lugar.
</t>
  </si>
  <si>
    <t>Gestión de las respuestas a las PQRS</t>
  </si>
  <si>
    <t xml:space="preserve">Durante el primer trimestre de la vigencia, se presentaron 222 solicitudes, de las cuales fueron resueltas 220. Es preciso señalar que, en algunas ocasiones, las PQRSF se responden a los usuarios internos y externos en el periodo siguiente, siempre cumpliendo con el plazo legal establecido.
</t>
  </si>
  <si>
    <t>Desarrollo de actualizaciones en el aplicativo</t>
  </si>
  <si>
    <t xml:space="preserve">La gestión de soporte tecnológico brindado a los servidores judiciales de la dependencia y despachos, se enfocó en resolver problemas y optimizar el uso de herramientas clave como Justicia XXI y CS_Penales. En total, se gestionaron y resolvieron 1724. 
No se materializa el riesgo
</t>
  </si>
  <si>
    <t>Digitalización de carpetas</t>
  </si>
  <si>
    <t>A 31 de marzo de 2025 se gestionó la digitalización de 100 cajas, las cuales contienen carpetas, en las que existe información administrativa de despachos judiciales. 
No se materializa el riesg</t>
  </si>
  <si>
    <t>Funciones del centro de servicios del Sistema Penal Acusatorio</t>
  </si>
  <si>
    <t>Durante el primer rimestre no se materializa el riesgo. Se evidencia en las pantallas informativas del CSJ y en el micrositio la publicación de la Ley Antisoborno.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</si>
</sst>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2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2"/>
      <color theme="0"/>
      <name val="Calibri"/>
      <family val="2"/>
    </font>
    <font>
      <b/>
      <sz val="24"/>
      <color theme="1"/>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b/>
      <i/>
      <sz val="16"/>
      <name val="Montserrat"/>
    </font>
    <font>
      <sz val="11"/>
      <color theme="1"/>
      <name val="Montserrat"/>
    </font>
    <font>
      <b/>
      <i/>
      <sz val="10"/>
      <color theme="1"/>
      <name val="Montserrat"/>
    </font>
    <font>
      <b/>
      <sz val="11"/>
      <color theme="1"/>
      <name val="Montserrat"/>
    </font>
    <font>
      <b/>
      <sz val="26"/>
      <color theme="1"/>
      <name val="Montserrat"/>
    </font>
    <font>
      <b/>
      <sz val="10"/>
      <color theme="0"/>
      <name val="Montserrat"/>
    </font>
    <font>
      <b/>
      <sz val="10"/>
      <color theme="1"/>
      <name val="Montserrat"/>
    </font>
    <font>
      <sz val="11"/>
      <color theme="0"/>
      <name val="Montserrat"/>
    </font>
    <font>
      <b/>
      <sz val="8"/>
      <color rgb="FF000000"/>
      <name val="Montserrat"/>
    </font>
    <font>
      <b/>
      <sz val="8"/>
      <color rgb="FF767171"/>
      <name val="Montserrat"/>
    </font>
    <font>
      <b/>
      <sz val="14"/>
      <color theme="1"/>
      <name val="Montserrat"/>
    </font>
    <font>
      <sz val="11"/>
      <color theme="4"/>
      <name val="Montserrat"/>
    </font>
    <font>
      <sz val="11"/>
      <color theme="5"/>
      <name val="Montserrat"/>
    </font>
    <font>
      <sz val="11"/>
      <color theme="9"/>
      <name val="Montserrat"/>
    </font>
    <font>
      <sz val="11"/>
      <name val="Montserrat"/>
    </font>
    <font>
      <sz val="11"/>
      <color rgb="FF7030A0"/>
      <name val="Montserrat"/>
    </font>
    <font>
      <sz val="11"/>
      <color rgb="FF595959"/>
      <name val="Century Gothic"/>
      <family val="2"/>
    </font>
    <font>
      <sz val="11"/>
      <color rgb="FF000000"/>
      <name val="Century Gothic"/>
      <family val="2"/>
    </font>
    <font>
      <b/>
      <sz val="14"/>
      <color theme="0"/>
      <name val="Montserrat"/>
    </font>
    <font>
      <b/>
      <u/>
      <sz val="11"/>
      <name val="Montserrat"/>
    </font>
    <font>
      <b/>
      <sz val="11"/>
      <name val="Montserrat"/>
    </font>
    <font>
      <sz val="9"/>
      <name val="Montserrat"/>
    </font>
    <font>
      <b/>
      <sz val="9"/>
      <name val="Montserrat"/>
    </font>
    <font>
      <sz val="10"/>
      <name val="Montserrat"/>
    </font>
    <font>
      <b/>
      <sz val="10"/>
      <name val="Montserrat"/>
    </font>
    <font>
      <b/>
      <sz val="9"/>
      <color theme="0"/>
      <name val="Montserrat"/>
    </font>
    <font>
      <b/>
      <sz val="16"/>
      <color theme="0"/>
      <name val="Montserrat"/>
    </font>
    <font>
      <b/>
      <sz val="22"/>
      <color theme="0"/>
      <name val="Montserrat"/>
    </font>
    <font>
      <sz val="14"/>
      <color theme="1"/>
      <name val="Montserrat"/>
    </font>
    <font>
      <b/>
      <sz val="11"/>
      <color theme="0"/>
      <name val="Montserrat"/>
    </font>
    <font>
      <sz val="10"/>
      <color theme="1"/>
      <name val="Montserrat"/>
    </font>
    <font>
      <b/>
      <sz val="11"/>
      <color rgb="FFFF0000"/>
      <name val="Montserrat"/>
    </font>
    <font>
      <sz val="10"/>
      <color rgb="FF00B050"/>
      <name val="Montserrat"/>
    </font>
    <font>
      <sz val="11"/>
      <color rgb="FF00B050"/>
      <name val="Montserrat"/>
    </font>
    <font>
      <sz val="11"/>
      <color rgb="FF92D050"/>
      <name val="Montserrat"/>
    </font>
    <font>
      <u/>
      <sz val="11"/>
      <color theme="10"/>
      <name val="Calibri"/>
      <family val="2"/>
      <scheme val="minor"/>
    </font>
    <font>
      <sz val="10"/>
      <color rgb="FF000000"/>
      <name val="Montserrat"/>
    </font>
    <font>
      <sz val="11"/>
      <color theme="1"/>
      <name val="Montserrat"/>
      <family val="3"/>
    </font>
    <font>
      <sz val="16"/>
      <color theme="1"/>
      <name val="Montserrat"/>
      <family val="3"/>
    </font>
    <font>
      <sz val="11"/>
      <color theme="0"/>
      <name val="Montserrat"/>
      <family val="3"/>
    </font>
    <font>
      <sz val="11"/>
      <name val="Montserrat"/>
      <family val="3"/>
    </font>
    <font>
      <sz val="11"/>
      <color rgb="FF004D6D"/>
      <name val="Montserrat"/>
      <family val="3"/>
    </font>
    <font>
      <sz val="11"/>
      <color theme="0" tint="-4.9989318521683403E-2"/>
      <name val="Montserrat"/>
      <family val="3"/>
    </font>
    <font>
      <sz val="12"/>
      <name val="Montserrat"/>
      <family val="3"/>
    </font>
    <font>
      <sz val="14"/>
      <color rgb="FF004D6D"/>
      <name val="Montserrat"/>
      <family val="3"/>
    </font>
    <font>
      <sz val="12"/>
      <color theme="1"/>
      <name val="Montserrat"/>
      <family val="3"/>
    </font>
    <font>
      <sz val="12"/>
      <color theme="0"/>
      <name val="Montserrat"/>
      <family val="3"/>
    </font>
    <font>
      <sz val="12"/>
      <color rgb="FF004D6D"/>
      <name val="Montserrat"/>
      <family val="3"/>
    </font>
    <font>
      <sz val="12"/>
      <color rgb="FF000000"/>
      <name val="Montserrat"/>
      <family val="3"/>
    </font>
    <font>
      <b/>
      <sz val="12"/>
      <color rgb="FF000000"/>
      <name val="Montserrat"/>
      <family val="3"/>
    </font>
    <font>
      <sz val="10"/>
      <name val="Montserrat"/>
      <family val="3"/>
    </font>
    <font>
      <b/>
      <sz val="11"/>
      <color theme="0"/>
      <name val="Montserrat"/>
      <family val="3"/>
    </font>
    <font>
      <b/>
      <sz val="16"/>
      <color theme="0"/>
      <name val="Calibri Light"/>
      <scheme val="major"/>
    </font>
    <font>
      <b/>
      <sz val="22"/>
      <color theme="0"/>
      <name val="Calibri Light"/>
      <scheme val="major"/>
    </font>
    <font>
      <sz val="11"/>
      <color theme="0"/>
      <name val="Calibri Light"/>
      <scheme val="major"/>
    </font>
    <font>
      <sz val="11"/>
      <color theme="1"/>
      <name val="Calibri Light"/>
      <scheme val="major"/>
    </font>
    <font>
      <b/>
      <sz val="14"/>
      <color theme="0"/>
      <name val="Calibri Light"/>
      <scheme val="major"/>
    </font>
    <font>
      <sz val="14"/>
      <color theme="1"/>
      <name val="Calibri Light"/>
      <scheme val="major"/>
    </font>
    <font>
      <b/>
      <sz val="11"/>
      <color theme="0"/>
      <name val="Calibri Light"/>
      <scheme val="major"/>
    </font>
    <font>
      <sz val="11"/>
      <color rgb="FF000000"/>
      <name val="Calibri Light"/>
      <scheme val="major"/>
    </font>
    <font>
      <b/>
      <sz val="11"/>
      <color rgb="FF000000"/>
      <name val="Calibri Light"/>
      <scheme val="major"/>
    </font>
    <font>
      <sz val="11"/>
      <name val="Calibri Light"/>
      <scheme val="major"/>
    </font>
    <font>
      <sz val="12"/>
      <color rgb="FF000000"/>
      <name val="Calibri Light"/>
      <scheme val="major"/>
    </font>
    <font>
      <sz val="11"/>
      <color rgb="FFC00000"/>
      <name val="Calibri Light"/>
      <scheme val="major"/>
    </font>
    <font>
      <sz val="10"/>
      <color theme="1"/>
      <name val="Calibri Light"/>
      <scheme val="major"/>
    </font>
    <font>
      <b/>
      <sz val="11"/>
      <color theme="1"/>
      <name val="Calibri Light"/>
      <scheme val="major"/>
    </font>
    <font>
      <sz val="11"/>
      <color theme="1" tint="4.9989318521683403E-2"/>
      <name val="Calibri Light"/>
      <scheme val="major"/>
    </font>
    <font>
      <sz val="11"/>
      <color rgb="FFFF0000"/>
      <name val="Calibri Light"/>
      <scheme val="major"/>
    </font>
    <font>
      <b/>
      <sz val="11"/>
      <name val="Calibri Light"/>
      <scheme val="major"/>
    </font>
    <font>
      <b/>
      <sz val="22"/>
      <color theme="1"/>
      <name val="Calibri Light"/>
      <scheme val="major"/>
    </font>
    <font>
      <sz val="11"/>
      <color rgb="FF0D0D0D"/>
      <name val="Calibri Light"/>
      <scheme val="maj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theme="0"/>
        <bgColor rgb="FF000000"/>
      </patternFill>
    </fill>
  </fills>
  <borders count="15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hair">
        <color rgb="FF4DC0E3"/>
      </left>
      <right style="hair">
        <color rgb="FF4DC0E3"/>
      </right>
      <top style="hair">
        <color rgb="FF4DC0E3"/>
      </top>
      <bottom/>
      <diagonal/>
    </border>
    <border>
      <left style="hair">
        <color rgb="FF4DC0E3"/>
      </left>
      <right style="hair">
        <color rgb="FF4DC0E3"/>
      </right>
      <top/>
      <bottom/>
      <diagonal/>
    </border>
    <border>
      <left style="hair">
        <color rgb="FF4DC0E3"/>
      </left>
      <right style="hair">
        <color rgb="FF4DC0E3"/>
      </right>
      <top/>
      <bottom style="hair">
        <color rgb="FF4DC0E3"/>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6">
    <xf numFmtId="0" fontId="0" fillId="0" borderId="0"/>
    <xf numFmtId="0" fontId="8" fillId="0" borderId="0"/>
    <xf numFmtId="0" fontId="9" fillId="0" borderId="0"/>
    <xf numFmtId="43" fontId="31" fillId="0" borderId="0" applyFont="0" applyFill="0" applyBorder="0" applyAlignment="0" applyProtection="0"/>
    <xf numFmtId="9" fontId="31" fillId="0" borderId="0" applyFont="0" applyFill="0" applyBorder="0" applyAlignment="0" applyProtection="0"/>
    <xf numFmtId="0" fontId="85" fillId="0" borderId="0" applyNumberFormat="0" applyFill="0" applyBorder="0" applyAlignment="0" applyProtection="0"/>
  </cellStyleXfs>
  <cellXfs count="78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3" borderId="0" xfId="0" applyFont="1" applyFill="1"/>
    <xf numFmtId="0" fontId="11" fillId="3" borderId="0" xfId="0" applyFont="1" applyFill="1"/>
    <xf numFmtId="0" fontId="21" fillId="3" borderId="0" xfId="0" applyFont="1" applyFill="1"/>
    <xf numFmtId="0" fontId="21"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22" fillId="0" borderId="0" xfId="0" applyFont="1"/>
    <xf numFmtId="0" fontId="13" fillId="0" borderId="0" xfId="0" applyFont="1"/>
    <xf numFmtId="0" fontId="0" fillId="0" borderId="0" xfId="0" applyProtection="1">
      <protection locked="0"/>
    </xf>
    <xf numFmtId="0" fontId="28" fillId="16" borderId="35" xfId="0" applyFont="1" applyFill="1" applyBorder="1" applyAlignment="1" applyProtection="1">
      <alignment horizontal="center" vertical="center" textRotation="90"/>
      <protection locked="0"/>
    </xf>
    <xf numFmtId="0" fontId="29" fillId="4" borderId="35" xfId="0" applyFont="1" applyFill="1" applyBorder="1" applyAlignment="1">
      <alignment horizontal="center" vertical="center" wrapText="1"/>
    </xf>
    <xf numFmtId="0" fontId="22" fillId="17" borderId="0" xfId="0" applyFont="1" applyFill="1"/>
    <xf numFmtId="0" fontId="13" fillId="3" borderId="0" xfId="0" applyFont="1" applyFill="1" applyAlignment="1" applyProtection="1">
      <alignment vertical="center"/>
      <protection locked="0"/>
    </xf>
    <xf numFmtId="0" fontId="26" fillId="3" borderId="0" xfId="0" applyFont="1" applyFill="1" applyAlignment="1" applyProtection="1">
      <alignment horizontal="center" vertical="center"/>
      <protection locked="0"/>
    </xf>
    <xf numFmtId="0" fontId="22" fillId="3" borderId="0" xfId="0" applyFont="1" applyFill="1"/>
    <xf numFmtId="0" fontId="13" fillId="3" borderId="0" xfId="0" applyFont="1" applyFill="1"/>
    <xf numFmtId="0" fontId="28" fillId="4" borderId="35" xfId="0" applyFont="1" applyFill="1" applyBorder="1" applyAlignment="1" applyProtection="1">
      <alignment horizontal="center" vertical="center" wrapText="1"/>
      <protection locked="0"/>
    </xf>
    <xf numFmtId="2" fontId="0" fillId="0" borderId="0" xfId="0" applyNumberFormat="1"/>
    <xf numFmtId="0" fontId="0" fillId="3" borderId="0" xfId="0"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34" fillId="0" borderId="0" xfId="0" applyFont="1" applyAlignment="1">
      <alignment horizontal="center" vertical="center"/>
    </xf>
    <xf numFmtId="0" fontId="35" fillId="0" borderId="0" xfId="0" applyFont="1" applyAlignment="1">
      <alignment horizontal="center" vertical="center" wrapText="1"/>
    </xf>
    <xf numFmtId="0" fontId="36" fillId="6" borderId="0" xfId="0" applyFont="1" applyFill="1" applyAlignment="1">
      <alignment horizontal="center" vertical="center" wrapText="1" readingOrder="1"/>
    </xf>
    <xf numFmtId="0" fontId="37" fillId="3" borderId="0" xfId="0" applyFont="1" applyFill="1"/>
    <xf numFmtId="0" fontId="36" fillId="6" borderId="29" xfId="0" applyFont="1" applyFill="1" applyBorder="1" applyAlignment="1">
      <alignment horizontal="center" vertical="center" wrapText="1" readingOrder="1"/>
    </xf>
    <xf numFmtId="0" fontId="38" fillId="7" borderId="6" xfId="0" applyFont="1" applyFill="1" applyBorder="1" applyAlignment="1">
      <alignment horizontal="center" vertical="center" wrapText="1" readingOrder="1"/>
    </xf>
    <xf numFmtId="9" fontId="38" fillId="0" borderId="18" xfId="4" applyFont="1" applyBorder="1" applyAlignment="1">
      <alignment horizontal="center" vertical="center" wrapText="1" readingOrder="1"/>
    </xf>
    <xf numFmtId="0" fontId="38" fillId="0" borderId="18" xfId="0" applyFont="1" applyBorder="1" applyAlignment="1">
      <alignment horizontal="justify" vertical="center" wrapText="1" readingOrder="1"/>
    </xf>
    <xf numFmtId="1" fontId="38" fillId="0" borderId="19" xfId="3" applyNumberFormat="1" applyFont="1" applyBorder="1" applyAlignment="1">
      <alignment horizontal="center" vertical="center" wrapText="1" readingOrder="1"/>
    </xf>
    <xf numFmtId="0" fontId="38" fillId="8" borderId="6" xfId="0" applyFont="1" applyFill="1" applyBorder="1" applyAlignment="1">
      <alignment horizontal="center" vertical="center" wrapText="1" readingOrder="1"/>
    </xf>
    <xf numFmtId="0" fontId="38" fillId="9" borderId="6" xfId="0" applyFont="1" applyFill="1" applyBorder="1" applyAlignment="1">
      <alignment horizontal="center" vertical="center" wrapText="1" readingOrder="1"/>
    </xf>
    <xf numFmtId="0" fontId="38"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38" fillId="3" borderId="0" xfId="0" applyFont="1" applyFill="1" applyAlignment="1">
      <alignment horizontal="justify" vertical="center" wrapText="1" readingOrder="1"/>
    </xf>
    <xf numFmtId="0" fontId="40" fillId="3" borderId="0" xfId="0" applyFont="1" applyFill="1"/>
    <xf numFmtId="0" fontId="35" fillId="3" borderId="0" xfId="0" applyFont="1" applyFill="1" applyAlignment="1">
      <alignment horizontal="center" vertical="center" wrapText="1"/>
    </xf>
    <xf numFmtId="0" fontId="40" fillId="0" borderId="0" xfId="0" applyFont="1"/>
    <xf numFmtId="0" fontId="38" fillId="7" borderId="18" xfId="0" applyFont="1" applyFill="1" applyBorder="1" applyAlignment="1">
      <alignment horizontal="center" vertical="center" wrapText="1" readingOrder="1"/>
    </xf>
    <xf numFmtId="0" fontId="38" fillId="8" borderId="19" xfId="0" applyFont="1" applyFill="1" applyBorder="1" applyAlignment="1">
      <alignment horizontal="center" vertical="center" wrapText="1" readingOrder="1"/>
    </xf>
    <xf numFmtId="0" fontId="38" fillId="9" borderId="19" xfId="0" applyFont="1" applyFill="1" applyBorder="1" applyAlignment="1">
      <alignment horizontal="center" vertical="center" wrapText="1" readingOrder="1"/>
    </xf>
    <xf numFmtId="0" fontId="38" fillId="10" borderId="19"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41" fillId="3" borderId="0" xfId="0" applyFont="1" applyFill="1"/>
    <xf numFmtId="1" fontId="40" fillId="3" borderId="0" xfId="0" applyNumberFormat="1" applyFont="1" applyFill="1" applyAlignment="1">
      <alignment horizontal="center"/>
    </xf>
    <xf numFmtId="0" fontId="42" fillId="3" borderId="0" xfId="0" applyFont="1" applyFill="1" applyAlignment="1">
      <alignment vertical="center"/>
    </xf>
    <xf numFmtId="0" fontId="40" fillId="3" borderId="0" xfId="0" applyFont="1" applyFill="1" applyAlignment="1">
      <alignment horizontal="center" vertical="center"/>
    </xf>
    <xf numFmtId="0" fontId="0" fillId="3" borderId="68" xfId="0" applyFill="1" applyBorder="1"/>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36" fillId="6" borderId="0" xfId="0" applyFont="1" applyFill="1" applyAlignment="1">
      <alignment vertical="center" wrapText="1" readingOrder="1"/>
    </xf>
    <xf numFmtId="0" fontId="12" fillId="0" borderId="0" xfId="0" applyFont="1"/>
    <xf numFmtId="0" fontId="17"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35" fillId="3" borderId="6" xfId="0" applyFont="1" applyFill="1" applyBorder="1" applyAlignment="1">
      <alignment horizontal="center" vertical="center" wrapText="1"/>
    </xf>
    <xf numFmtId="0" fontId="40" fillId="3" borderId="6" xfId="0" applyFont="1" applyFill="1" applyBorder="1"/>
    <xf numFmtId="1" fontId="38" fillId="0" borderId="6" xfId="3" applyNumberFormat="1" applyFont="1" applyBorder="1" applyAlignment="1">
      <alignment horizontal="center" vertical="center" wrapText="1" readingOrder="1"/>
    </xf>
    <xf numFmtId="0" fontId="35" fillId="3" borderId="0" xfId="0" applyFont="1" applyFill="1"/>
    <xf numFmtId="1" fontId="38" fillId="0" borderId="78" xfId="3" applyNumberFormat="1" applyFont="1" applyBorder="1" applyAlignment="1">
      <alignment horizontal="center" vertical="center" wrapText="1" readingOrder="1"/>
    </xf>
    <xf numFmtId="0" fontId="38" fillId="7" borderId="79" xfId="0" applyFont="1" applyFill="1" applyBorder="1" applyAlignment="1">
      <alignment horizontal="center" vertical="center" wrapText="1" readingOrder="1"/>
    </xf>
    <xf numFmtId="0" fontId="38" fillId="8" borderId="80" xfId="0" applyFont="1" applyFill="1" applyBorder="1" applyAlignment="1">
      <alignment horizontal="center" vertical="center" wrapText="1" readingOrder="1"/>
    </xf>
    <xf numFmtId="0" fontId="38" fillId="9" borderId="80" xfId="0" applyFont="1" applyFill="1" applyBorder="1" applyAlignment="1">
      <alignment horizontal="center" vertical="center" wrapText="1" readingOrder="1"/>
    </xf>
    <xf numFmtId="0" fontId="38" fillId="10" borderId="80" xfId="0" applyFont="1" applyFill="1" applyBorder="1" applyAlignment="1">
      <alignment horizontal="center" vertical="center" wrapText="1" readingOrder="1"/>
    </xf>
    <xf numFmtId="0" fontId="39" fillId="11" borderId="80" xfId="0" applyFont="1" applyFill="1" applyBorder="1" applyAlignment="1">
      <alignment horizontal="center" vertical="center" wrapText="1" readingOrder="1"/>
    </xf>
    <xf numFmtId="0" fontId="3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23" fillId="0" borderId="15" xfId="0" applyFont="1" applyBorder="1" applyAlignment="1">
      <alignment horizontal="center" vertical="center" wrapText="1"/>
    </xf>
    <xf numFmtId="0" fontId="23" fillId="0" borderId="75"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10" fillId="3" borderId="0" xfId="0" applyFont="1" applyFill="1"/>
    <xf numFmtId="0" fontId="42" fillId="3" borderId="0" xfId="0" applyFont="1" applyFill="1"/>
    <xf numFmtId="0" fontId="48" fillId="3" borderId="0" xfId="0" applyFont="1" applyFill="1"/>
    <xf numFmtId="0" fontId="10" fillId="0" borderId="0" xfId="0" applyFont="1"/>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6" xfId="0" applyNumberFormat="1" applyBorder="1" applyAlignment="1">
      <alignment horizontal="center" vertical="center" wrapText="1"/>
    </xf>
    <xf numFmtId="0" fontId="45" fillId="3" borderId="0" xfId="0" applyFont="1" applyFill="1"/>
    <xf numFmtId="0" fontId="49" fillId="0" borderId="0" xfId="0" applyFont="1" applyAlignment="1">
      <alignment horizontal="center" vertical="center" wrapText="1"/>
    </xf>
    <xf numFmtId="0" fontId="46" fillId="3" borderId="0" xfId="0" applyFont="1" applyFill="1"/>
    <xf numFmtId="0" fontId="47" fillId="0" borderId="0" xfId="0" applyFont="1" applyAlignment="1">
      <alignment horizontal="justify" vertical="center" wrapText="1" readingOrder="1"/>
    </xf>
    <xf numFmtId="0" fontId="47" fillId="0" borderId="0" xfId="0" applyFont="1" applyAlignment="1">
      <alignment horizontal="left" vertical="center" wrapText="1"/>
    </xf>
    <xf numFmtId="0" fontId="45" fillId="0" borderId="0" xfId="0" applyFont="1"/>
    <xf numFmtId="0" fontId="51" fillId="0" borderId="0" xfId="0" applyFont="1"/>
    <xf numFmtId="0" fontId="52" fillId="0" borderId="0" xfId="0" applyFont="1" applyAlignment="1">
      <alignment horizontal="center"/>
    </xf>
    <xf numFmtId="0" fontId="53" fillId="0" borderId="0" xfId="0" applyFont="1" applyAlignment="1">
      <alignment horizontal="center"/>
    </xf>
    <xf numFmtId="0" fontId="55" fillId="4" borderId="0" xfId="0" applyFont="1" applyFill="1" applyAlignment="1" applyProtection="1">
      <alignment horizontal="left" vertical="center" wrapText="1"/>
      <protection locked="0"/>
    </xf>
    <xf numFmtId="0" fontId="56"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6" fillId="15" borderId="0" xfId="0" applyFont="1" applyFill="1" applyAlignment="1" applyProtection="1">
      <alignment vertical="center" wrapText="1"/>
      <protection locked="0"/>
    </xf>
    <xf numFmtId="0" fontId="55" fillId="4" borderId="26" xfId="0" applyFont="1" applyFill="1" applyBorder="1" applyAlignment="1" applyProtection="1">
      <alignment horizontal="left" vertical="center" wrapText="1"/>
      <protection locked="0"/>
    </xf>
    <xf numFmtId="0" fontId="55" fillId="4" borderId="0" xfId="0" applyFont="1" applyFill="1" applyAlignment="1" applyProtection="1">
      <alignment vertical="center" wrapText="1"/>
      <protection locked="0"/>
    </xf>
    <xf numFmtId="0" fontId="58" fillId="3" borderId="120" xfId="0" applyFont="1" applyFill="1" applyBorder="1" applyAlignment="1">
      <alignment horizontal="center" vertical="center" wrapText="1"/>
    </xf>
    <xf numFmtId="0" fontId="58" fillId="3" borderId="77" xfId="0" applyFont="1" applyFill="1" applyBorder="1" applyAlignment="1">
      <alignment horizontal="center" vertical="center" wrapText="1"/>
    </xf>
    <xf numFmtId="0" fontId="59" fillId="3" borderId="75"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58" fillId="3" borderId="121" xfId="0" applyFont="1" applyFill="1" applyBorder="1" applyAlignment="1">
      <alignment horizontal="center" vertical="center" wrapText="1"/>
    </xf>
    <xf numFmtId="0" fontId="58" fillId="3" borderId="12" xfId="0" applyFont="1" applyFill="1" applyBorder="1" applyAlignment="1">
      <alignment horizontal="center" vertical="center" wrapText="1"/>
    </xf>
    <xf numFmtId="14" fontId="59" fillId="3" borderId="17" xfId="0" applyNumberFormat="1" applyFont="1" applyFill="1" applyBorder="1" applyAlignment="1">
      <alignment horizontal="center" vertical="center" wrapText="1"/>
    </xf>
    <xf numFmtId="0" fontId="66" fillId="21" borderId="125" xfId="0" applyFont="1" applyFill="1" applyBorder="1" applyAlignment="1">
      <alignment horizontal="center" vertical="center" wrapText="1" readingOrder="1"/>
    </xf>
    <xf numFmtId="0" fontId="66" fillId="21" borderId="125" xfId="0" applyFont="1" applyFill="1" applyBorder="1" applyAlignment="1">
      <alignment horizontal="left" vertical="center" wrapText="1"/>
    </xf>
    <xf numFmtId="0" fontId="51" fillId="3" borderId="0" xfId="0" applyFont="1" applyFill="1"/>
    <xf numFmtId="0" fontId="66" fillId="0" borderId="125" xfId="0" applyFont="1" applyBorder="1" applyAlignment="1">
      <alignment horizontal="center" vertical="center" wrapText="1" readingOrder="1"/>
    </xf>
    <xf numFmtId="0" fontId="66" fillId="0" borderId="125" xfId="0" applyFont="1" applyBorder="1" applyAlignment="1">
      <alignment horizontal="left" vertical="center" wrapText="1"/>
    </xf>
    <xf numFmtId="0" fontId="66" fillId="21" borderId="125" xfId="0" applyFont="1" applyFill="1" applyBorder="1" applyAlignment="1">
      <alignment horizontal="left" vertical="center" wrapText="1" readingOrder="1"/>
    </xf>
    <xf numFmtId="0" fontId="67" fillId="21" borderId="0" xfId="0" applyFont="1" applyFill="1"/>
    <xf numFmtId="0" fontId="66" fillId="21" borderId="125" xfId="0" applyFont="1" applyFill="1" applyBorder="1" applyAlignment="1">
      <alignment vertical="center" wrapText="1"/>
    </xf>
    <xf numFmtId="0" fontId="57" fillId="0" borderId="0" xfId="0" applyFont="1"/>
    <xf numFmtId="0" fontId="66" fillId="21" borderId="125" xfId="0" applyFont="1" applyFill="1" applyBorder="1" applyAlignment="1">
      <alignment vertical="center"/>
    </xf>
    <xf numFmtId="0" fontId="51" fillId="3" borderId="0" xfId="0" applyFont="1" applyFill="1" applyAlignment="1">
      <alignment horizontal="center" vertical="center"/>
    </xf>
    <xf numFmtId="0" fontId="69" fillId="3" borderId="11" xfId="1" quotePrefix="1" applyFont="1" applyFill="1" applyBorder="1" applyAlignment="1">
      <alignment horizontal="left" vertical="top" wrapText="1"/>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73" fillId="3" borderId="15" xfId="1" applyFont="1" applyFill="1" applyBorder="1"/>
    <xf numFmtId="0" fontId="73" fillId="3" borderId="16" xfId="1" applyFont="1" applyFill="1" applyBorder="1" applyAlignment="1">
      <alignment horizontal="center" vertical="center"/>
    </xf>
    <xf numFmtId="0" fontId="74" fillId="3" borderId="16" xfId="1" applyFont="1" applyFill="1" applyBorder="1" applyAlignment="1">
      <alignment horizontal="left" vertical="center" wrapText="1"/>
    </xf>
    <xf numFmtId="0" fontId="73" fillId="3" borderId="16" xfId="1" applyFont="1" applyFill="1" applyBorder="1" applyAlignment="1">
      <alignment horizontal="left" vertical="center" wrapText="1"/>
    </xf>
    <xf numFmtId="0" fontId="73" fillId="3" borderId="40" xfId="1" applyFont="1" applyFill="1" applyBorder="1"/>
    <xf numFmtId="0" fontId="55" fillId="4" borderId="32" xfId="1" applyFont="1" applyFill="1" applyBorder="1" applyAlignment="1">
      <alignment horizontal="center" vertical="center"/>
    </xf>
    <xf numFmtId="0" fontId="73" fillId="3" borderId="42" xfId="1" applyFont="1" applyFill="1" applyBorder="1"/>
    <xf numFmtId="0" fontId="73" fillId="3" borderId="6" xfId="1" applyFont="1" applyFill="1" applyBorder="1" applyAlignment="1">
      <alignment horizontal="center" vertical="center"/>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1" fillId="3" borderId="11" xfId="1" applyFont="1" applyFill="1" applyBorder="1" applyAlignment="1">
      <alignment horizontal="left" vertical="center" wrapText="1"/>
    </xf>
    <xf numFmtId="0" fontId="51" fillId="3" borderId="11" xfId="0" applyFont="1" applyFill="1" applyBorder="1"/>
    <xf numFmtId="0" fontId="51" fillId="3" borderId="93" xfId="0" applyFont="1" applyFill="1" applyBorder="1" applyAlignment="1">
      <alignment horizontal="center" vertical="center"/>
    </xf>
    <xf numFmtId="0" fontId="73" fillId="3" borderId="11" xfId="1" applyFont="1" applyFill="1" applyBorder="1"/>
    <xf numFmtId="0" fontId="51" fillId="3" borderId="76" xfId="0" applyFont="1" applyFill="1" applyBorder="1"/>
    <xf numFmtId="0" fontId="51" fillId="3" borderId="76" xfId="0" applyFont="1" applyFill="1" applyBorder="1" applyAlignment="1">
      <alignment horizontal="center" vertical="center"/>
    </xf>
    <xf numFmtId="0" fontId="72" fillId="3" borderId="0" xfId="0" applyFont="1" applyFill="1" applyAlignment="1">
      <alignment horizontal="center" vertical="center" wrapText="1"/>
    </xf>
    <xf numFmtId="0" fontId="72" fillId="3" borderId="0" xfId="0" applyFont="1" applyFill="1" applyAlignment="1">
      <alignment horizontal="left" vertical="center" wrapText="1"/>
    </xf>
    <xf numFmtId="0" fontId="71" fillId="3" borderId="0" xfId="1" applyFont="1" applyFill="1" applyAlignment="1">
      <alignment horizontal="justify" vertical="center" wrapText="1"/>
    </xf>
    <xf numFmtId="0" fontId="71" fillId="3" borderId="12" xfId="1" applyFont="1" applyFill="1" applyBorder="1" applyAlignment="1">
      <alignment horizontal="justify" vertical="center" wrapText="1"/>
    </xf>
    <xf numFmtId="0" fontId="73" fillId="3" borderId="0" xfId="1" applyFont="1" applyFill="1" applyAlignment="1">
      <alignment horizontal="center" vertical="center"/>
    </xf>
    <xf numFmtId="0" fontId="57" fillId="3" borderId="0" xfId="0" applyFont="1" applyFill="1"/>
    <xf numFmtId="0" fontId="79" fillId="4" borderId="36" xfId="0" applyFont="1" applyFill="1" applyBorder="1" applyAlignment="1">
      <alignment horizontal="center" vertical="center" wrapText="1"/>
    </xf>
    <xf numFmtId="0" fontId="79" fillId="3" borderId="0" xfId="0" applyFont="1" applyFill="1" applyAlignment="1">
      <alignment horizontal="center" vertical="center"/>
    </xf>
    <xf numFmtId="0" fontId="79" fillId="2" borderId="0" xfId="0" applyFont="1" applyFill="1" applyAlignment="1">
      <alignment horizontal="center" vertical="center"/>
    </xf>
    <xf numFmtId="0" fontId="51" fillId="0" borderId="20" xfId="0" applyFont="1" applyBorder="1" applyAlignment="1">
      <alignment horizontal="justify" vertical="center" wrapText="1"/>
    </xf>
    <xf numFmtId="0" fontId="51" fillId="0" borderId="32" xfId="0" applyFont="1" applyBorder="1" applyAlignment="1">
      <alignment horizontal="center" vertical="center" wrapText="1"/>
    </xf>
    <xf numFmtId="0" fontId="51" fillId="0" borderId="6" xfId="0" applyFont="1" applyBorder="1" applyAlignment="1">
      <alignment horizontal="justify" vertical="center" wrapText="1"/>
    </xf>
    <xf numFmtId="0" fontId="51" fillId="0" borderId="6" xfId="0" applyFont="1" applyBorder="1" applyAlignment="1">
      <alignment horizontal="center" vertical="center" wrapText="1"/>
    </xf>
    <xf numFmtId="0" fontId="51" fillId="0" borderId="21" xfId="0" applyFont="1" applyBorder="1" applyAlignment="1">
      <alignment horizontal="justify" vertical="center" wrapText="1"/>
    </xf>
    <xf numFmtId="0" fontId="51" fillId="0" borderId="2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2" xfId="0" applyFont="1" applyBorder="1" applyAlignment="1">
      <alignment horizontal="justify" vertical="center" wrapText="1"/>
    </xf>
    <xf numFmtId="0" fontId="79" fillId="4" borderId="50" xfId="0" applyFont="1" applyFill="1" applyBorder="1" applyAlignment="1">
      <alignment horizontal="center" vertical="center"/>
    </xf>
    <xf numFmtId="0" fontId="77" fillId="4" borderId="55" xfId="0" applyFont="1" applyFill="1" applyBorder="1" applyAlignment="1">
      <alignment vertical="center"/>
    </xf>
    <xf numFmtId="0" fontId="77" fillId="4" borderId="56" xfId="0" applyFont="1" applyFill="1" applyBorder="1" applyAlignment="1">
      <alignment vertical="center"/>
    </xf>
    <xf numFmtId="0" fontId="79" fillId="4" borderId="65" xfId="0" applyFont="1" applyFill="1" applyBorder="1" applyAlignment="1">
      <alignment horizontal="center" vertical="center" textRotation="90" wrapText="1"/>
    </xf>
    <xf numFmtId="0" fontId="79" fillId="4" borderId="66" xfId="0" applyFont="1" applyFill="1" applyBorder="1" applyAlignment="1">
      <alignment horizontal="center" vertical="center" textRotation="90" wrapText="1"/>
    </xf>
    <xf numFmtId="0" fontId="79" fillId="4" borderId="67" xfId="0" applyFont="1" applyFill="1" applyBorder="1" applyAlignment="1">
      <alignment horizontal="center" vertical="center" wrapText="1"/>
    </xf>
    <xf numFmtId="0" fontId="79" fillId="4" borderId="36" xfId="0" applyFont="1" applyFill="1" applyBorder="1" applyAlignment="1">
      <alignment horizontal="center" vertical="center" textRotation="90" wrapText="1"/>
    </xf>
    <xf numFmtId="0" fontId="81" fillId="4" borderId="36" xfId="0" applyFont="1" applyFill="1" applyBorder="1" applyAlignment="1">
      <alignment horizontal="center" vertical="center" textRotation="90"/>
    </xf>
    <xf numFmtId="0" fontId="79" fillId="4" borderId="63" xfId="0" applyFont="1" applyFill="1" applyBorder="1" applyAlignment="1">
      <alignment horizontal="center" vertical="center" textRotation="90" wrapText="1"/>
    </xf>
    <xf numFmtId="0" fontId="79" fillId="4" borderId="5" xfId="0" applyFont="1" applyFill="1" applyBorder="1" applyAlignment="1">
      <alignment horizontal="center" vertical="center" textRotation="90" wrapText="1"/>
    </xf>
    <xf numFmtId="3" fontId="51" fillId="0" borderId="32" xfId="0" applyNumberFormat="1" applyFont="1" applyBorder="1" applyAlignment="1">
      <alignment horizontal="justify" vertical="center" wrapText="1"/>
    </xf>
    <xf numFmtId="0" fontId="73" fillId="0" borderId="32" xfId="0" applyFont="1" applyBorder="1" applyAlignment="1" applyProtection="1">
      <alignment horizontal="justify" vertical="center" wrapText="1"/>
      <protection locked="0"/>
    </xf>
    <xf numFmtId="2" fontId="51" fillId="0" borderId="32" xfId="3" applyNumberFormat="1" applyFont="1" applyBorder="1" applyAlignment="1">
      <alignment horizontal="center" vertical="center" wrapText="1"/>
    </xf>
    <xf numFmtId="3" fontId="51" fillId="0" borderId="6" xfId="0" applyNumberFormat="1" applyFont="1" applyBorder="1" applyAlignment="1">
      <alignment horizontal="justify" vertical="center" wrapText="1"/>
    </xf>
    <xf numFmtId="0" fontId="73"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center" vertical="center" wrapText="1"/>
    </xf>
    <xf numFmtId="2" fontId="83" fillId="0" borderId="6" xfId="3" applyNumberFormat="1" applyFont="1" applyBorder="1" applyAlignment="1">
      <alignment horizontal="justify" vertical="center" wrapText="1"/>
    </xf>
    <xf numFmtId="0" fontId="82"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justify" vertical="center" wrapText="1"/>
    </xf>
    <xf numFmtId="3" fontId="51" fillId="0" borderId="21" xfId="0" applyNumberFormat="1" applyFont="1" applyBorder="1" applyAlignment="1">
      <alignment horizontal="justify" vertical="center" wrapText="1"/>
    </xf>
    <xf numFmtId="0" fontId="73" fillId="0" borderId="21" xfId="0" applyFont="1" applyBorder="1" applyAlignment="1" applyProtection="1">
      <alignment horizontal="justify" vertical="center" wrapText="1"/>
      <protection locked="0"/>
    </xf>
    <xf numFmtId="2" fontId="51" fillId="0" borderId="21" xfId="3" applyNumberFormat="1" applyFont="1" applyBorder="1" applyAlignment="1">
      <alignment horizontal="center" vertical="center" wrapText="1"/>
    </xf>
    <xf numFmtId="2" fontId="51" fillId="0" borderId="21" xfId="3" applyNumberFormat="1" applyFont="1" applyBorder="1" applyAlignment="1">
      <alignment horizontal="justify" vertical="center" wrapText="1"/>
    </xf>
    <xf numFmtId="3" fontId="51" fillId="0" borderId="20" xfId="0" applyNumberFormat="1" applyFont="1" applyBorder="1" applyAlignment="1">
      <alignment horizontal="justify" vertical="center" wrapText="1"/>
    </xf>
    <xf numFmtId="0" fontId="73" fillId="0" borderId="20" xfId="0" applyFont="1" applyBorder="1" applyAlignment="1" applyProtection="1">
      <alignment horizontal="justify" vertical="center" wrapText="1"/>
      <protection locked="0"/>
    </xf>
    <xf numFmtId="2" fontId="51" fillId="0" borderId="20" xfId="3" applyNumberFormat="1" applyFont="1" applyBorder="1" applyAlignment="1">
      <alignment horizontal="center" vertical="center" wrapText="1"/>
    </xf>
    <xf numFmtId="3" fontId="51" fillId="0" borderId="29" xfId="0" applyNumberFormat="1" applyFont="1" applyBorder="1" applyAlignment="1">
      <alignment horizontal="justify" vertical="center" wrapText="1"/>
    </xf>
    <xf numFmtId="0" fontId="51" fillId="0" borderId="29" xfId="0" applyFont="1" applyBorder="1" applyAlignment="1">
      <alignment horizontal="justify" vertical="center" wrapText="1"/>
    </xf>
    <xf numFmtId="0" fontId="64" fillId="0" borderId="29" xfId="0" applyFont="1" applyBorder="1" applyAlignment="1" applyProtection="1">
      <alignment horizontal="justify" vertical="center" wrapText="1"/>
      <protection locked="0"/>
    </xf>
    <xf numFmtId="0" fontId="51" fillId="0" borderId="29" xfId="0" applyFont="1" applyBorder="1" applyAlignment="1">
      <alignment horizontal="center" vertical="center" wrapText="1"/>
    </xf>
    <xf numFmtId="2" fontId="51" fillId="0" borderId="29" xfId="3" applyNumberFormat="1" applyFont="1" applyBorder="1" applyAlignment="1">
      <alignment horizontal="center" vertical="center" wrapText="1"/>
    </xf>
    <xf numFmtId="2" fontId="51" fillId="0" borderId="29" xfId="3" applyNumberFormat="1" applyFont="1" applyBorder="1" applyAlignment="1">
      <alignment horizontal="justify" vertical="center" wrapText="1"/>
    </xf>
    <xf numFmtId="2" fontId="84" fillId="0" borderId="32" xfId="3" applyNumberFormat="1" applyFont="1" applyBorder="1" applyAlignment="1">
      <alignment horizontal="justify" vertical="center" wrapText="1"/>
    </xf>
    <xf numFmtId="0" fontId="57" fillId="3" borderId="76" xfId="0" applyFont="1" applyFill="1" applyBorder="1"/>
    <xf numFmtId="0" fontId="57" fillId="0" borderId="76" xfId="0" applyFont="1" applyBorder="1"/>
    <xf numFmtId="2" fontId="84" fillId="0" borderId="6" xfId="3" applyNumberFormat="1" applyFont="1" applyBorder="1" applyAlignment="1">
      <alignment horizontal="justify" vertical="center" wrapText="1"/>
    </xf>
    <xf numFmtId="0" fontId="64" fillId="0" borderId="21" xfId="0" applyFont="1" applyBorder="1" applyAlignment="1" applyProtection="1">
      <alignment horizontal="justify" vertical="center" wrapText="1"/>
      <protection locked="0"/>
    </xf>
    <xf numFmtId="0" fontId="57" fillId="3" borderId="16" xfId="0" applyFont="1" applyFill="1" applyBorder="1"/>
    <xf numFmtId="0" fontId="57" fillId="0" borderId="16" xfId="0" applyFont="1" applyBorder="1"/>
    <xf numFmtId="0" fontId="84" fillId="0" borderId="0" xfId="0" applyFont="1" applyAlignment="1">
      <alignment wrapText="1"/>
    </xf>
    <xf numFmtId="2" fontId="84" fillId="0" borderId="21" xfId="3" applyNumberFormat="1" applyFont="1" applyBorder="1" applyAlignment="1">
      <alignment horizontal="justify" vertical="center" wrapText="1"/>
    </xf>
    <xf numFmtId="3" fontId="51" fillId="0" borderId="0" xfId="0" applyNumberFormat="1" applyFont="1" applyAlignment="1">
      <alignment horizontal="left"/>
    </xf>
    <xf numFmtId="2" fontId="51" fillId="0" borderId="0" xfId="3" applyNumberFormat="1" applyFont="1"/>
    <xf numFmtId="164" fontId="51" fillId="0" borderId="0" xfId="3" applyNumberFormat="1" applyFont="1" applyAlignment="1">
      <alignment horizontal="center"/>
    </xf>
    <xf numFmtId="164" fontId="51" fillId="0" borderId="0" xfId="3" applyNumberFormat="1" applyFont="1"/>
    <xf numFmtId="2" fontId="64" fillId="0" borderId="32" xfId="3" applyNumberFormat="1" applyFont="1" applyBorder="1" applyAlignment="1">
      <alignment horizontal="justify" vertical="center" wrapText="1"/>
    </xf>
    <xf numFmtId="0" fontId="51" fillId="0" borderId="6" xfId="0" applyFont="1" applyBorder="1" applyAlignment="1">
      <alignment horizontal="left" vertical="center" wrapText="1"/>
    </xf>
    <xf numFmtId="2" fontId="64" fillId="0" borderId="6" xfId="3" applyNumberFormat="1" applyFont="1" applyBorder="1" applyAlignment="1">
      <alignment horizontal="justify" vertical="center" wrapText="1"/>
    </xf>
    <xf numFmtId="0" fontId="73" fillId="3" borderId="32" xfId="0" applyFont="1" applyFill="1" applyBorder="1" applyAlignment="1" applyProtection="1">
      <alignment horizontal="justify" vertical="center" wrapText="1"/>
      <protection locked="0"/>
    </xf>
    <xf numFmtId="0" fontId="73" fillId="3" borderId="6" xfId="0" applyFont="1" applyFill="1" applyBorder="1" applyAlignment="1" applyProtection="1">
      <alignment horizontal="justify" vertical="center" wrapText="1"/>
      <protection locked="0"/>
    </xf>
    <xf numFmtId="3" fontId="51" fillId="3" borderId="6" xfId="0" applyNumberFormat="1" applyFont="1" applyFill="1" applyBorder="1" applyAlignment="1">
      <alignment horizontal="justify" vertical="center" wrapText="1"/>
    </xf>
    <xf numFmtId="0" fontId="51" fillId="3" borderId="6" xfId="0" applyFont="1" applyFill="1" applyBorder="1" applyAlignment="1">
      <alignment horizontal="justify" vertical="center" wrapText="1"/>
    </xf>
    <xf numFmtId="0" fontId="12" fillId="3" borderId="6" xfId="0" applyFont="1" applyFill="1" applyBorder="1" applyAlignment="1">
      <alignment vertical="center" wrapText="1"/>
    </xf>
    <xf numFmtId="0" fontId="12" fillId="3" borderId="6" xfId="0" applyFont="1" applyFill="1" applyBorder="1" applyAlignment="1">
      <alignment vertical="center"/>
    </xf>
    <xf numFmtId="0" fontId="86" fillId="3" borderId="6" xfId="0" applyFont="1" applyFill="1" applyBorder="1" applyAlignment="1" applyProtection="1">
      <alignment horizontal="justify" vertical="center" wrapText="1"/>
      <protection locked="0"/>
    </xf>
    <xf numFmtId="0" fontId="51" fillId="3" borderId="6" xfId="0" applyFont="1" applyFill="1" applyBorder="1" applyAlignment="1">
      <alignment horizontal="center" vertical="center" wrapText="1"/>
    </xf>
    <xf numFmtId="0" fontId="56" fillId="15" borderId="0" xfId="0" applyFont="1" applyFill="1" applyAlignment="1" applyProtection="1">
      <alignment horizontal="center" vertical="center" wrapText="1"/>
      <protection locked="0"/>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87" fillId="0" borderId="0" xfId="0" applyFont="1" applyAlignment="1" applyProtection="1">
      <alignment vertical="center"/>
      <protection locked="0"/>
    </xf>
    <xf numFmtId="0" fontId="87" fillId="0" borderId="0" xfId="0" applyFont="1" applyProtection="1">
      <protection locked="0"/>
    </xf>
    <xf numFmtId="0" fontId="87" fillId="0" borderId="0" xfId="0" applyFont="1"/>
    <xf numFmtId="0" fontId="89" fillId="19" borderId="122" xfId="0" applyFont="1" applyFill="1" applyBorder="1" applyAlignment="1" applyProtection="1">
      <alignment horizontal="left" vertical="center" wrapText="1"/>
      <protection locked="0"/>
    </xf>
    <xf numFmtId="0" fontId="89" fillId="19"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left" vertical="center" wrapText="1"/>
      <protection locked="0"/>
    </xf>
    <xf numFmtId="0" fontId="87" fillId="0" borderId="0" xfId="0" applyFont="1" applyAlignment="1" applyProtection="1">
      <alignment horizontal="left" vertical="center"/>
      <protection locked="0"/>
    </xf>
    <xf numFmtId="0" fontId="89" fillId="0" borderId="0" xfId="0" applyFont="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0" xfId="0" applyFont="1" applyAlignment="1" applyProtection="1">
      <alignment horizontal="left"/>
      <protection locked="0"/>
    </xf>
    <xf numFmtId="0" fontId="87" fillId="0" borderId="0" xfId="0" applyFont="1" applyAlignment="1" applyProtection="1">
      <alignment horizontal="center"/>
      <protection locked="0"/>
    </xf>
    <xf numFmtId="0" fontId="91" fillId="20"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87" fillId="3" borderId="0" xfId="0" applyFont="1" applyFill="1"/>
    <xf numFmtId="0" fontId="91" fillId="0" borderId="125" xfId="0" applyFont="1" applyBorder="1" applyAlignment="1">
      <alignment horizontal="center" vertical="center" wrapText="1" readingOrder="1"/>
    </xf>
    <xf numFmtId="0" fontId="90" fillId="0" borderId="0" xfId="0" applyFont="1" applyAlignment="1">
      <alignment vertical="center" wrapText="1"/>
    </xf>
    <xf numFmtId="0" fontId="89" fillId="0" borderId="0" xfId="0" applyFont="1"/>
    <xf numFmtId="0" fontId="87" fillId="0" borderId="129" xfId="0" applyFont="1" applyBorder="1" applyAlignment="1">
      <alignment horizontal="center" vertical="center" wrapText="1"/>
    </xf>
    <xf numFmtId="0" fontId="87" fillId="0" borderId="132" xfId="0" applyFont="1" applyBorder="1" applyAlignment="1">
      <alignment horizontal="center" vertical="center" wrapText="1"/>
    </xf>
    <xf numFmtId="0" fontId="87" fillId="0" borderId="133" xfId="0" applyFont="1" applyBorder="1" applyAlignment="1">
      <alignment horizontal="center" vertical="center" wrapText="1"/>
    </xf>
    <xf numFmtId="0" fontId="87" fillId="0" borderId="134" xfId="0" applyFont="1" applyBorder="1"/>
    <xf numFmtId="0" fontId="87" fillId="0" borderId="135" xfId="0" applyFont="1" applyBorder="1" applyAlignment="1">
      <alignment horizontal="center" vertical="center" wrapText="1"/>
    </xf>
    <xf numFmtId="0" fontId="87" fillId="0" borderId="138" xfId="0" applyFont="1" applyBorder="1" applyAlignment="1">
      <alignment horizontal="center" vertical="center" wrapText="1"/>
    </xf>
    <xf numFmtId="0" fontId="87" fillId="0" borderId="139" xfId="0" applyFont="1" applyBorder="1" applyAlignment="1">
      <alignment horizontal="center" vertical="center" wrapText="1"/>
    </xf>
    <xf numFmtId="0" fontId="87" fillId="0" borderId="0" xfId="0" applyFont="1" applyAlignment="1">
      <alignment horizontal="left"/>
    </xf>
    <xf numFmtId="0" fontId="87" fillId="0" borderId="0" xfId="0" applyFont="1" applyAlignment="1">
      <alignment horizontal="center"/>
    </xf>
    <xf numFmtId="0" fontId="87" fillId="0" borderId="133" xfId="0" applyFont="1" applyBorder="1"/>
    <xf numFmtId="0" fontId="93" fillId="0" borderId="0" xfId="0" applyFont="1" applyAlignment="1">
      <alignment wrapText="1"/>
    </xf>
    <xf numFmtId="0" fontId="95" fillId="0" borderId="0" xfId="0" applyFont="1"/>
    <xf numFmtId="0" fontId="97" fillId="20" borderId="122" xfId="0" applyFont="1" applyFill="1" applyBorder="1" applyAlignment="1">
      <alignment horizontal="center" vertical="center"/>
    </xf>
    <xf numFmtId="0" fontId="97" fillId="5" borderId="122" xfId="0" applyFont="1" applyFill="1" applyBorder="1" applyAlignment="1">
      <alignment horizontal="center" vertical="center"/>
    </xf>
    <xf numFmtId="0" fontId="97" fillId="5" borderId="122" xfId="0" applyFont="1" applyFill="1" applyBorder="1" applyAlignment="1">
      <alignment vertical="center" wrapText="1"/>
    </xf>
    <xf numFmtId="0" fontId="97" fillId="21" borderId="122" xfId="0" applyFont="1" applyFill="1" applyBorder="1" applyAlignment="1">
      <alignment horizontal="left" vertical="center" wrapText="1"/>
    </xf>
    <xf numFmtId="0" fontId="93" fillId="21" borderId="122" xfId="0" applyFont="1" applyFill="1" applyBorder="1" applyAlignment="1">
      <alignment horizontal="center" vertical="center" wrapText="1"/>
    </xf>
    <xf numFmtId="0" fontId="98" fillId="21" borderId="122" xfId="0" applyFont="1" applyFill="1" applyBorder="1" applyAlignment="1">
      <alignment horizontal="center" vertical="center" wrapText="1"/>
    </xf>
    <xf numFmtId="0" fontId="99" fillId="21" borderId="122" xfId="0" applyFont="1" applyFill="1" applyBorder="1" applyAlignment="1">
      <alignment horizontal="center" vertical="center" wrapText="1"/>
    </xf>
    <xf numFmtId="0" fontId="97" fillId="0" borderId="122" xfId="0" applyFont="1" applyBorder="1" applyAlignment="1">
      <alignment vertical="center" wrapText="1"/>
    </xf>
    <xf numFmtId="0" fontId="99" fillId="21" borderId="140" xfId="0" applyFont="1" applyFill="1" applyBorder="1" applyAlignment="1">
      <alignment horizontal="center" vertical="center" wrapText="1"/>
    </xf>
    <xf numFmtId="0" fontId="99" fillId="21" borderId="141" xfId="0" applyFont="1" applyFill="1" applyBorder="1" applyAlignment="1">
      <alignment horizontal="center" vertical="center" wrapText="1"/>
    </xf>
    <xf numFmtId="0" fontId="99" fillId="21" borderId="142" xfId="0" applyFont="1" applyFill="1" applyBorder="1" applyAlignment="1">
      <alignment horizontal="center" vertical="center" wrapText="1"/>
    </xf>
    <xf numFmtId="0" fontId="93" fillId="21" borderId="122" xfId="0" applyFont="1" applyFill="1" applyBorder="1" applyAlignment="1">
      <alignment horizontal="center" vertical="center"/>
    </xf>
    <xf numFmtId="0" fontId="98" fillId="21" borderId="122" xfId="0" applyFont="1" applyFill="1" applyBorder="1" applyAlignment="1">
      <alignment horizontal="center" vertical="center"/>
    </xf>
    <xf numFmtId="0" fontId="97" fillId="0" borderId="122" xfId="0" applyFont="1" applyBorder="1" applyAlignment="1">
      <alignment horizontal="left" vertical="center" wrapText="1"/>
    </xf>
    <xf numFmtId="0" fontId="93" fillId="3" borderId="122" xfId="0" applyFont="1" applyFill="1" applyBorder="1" applyAlignment="1">
      <alignment horizontal="center" vertical="center"/>
    </xf>
    <xf numFmtId="0" fontId="95" fillId="3" borderId="122" xfId="0" applyFont="1" applyFill="1" applyBorder="1" applyAlignment="1">
      <alignment horizontal="center" vertical="center"/>
    </xf>
    <xf numFmtId="0" fontId="95" fillId="3" borderId="122" xfId="0" applyFont="1" applyFill="1" applyBorder="1" applyAlignment="1">
      <alignment horizontal="center" vertical="center" wrapText="1"/>
    </xf>
    <xf numFmtId="0" fontId="95" fillId="0" borderId="122" xfId="0" applyFont="1" applyBorder="1" applyAlignment="1">
      <alignment horizontal="left" vertical="center"/>
    </xf>
    <xf numFmtId="0" fontId="95" fillId="0" borderId="0" xfId="0" applyFont="1" applyAlignment="1">
      <alignment horizontal="left"/>
    </xf>
    <xf numFmtId="0" fontId="93" fillId="0" borderId="0" xfId="0" applyFont="1" applyAlignment="1">
      <alignment horizontal="center"/>
    </xf>
    <xf numFmtId="0" fontId="95" fillId="0" borderId="0" xfId="0" applyFont="1" applyAlignment="1">
      <alignment horizontal="center"/>
    </xf>
    <xf numFmtId="0" fontId="100" fillId="0" borderId="6" xfId="0" applyFont="1" applyBorder="1" applyAlignment="1" applyProtection="1">
      <alignment horizontal="justify" vertical="center" wrapText="1"/>
      <protection locked="0"/>
    </xf>
    <xf numFmtId="3" fontId="87" fillId="0" borderId="6" xfId="0" applyNumberFormat="1" applyFont="1" applyBorder="1" applyAlignment="1">
      <alignment horizontal="justify" vertical="center" wrapText="1"/>
    </xf>
    <xf numFmtId="0" fontId="101" fillId="4" borderId="36" xfId="0" applyFont="1" applyFill="1" applyBorder="1" applyAlignment="1">
      <alignment horizontal="center" vertical="center" textRotation="90" wrapText="1"/>
    </xf>
    <xf numFmtId="2" fontId="90" fillId="0" borderId="20" xfId="3" applyNumberFormat="1" applyFont="1" applyBorder="1" applyAlignment="1">
      <alignment horizontal="justify" vertical="center" wrapText="1"/>
    </xf>
    <xf numFmtId="2" fontId="90" fillId="0" borderId="6" xfId="3" applyNumberFormat="1" applyFont="1" applyBorder="1" applyAlignment="1">
      <alignment horizontal="justify" vertical="center" wrapText="1"/>
    </xf>
    <xf numFmtId="0" fontId="87" fillId="0" borderId="6" xfId="0" applyFont="1" applyBorder="1" applyAlignment="1">
      <alignment horizontal="center" vertical="center" wrapText="1"/>
    </xf>
    <xf numFmtId="0" fontId="100" fillId="0" borderId="32" xfId="0" applyFont="1" applyBorder="1" applyAlignment="1" applyProtection="1">
      <alignment horizontal="justify" vertical="center" wrapText="1"/>
      <protection locked="0"/>
    </xf>
    <xf numFmtId="0" fontId="11" fillId="3" borderId="29" xfId="0" applyFont="1" applyFill="1" applyBorder="1" applyAlignment="1">
      <alignment horizontal="center" vertical="center"/>
    </xf>
    <xf numFmtId="0" fontId="11" fillId="3" borderId="109" xfId="0" applyFont="1" applyFill="1" applyBorder="1" applyAlignment="1">
      <alignment horizontal="center" vertical="center"/>
    </xf>
    <xf numFmtId="0" fontId="103" fillId="4" borderId="10" xfId="0" applyFont="1" applyFill="1" applyBorder="1" applyAlignment="1">
      <alignment horizontal="left" vertical="center"/>
    </xf>
    <xf numFmtId="0" fontId="103" fillId="4" borderId="10" xfId="0" applyFont="1" applyFill="1" applyBorder="1" applyAlignment="1">
      <alignment vertical="center"/>
    </xf>
    <xf numFmtId="0" fontId="103" fillId="4" borderId="10" xfId="0" applyFont="1" applyFill="1" applyBorder="1" applyAlignment="1">
      <alignment horizontal="center" vertical="center"/>
    </xf>
    <xf numFmtId="0" fontId="103" fillId="4" borderId="34" xfId="0" applyFont="1" applyFill="1" applyBorder="1" applyAlignment="1">
      <alignment vertical="center"/>
    </xf>
    <xf numFmtId="0" fontId="104" fillId="3" borderId="0" xfId="0" applyFont="1" applyFill="1"/>
    <xf numFmtId="0" fontId="104" fillId="0" borderId="0" xfId="0" applyFont="1"/>
    <xf numFmtId="0" fontId="103" fillId="4" borderId="0" xfId="0" applyFont="1" applyFill="1" applyAlignment="1">
      <alignment horizontal="left" vertical="center"/>
    </xf>
    <xf numFmtId="0" fontId="103" fillId="4" borderId="0" xfId="0" applyFont="1" applyFill="1" applyAlignment="1">
      <alignment vertical="center"/>
    </xf>
    <xf numFmtId="0" fontId="103" fillId="4" borderId="0" xfId="0" applyFont="1" applyFill="1" applyAlignment="1">
      <alignment horizontal="center" vertical="center"/>
    </xf>
    <xf numFmtId="0" fontId="103" fillId="4" borderId="33" xfId="0" applyFont="1" applyFill="1" applyBorder="1" applyAlignment="1">
      <alignment vertical="center"/>
    </xf>
    <xf numFmtId="0" fontId="105" fillId="3" borderId="31" xfId="0" applyFont="1" applyFill="1" applyBorder="1" applyAlignment="1">
      <alignment horizontal="center" vertical="center"/>
    </xf>
    <xf numFmtId="0" fontId="105" fillId="3" borderId="0" xfId="0" applyFont="1" applyFill="1" applyAlignment="1">
      <alignment horizontal="center" vertical="center"/>
    </xf>
    <xf numFmtId="0" fontId="107" fillId="3" borderId="6" xfId="0" applyFont="1" applyFill="1" applyBorder="1" applyAlignment="1" applyProtection="1">
      <alignment horizontal="left" vertical="center"/>
      <protection locked="0"/>
    </xf>
    <xf numFmtId="0" fontId="107" fillId="3" borderId="6" xfId="0" applyFont="1" applyFill="1" applyBorder="1" applyAlignment="1" applyProtection="1">
      <alignment horizontal="left" vertical="center" wrapText="1"/>
      <protection locked="0"/>
    </xf>
    <xf numFmtId="0" fontId="107" fillId="3" borderId="6" xfId="0" applyFont="1" applyFill="1" applyBorder="1" applyAlignment="1" applyProtection="1">
      <alignment vertical="center" wrapText="1"/>
      <protection locked="0"/>
    </xf>
    <xf numFmtId="0" fontId="108" fillId="4" borderId="60" xfId="0" applyFont="1" applyFill="1" applyBorder="1" applyAlignment="1">
      <alignment vertical="center"/>
    </xf>
    <xf numFmtId="0" fontId="108" fillId="4" borderId="0" xfId="0" applyFont="1" applyFill="1" applyAlignment="1">
      <alignment vertical="center"/>
    </xf>
    <xf numFmtId="0" fontId="108" fillId="4" borderId="53" xfId="0" applyFont="1" applyFill="1" applyBorder="1" applyAlignment="1">
      <alignment horizontal="center" vertical="center"/>
    </xf>
    <xf numFmtId="0" fontId="108" fillId="4" borderId="36" xfId="0" applyFont="1" applyFill="1" applyBorder="1" applyAlignment="1">
      <alignment horizontal="center" vertical="center" wrapText="1"/>
    </xf>
    <xf numFmtId="0" fontId="108" fillId="4" borderId="70" xfId="0" applyFont="1" applyFill="1" applyBorder="1" applyAlignment="1">
      <alignment horizontal="center" vertical="center" wrapText="1"/>
    </xf>
    <xf numFmtId="0" fontId="108" fillId="4" borderId="62" xfId="0" applyFont="1" applyFill="1" applyBorder="1" applyAlignment="1">
      <alignment horizontal="center" vertical="center" wrapText="1"/>
    </xf>
    <xf numFmtId="0" fontId="108" fillId="3" borderId="0" xfId="0" applyFont="1" applyFill="1" applyAlignment="1">
      <alignment horizontal="center" vertical="center"/>
    </xf>
    <xf numFmtId="0" fontId="108" fillId="2" borderId="0" xfId="0" applyFont="1" applyFill="1" applyAlignment="1">
      <alignment horizontal="center" vertical="center"/>
    </xf>
    <xf numFmtId="0" fontId="105" fillId="0" borderId="20" xfId="0" applyFont="1" applyBorder="1" applyAlignment="1">
      <alignment horizontal="justify" vertical="center" wrapText="1"/>
    </xf>
    <xf numFmtId="0" fontId="105" fillId="0" borderId="32" xfId="0" applyFont="1" applyBorder="1" applyAlignment="1">
      <alignment horizontal="center" vertical="center" wrapText="1"/>
    </xf>
    <xf numFmtId="0" fontId="111" fillId="3" borderId="32" xfId="0" applyFont="1" applyFill="1" applyBorder="1" applyAlignment="1">
      <alignment horizontal="center" vertical="center" wrapText="1"/>
    </xf>
    <xf numFmtId="1" fontId="105" fillId="0" borderId="32" xfId="4" applyNumberFormat="1" applyFont="1" applyBorder="1" applyAlignment="1">
      <alignment horizontal="center" vertical="center" wrapText="1"/>
    </xf>
    <xf numFmtId="0" fontId="105" fillId="0" borderId="6" xfId="0" applyFont="1" applyBorder="1" applyAlignment="1">
      <alignment horizontal="justify" vertical="center" wrapText="1"/>
    </xf>
    <xf numFmtId="0" fontId="105" fillId="0" borderId="6" xfId="0" applyFont="1" applyBorder="1" applyAlignment="1">
      <alignment horizontal="center" vertical="center" wrapText="1"/>
    </xf>
    <xf numFmtId="0" fontId="111" fillId="3" borderId="6" xfId="0" applyFont="1" applyFill="1" applyBorder="1" applyAlignment="1">
      <alignment horizontal="center" vertical="center" wrapText="1"/>
    </xf>
    <xf numFmtId="1" fontId="105" fillId="0" borderId="6" xfId="4" applyNumberFormat="1" applyFont="1" applyBorder="1" applyAlignment="1">
      <alignment horizontal="center" vertical="center" wrapText="1"/>
    </xf>
    <xf numFmtId="0" fontId="111" fillId="0" borderId="6" xfId="0" applyFont="1" applyBorder="1" applyAlignment="1">
      <alignment horizontal="justify" vertical="center" wrapText="1"/>
    </xf>
    <xf numFmtId="0" fontId="105" fillId="0" borderId="21" xfId="0" applyFont="1" applyBorder="1" applyAlignment="1">
      <alignment horizontal="justify" vertical="center" wrapText="1"/>
    </xf>
    <xf numFmtId="0" fontId="105" fillId="0" borderId="21" xfId="0" applyFont="1" applyBorder="1" applyAlignment="1">
      <alignment horizontal="center" vertical="center" wrapText="1"/>
    </xf>
    <xf numFmtId="0" fontId="111" fillId="3" borderId="21" xfId="0" applyFont="1" applyFill="1" applyBorder="1" applyAlignment="1">
      <alignment horizontal="center" vertical="center" wrapText="1"/>
    </xf>
    <xf numFmtId="1" fontId="105" fillId="0" borderId="21" xfId="4" applyNumberFormat="1" applyFont="1" applyBorder="1" applyAlignment="1">
      <alignment horizontal="center" vertical="center" wrapText="1"/>
    </xf>
    <xf numFmtId="0" fontId="116" fillId="0" borderId="6" xfId="0" applyFont="1" applyBorder="1" applyAlignment="1">
      <alignment horizontal="justify" vertical="center" wrapText="1"/>
    </xf>
    <xf numFmtId="0" fontId="105" fillId="0" borderId="11" xfId="0" applyFont="1" applyBorder="1" applyAlignment="1">
      <alignment horizontal="left"/>
    </xf>
    <xf numFmtId="0" fontId="105" fillId="0" borderId="87" xfId="0" applyFont="1" applyBorder="1" applyAlignment="1">
      <alignment horizontal="justify" vertical="center" wrapText="1"/>
    </xf>
    <xf numFmtId="0" fontId="105" fillId="0" borderId="88" xfId="0" applyFont="1" applyBorder="1" applyAlignment="1">
      <alignment horizontal="justify" vertical="center" wrapText="1"/>
    </xf>
    <xf numFmtId="0" fontId="105" fillId="0" borderId="25" xfId="0" applyFont="1" applyBorder="1" applyAlignment="1">
      <alignment horizontal="center" vertical="center" wrapText="1"/>
    </xf>
    <xf numFmtId="0" fontId="105" fillId="0" borderId="20" xfId="0" applyFont="1" applyBorder="1" applyAlignment="1">
      <alignment horizontal="left" vertical="center" wrapText="1"/>
    </xf>
    <xf numFmtId="0" fontId="105" fillId="0" borderId="20" xfId="0" applyFont="1" applyBorder="1" applyAlignment="1">
      <alignment horizontal="center" vertical="center" wrapText="1"/>
    </xf>
    <xf numFmtId="0" fontId="105" fillId="0" borderId="43" xfId="0" applyFont="1" applyBorder="1" applyAlignment="1">
      <alignment horizontal="center" vertical="center" wrapText="1"/>
    </xf>
    <xf numFmtId="0" fontId="105" fillId="0" borderId="6" xfId="0" applyFont="1" applyBorder="1" applyAlignment="1">
      <alignment vertical="center" wrapText="1"/>
    </xf>
    <xf numFmtId="0" fontId="105" fillId="0" borderId="20" xfId="0" applyFont="1" applyBorder="1" applyAlignment="1">
      <alignment vertical="center" wrapText="1"/>
    </xf>
    <xf numFmtId="0" fontId="111" fillId="0" borderId="20" xfId="0" applyFont="1" applyBorder="1" applyAlignment="1">
      <alignment horizontal="center" vertical="center" wrapText="1"/>
    </xf>
    <xf numFmtId="0" fontId="109" fillId="0" borderId="20" xfId="0" applyFont="1" applyBorder="1" applyAlignment="1">
      <alignment horizontal="justify" vertical="center" wrapText="1"/>
    </xf>
    <xf numFmtId="0" fontId="105" fillId="0" borderId="0" xfId="0" applyFont="1"/>
    <xf numFmtId="0" fontId="109" fillId="0" borderId="6" xfId="0" applyFont="1" applyBorder="1" applyAlignment="1">
      <alignment horizontal="justify" vertical="center" wrapText="1"/>
    </xf>
    <xf numFmtId="0" fontId="120" fillId="0" borderId="6" xfId="0" applyFont="1" applyBorder="1" applyAlignment="1">
      <alignment horizontal="justify" vertical="center" wrapText="1"/>
    </xf>
    <xf numFmtId="1" fontId="105" fillId="0" borderId="20" xfId="4" applyNumberFormat="1" applyFont="1" applyBorder="1" applyAlignment="1">
      <alignment horizontal="center" vertical="center" wrapText="1"/>
    </xf>
    <xf numFmtId="0" fontId="105" fillId="0" borderId="21" xfId="0" applyFont="1" applyBorder="1" applyAlignment="1">
      <alignment horizontal="left" vertical="top" wrapText="1"/>
    </xf>
    <xf numFmtId="0" fontId="105" fillId="0" borderId="0" xfId="0" applyFont="1" applyAlignment="1">
      <alignment horizontal="left"/>
    </xf>
    <xf numFmtId="0" fontId="105" fillId="0" borderId="0" xfId="0" applyFont="1" applyAlignment="1">
      <alignment horizontal="center"/>
    </xf>
    <xf numFmtId="14" fontId="56" fillId="15" borderId="0" xfId="0" applyNumberFormat="1" applyFont="1" applyFill="1" applyAlignment="1" applyProtection="1">
      <alignment horizontal="center" vertical="center" wrapText="1"/>
      <protection locked="0"/>
    </xf>
    <xf numFmtId="0" fontId="56" fillId="15" borderId="0" xfId="0" applyFont="1" applyFill="1" applyAlignment="1" applyProtection="1">
      <alignment horizontal="center" vertical="center" wrapText="1"/>
      <protection locked="0"/>
    </xf>
    <xf numFmtId="0" fontId="50" fillId="0" borderId="0" xfId="0" applyFont="1" applyAlignment="1">
      <alignment horizontal="center" wrapText="1"/>
    </xf>
    <xf numFmtId="0" fontId="54" fillId="0" borderId="0" xfId="0" applyFont="1" applyAlignment="1">
      <alignment horizontal="center"/>
    </xf>
    <xf numFmtId="0" fontId="56" fillId="15" borderId="0" xfId="0" applyFont="1" applyFill="1" applyAlignment="1" applyProtection="1">
      <alignment horizontal="center" vertical="center"/>
      <protection locked="0"/>
    </xf>
    <xf numFmtId="0" fontId="60" fillId="0" borderId="0" xfId="0" applyFont="1" applyAlignment="1">
      <alignment horizontal="center"/>
    </xf>
    <xf numFmtId="0" fontId="51" fillId="0" borderId="74" xfId="0" applyFont="1" applyBorder="1" applyAlignment="1">
      <alignment horizontal="left" vertical="top" wrapText="1"/>
    </xf>
    <xf numFmtId="0" fontId="51" fillId="0" borderId="76" xfId="0" applyFont="1" applyBorder="1" applyAlignment="1">
      <alignment horizontal="left" vertical="top" wrapText="1"/>
    </xf>
    <xf numFmtId="0" fontId="51" fillId="0" borderId="77" xfId="0" applyFont="1" applyBorder="1" applyAlignment="1">
      <alignment horizontal="left" vertical="top" wrapText="1"/>
    </xf>
    <xf numFmtId="0" fontId="51" fillId="0" borderId="11" xfId="0" applyFont="1" applyBorder="1" applyAlignment="1">
      <alignment horizontal="left" vertical="top" wrapText="1"/>
    </xf>
    <xf numFmtId="0" fontId="51" fillId="0" borderId="0" xfId="0" applyFont="1" applyAlignment="1">
      <alignment horizontal="left" vertical="top" wrapText="1"/>
    </xf>
    <xf numFmtId="0" fontId="51" fillId="0" borderId="12" xfId="0" applyFont="1" applyBorder="1" applyAlignment="1">
      <alignment horizontal="left" vertical="top"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0" fontId="51" fillId="0" borderId="17" xfId="0" applyFont="1" applyBorder="1" applyAlignment="1">
      <alignment horizontal="left" vertical="top" wrapText="1"/>
    </xf>
    <xf numFmtId="0" fontId="87" fillId="0" borderId="136" xfId="0" applyFont="1" applyBorder="1" applyAlignment="1">
      <alignment horizontal="center" vertical="center" wrapText="1"/>
    </xf>
    <xf numFmtId="0" fontId="87" fillId="0" borderId="137" xfId="0" applyFont="1" applyBorder="1" applyAlignment="1">
      <alignment horizontal="center" vertical="center"/>
    </xf>
    <xf numFmtId="0" fontId="91" fillId="0" borderId="126" xfId="0" applyFont="1" applyBorder="1" applyAlignment="1">
      <alignment horizontal="center" vertical="center" wrapText="1" readingOrder="1"/>
    </xf>
    <xf numFmtId="0" fontId="91" fillId="0" borderId="128" xfId="0" applyFont="1" applyBorder="1" applyAlignment="1">
      <alignment horizontal="center" vertical="center" wrapText="1" readingOrder="1"/>
    </xf>
    <xf numFmtId="0" fontId="91" fillId="0" borderId="127" xfId="0" applyFont="1" applyBorder="1" applyAlignment="1">
      <alignment horizontal="center" vertical="center" wrapText="1" readingOrder="1"/>
    </xf>
    <xf numFmtId="0" fontId="91" fillId="0" borderId="125" xfId="0" applyFont="1" applyBorder="1" applyAlignment="1">
      <alignment horizontal="center" vertical="center" wrapText="1" readingOrder="1"/>
    </xf>
    <xf numFmtId="0" fontId="66" fillId="21" borderId="126" xfId="0" applyFont="1" applyFill="1" applyBorder="1" applyAlignment="1">
      <alignment horizontal="center" vertical="center" wrapText="1" readingOrder="1"/>
    </xf>
    <xf numFmtId="0" fontId="66" fillId="21" borderId="127" xfId="0" applyFont="1" applyFill="1" applyBorder="1" applyAlignment="1">
      <alignment horizontal="center" vertical="center" wrapText="1" readingOrder="1"/>
    </xf>
    <xf numFmtId="0" fontId="87" fillId="0" borderId="130" xfId="0" applyFont="1" applyBorder="1" applyAlignment="1">
      <alignment horizontal="center" vertical="center" wrapText="1"/>
    </xf>
    <xf numFmtId="0" fontId="87" fillId="0" borderId="131" xfId="0" applyFont="1" applyBorder="1" applyAlignment="1">
      <alignment horizontal="center" vertical="center"/>
    </xf>
    <xf numFmtId="0" fontId="66" fillId="21" borderId="126" xfId="0" applyFont="1" applyFill="1" applyBorder="1" applyAlignment="1">
      <alignment vertical="center" wrapText="1"/>
    </xf>
    <xf numFmtId="0" fontId="66" fillId="21" borderId="127" xfId="0" applyFont="1" applyFill="1" applyBorder="1" applyAlignment="1">
      <alignment vertical="center" wrapText="1"/>
    </xf>
    <xf numFmtId="0" fontId="92" fillId="19"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66" fillId="0" borderId="126" xfId="0" applyFont="1" applyBorder="1" applyAlignment="1">
      <alignment horizontal="center" vertical="center" wrapText="1" readingOrder="1"/>
    </xf>
    <xf numFmtId="0" fontId="66" fillId="0" borderId="127" xfId="0" applyFont="1" applyBorder="1" applyAlignment="1">
      <alignment horizontal="center" vertical="center" wrapText="1" readingOrder="1"/>
    </xf>
    <xf numFmtId="0" fontId="66" fillId="0" borderId="126" xfId="0" applyFont="1" applyBorder="1" applyAlignment="1">
      <alignment horizontal="left" vertical="center" wrapText="1"/>
    </xf>
    <xf numFmtId="0" fontId="66" fillId="0" borderId="127" xfId="0" applyFont="1" applyBorder="1" applyAlignment="1">
      <alignment horizontal="left" vertical="center" wrapText="1"/>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88" fillId="0" borderId="0" xfId="0" applyFont="1" applyAlignment="1" applyProtection="1">
      <alignment horizontal="center" vertical="center" wrapText="1"/>
      <protection locked="0"/>
    </xf>
    <xf numFmtId="0" fontId="90" fillId="5" borderId="123" xfId="0" applyFont="1" applyFill="1" applyBorder="1" applyAlignment="1" applyProtection="1">
      <alignment horizontal="center" vertical="center" wrapText="1"/>
      <protection locked="0"/>
    </xf>
    <xf numFmtId="0" fontId="90" fillId="5" borderId="124" xfId="0" applyFont="1" applyFill="1" applyBorder="1" applyAlignment="1" applyProtection="1">
      <alignment horizontal="center" vertical="center" wrapText="1"/>
      <protection locked="0"/>
    </xf>
    <xf numFmtId="0" fontId="90" fillId="5" borderId="122" xfId="0" applyFont="1" applyFill="1" applyBorder="1" applyAlignment="1" applyProtection="1">
      <alignment horizontal="center" vertical="center"/>
      <protection locked="0"/>
    </xf>
    <xf numFmtId="0" fontId="89" fillId="5" borderId="122" xfId="0" applyFont="1" applyFill="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91" fillId="20"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center" vertical="center" wrapText="1"/>
      <protection locked="0"/>
    </xf>
    <xf numFmtId="0" fontId="94" fillId="0" borderId="0" xfId="0" applyFont="1" applyAlignment="1">
      <alignment horizontal="center" vertical="center" wrapText="1"/>
    </xf>
    <xf numFmtId="0" fontId="96" fillId="19" borderId="122" xfId="0" applyFont="1" applyFill="1" applyBorder="1" applyAlignment="1">
      <alignment horizontal="center"/>
    </xf>
    <xf numFmtId="0" fontId="97" fillId="20" borderId="122" xfId="0" applyFont="1" applyFill="1" applyBorder="1" applyAlignment="1">
      <alignment horizontal="center" vertical="center" wrapText="1"/>
    </xf>
    <xf numFmtId="0" fontId="97" fillId="20" borderId="122" xfId="0" applyFont="1" applyFill="1" applyBorder="1" applyAlignment="1">
      <alignment horizontal="center" vertical="center"/>
    </xf>
    <xf numFmtId="0" fontId="97" fillId="21" borderId="140" xfId="0" applyFont="1" applyFill="1" applyBorder="1" applyAlignment="1">
      <alignment horizontal="left" vertical="center" wrapText="1"/>
    </xf>
    <xf numFmtId="0" fontId="97" fillId="21" borderId="141" xfId="0" applyFont="1" applyFill="1" applyBorder="1" applyAlignment="1">
      <alignment horizontal="left" vertical="center" wrapText="1"/>
    </xf>
    <xf numFmtId="0" fontId="97" fillId="21" borderId="142" xfId="0" applyFont="1" applyFill="1" applyBorder="1" applyAlignment="1">
      <alignment horizontal="left" vertical="center" wrapText="1"/>
    </xf>
    <xf numFmtId="0" fontId="93" fillId="21" borderId="140" xfId="0" applyFont="1" applyFill="1" applyBorder="1" applyAlignment="1">
      <alignment horizontal="center" vertical="center" wrapText="1"/>
    </xf>
    <xf numFmtId="0" fontId="93" fillId="21" borderId="141" xfId="0" applyFont="1" applyFill="1" applyBorder="1" applyAlignment="1">
      <alignment horizontal="center" vertical="center" wrapText="1"/>
    </xf>
    <xf numFmtId="0" fontId="93" fillId="21" borderId="142" xfId="0" applyFont="1" applyFill="1" applyBorder="1" applyAlignment="1">
      <alignment horizontal="center" vertical="center" wrapText="1"/>
    </xf>
    <xf numFmtId="0" fontId="98" fillId="21" borderId="140" xfId="0" applyFont="1" applyFill="1" applyBorder="1" applyAlignment="1">
      <alignment horizontal="center" vertical="center" wrapText="1"/>
    </xf>
    <xf numFmtId="0" fontId="98" fillId="21" borderId="141" xfId="0" applyFont="1" applyFill="1" applyBorder="1" applyAlignment="1">
      <alignment horizontal="center" vertical="center" wrapText="1"/>
    </xf>
    <xf numFmtId="0" fontId="98" fillId="21" borderId="142" xfId="0" applyFont="1" applyFill="1" applyBorder="1" applyAlignment="1">
      <alignment horizontal="center" vertical="center"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71" fillId="0" borderId="11" xfId="1" quotePrefix="1" applyFont="1" applyBorder="1" applyAlignment="1">
      <alignment horizontal="left" vertical="top" wrapText="1"/>
    </xf>
    <xf numFmtId="0" fontId="71" fillId="0" borderId="0" xfId="1" quotePrefix="1" applyFont="1" applyAlignment="1">
      <alignment horizontal="left" vertical="top" wrapText="1"/>
    </xf>
    <xf numFmtId="0" fontId="71" fillId="0" borderId="12" xfId="1" quotePrefix="1" applyFont="1" applyBorder="1" applyAlignment="1">
      <alignment horizontal="left" vertical="top" wrapText="1"/>
    </xf>
    <xf numFmtId="0" fontId="75" fillId="4" borderId="76" xfId="2" applyFont="1" applyFill="1" applyBorder="1" applyAlignment="1">
      <alignment horizontal="center" vertical="center" wrapText="1"/>
    </xf>
    <xf numFmtId="0" fontId="75" fillId="4" borderId="92" xfId="2" applyFont="1" applyFill="1" applyBorder="1" applyAlignment="1">
      <alignment horizontal="center" vertical="center" wrapText="1"/>
    </xf>
    <xf numFmtId="0" fontId="75" fillId="4" borderId="110" xfId="1" applyFont="1" applyFill="1" applyBorder="1" applyAlignment="1">
      <alignment horizontal="center" vertical="center"/>
    </xf>
    <xf numFmtId="0" fontId="75" fillId="4" borderId="89" xfId="1" applyFont="1" applyFill="1" applyBorder="1" applyAlignment="1">
      <alignment horizontal="center" vertical="center"/>
    </xf>
    <xf numFmtId="0" fontId="72" fillId="3" borderId="111" xfId="0" applyFont="1" applyFill="1" applyBorder="1" applyAlignment="1">
      <alignment horizontal="left" vertical="center" wrapText="1"/>
    </xf>
    <xf numFmtId="0" fontId="72" fillId="3" borderId="112" xfId="0" applyFont="1" applyFill="1" applyBorder="1" applyAlignment="1">
      <alignment horizontal="left" vertical="center" wrapText="1"/>
    </xf>
    <xf numFmtId="0" fontId="71" fillId="3" borderId="113" xfId="1" applyFont="1" applyFill="1" applyBorder="1" applyAlignment="1">
      <alignment horizontal="justify" vertical="center" wrapText="1"/>
    </xf>
    <xf numFmtId="0" fontId="71" fillId="3" borderId="114" xfId="1" applyFont="1" applyFill="1" applyBorder="1" applyAlignment="1">
      <alignment horizontal="justify" vertical="center" wrapText="1"/>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2" fillId="3" borderId="116" xfId="0" applyFont="1" applyFill="1" applyBorder="1" applyAlignment="1">
      <alignment vertical="center" wrapText="1"/>
    </xf>
    <xf numFmtId="0" fontId="72" fillId="3" borderId="117" xfId="0" applyFont="1" applyFill="1" applyBorder="1" applyAlignment="1">
      <alignment vertical="center" wrapText="1"/>
    </xf>
    <xf numFmtId="0" fontId="72" fillId="3" borderId="112" xfId="0" applyFont="1" applyFill="1" applyBorder="1" applyAlignment="1">
      <alignment vertical="center" wrapText="1"/>
    </xf>
    <xf numFmtId="0" fontId="71" fillId="3" borderId="0" xfId="1" applyFont="1" applyFill="1" applyAlignment="1">
      <alignment horizontal="left" vertical="center" wrapText="1"/>
    </xf>
    <xf numFmtId="0" fontId="51" fillId="0" borderId="0" xfId="0" applyFont="1" applyAlignment="1">
      <alignment horizontal="left" vertical="center" wrapText="1"/>
    </xf>
    <xf numFmtId="0" fontId="51" fillId="0" borderId="12" xfId="0" applyFont="1" applyBorder="1" applyAlignment="1">
      <alignment horizontal="left" vertical="center" wrapText="1"/>
    </xf>
    <xf numFmtId="0" fontId="71" fillId="3" borderId="11" xfId="1" applyFont="1" applyFill="1" applyBorder="1" applyAlignment="1">
      <alignment horizontal="left" vertical="top" wrapText="1"/>
    </xf>
    <xf numFmtId="0" fontId="71" fillId="3" borderId="0" xfId="1" applyFont="1" applyFill="1" applyAlignment="1">
      <alignment horizontal="left" vertical="top" wrapText="1"/>
    </xf>
    <xf numFmtId="0" fontId="71" fillId="3" borderId="12" xfId="1" applyFont="1" applyFill="1" applyBorder="1" applyAlignment="1">
      <alignment horizontal="left" vertical="top" wrapText="1"/>
    </xf>
    <xf numFmtId="0" fontId="75" fillId="4" borderId="81" xfId="2" applyFont="1" applyFill="1" applyBorder="1" applyAlignment="1">
      <alignment horizontal="center" vertical="center" wrapText="1"/>
    </xf>
    <xf numFmtId="0" fontId="75" fillId="4" borderId="81" xfId="1" applyFont="1" applyFill="1" applyBorder="1" applyAlignment="1">
      <alignment horizontal="center" vertical="center"/>
    </xf>
    <xf numFmtId="0" fontId="75" fillId="4" borderId="94" xfId="1" applyFont="1" applyFill="1" applyBorder="1" applyAlignment="1">
      <alignment horizontal="center" vertical="center"/>
    </xf>
    <xf numFmtId="0" fontId="72" fillId="3" borderId="6"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72" fillId="7" borderId="6" xfId="0" applyFont="1" applyFill="1" applyBorder="1" applyAlignment="1">
      <alignment horizontal="left" vertical="center" wrapText="1"/>
    </xf>
    <xf numFmtId="0" fontId="71" fillId="3" borderId="118" xfId="1" applyFont="1" applyFill="1" applyBorder="1" applyAlignment="1">
      <alignment horizontal="justify" vertical="center" wrapText="1"/>
    </xf>
    <xf numFmtId="0" fontId="72" fillId="7" borderId="26" xfId="0" applyFont="1" applyFill="1" applyBorder="1" applyAlignment="1">
      <alignment horizontal="left" vertical="center" wrapText="1"/>
    </xf>
    <xf numFmtId="0" fontId="72" fillId="7" borderId="28" xfId="0" applyFont="1" applyFill="1" applyBorder="1" applyAlignment="1">
      <alignment horizontal="left" vertical="center" wrapText="1"/>
    </xf>
    <xf numFmtId="0" fontId="72" fillId="3" borderId="26" xfId="0" applyFont="1" applyFill="1" applyBorder="1" applyAlignment="1">
      <alignment horizontal="left" vertical="center" wrapText="1"/>
    </xf>
    <xf numFmtId="0" fontId="72" fillId="3" borderId="28" xfId="0" applyFont="1" applyFill="1" applyBorder="1" applyAlignment="1">
      <alignment horizontal="left" vertical="center" wrapText="1"/>
    </xf>
    <xf numFmtId="0" fontId="73" fillId="3" borderId="11" xfId="1" applyFont="1" applyFill="1" applyBorder="1" applyAlignment="1">
      <alignment horizontal="left" vertical="top" wrapText="1"/>
    </xf>
    <xf numFmtId="0" fontId="73" fillId="3" borderId="0" xfId="1" applyFont="1" applyFill="1" applyAlignment="1">
      <alignment horizontal="left" vertical="top" wrapText="1"/>
    </xf>
    <xf numFmtId="0" fontId="73" fillId="3" borderId="12" xfId="1" applyFont="1" applyFill="1" applyBorder="1" applyAlignment="1">
      <alignment horizontal="left" vertical="top" wrapText="1"/>
    </xf>
    <xf numFmtId="0" fontId="73" fillId="3" borderId="15" xfId="1" applyFont="1" applyFill="1" applyBorder="1" applyAlignment="1">
      <alignment horizontal="left" vertical="top" wrapText="1"/>
    </xf>
    <xf numFmtId="0" fontId="73" fillId="3" borderId="16" xfId="1" applyFont="1" applyFill="1" applyBorder="1" applyAlignment="1">
      <alignment horizontal="left" vertical="top" wrapText="1"/>
    </xf>
    <xf numFmtId="0" fontId="73" fillId="3" borderId="17" xfId="1" applyFont="1" applyFill="1" applyBorder="1" applyAlignment="1">
      <alignment horizontal="left" vertical="top" wrapText="1"/>
    </xf>
    <xf numFmtId="0" fontId="71" fillId="3" borderId="26" xfId="1" applyFont="1" applyFill="1" applyBorder="1" applyAlignment="1">
      <alignment horizontal="justify" vertical="center" wrapText="1"/>
    </xf>
    <xf numFmtId="0" fontId="71" fillId="3" borderId="95"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105" fillId="0" borderId="102" xfId="0" applyFont="1" applyBorder="1" applyAlignment="1">
      <alignment horizontal="center" vertical="center" wrapText="1"/>
    </xf>
    <xf numFmtId="0" fontId="105" fillId="0" borderId="103" xfId="0" applyFont="1" applyBorder="1" applyAlignment="1">
      <alignment horizontal="center" vertical="center" wrapText="1"/>
    </xf>
    <xf numFmtId="0" fontId="105" fillId="0" borderId="104" xfId="0" applyFont="1" applyBorder="1" applyAlignment="1">
      <alignment horizontal="center" vertical="center" wrapText="1"/>
    </xf>
    <xf numFmtId="0" fontId="111" fillId="3" borderId="40" xfId="0" applyFont="1" applyFill="1" applyBorder="1" applyAlignment="1">
      <alignment horizontal="center" vertical="center" wrapText="1"/>
    </xf>
    <xf numFmtId="0" fontId="111" fillId="3" borderId="42" xfId="0" applyFont="1" applyFill="1" applyBorder="1" applyAlignment="1">
      <alignment horizontal="center" vertical="center" wrapText="1"/>
    </xf>
    <xf numFmtId="0" fontId="111" fillId="3" borderId="119" xfId="0" applyFont="1" applyFill="1" applyBorder="1" applyAlignment="1">
      <alignment horizontal="center" vertical="center" wrapText="1"/>
    </xf>
    <xf numFmtId="9" fontId="113" fillId="0" borderId="32" xfId="4" applyFont="1" applyBorder="1" applyAlignment="1">
      <alignment horizontal="center" vertical="center" wrapText="1"/>
    </xf>
    <xf numFmtId="9" fontId="113" fillId="0" borderId="6" xfId="4" applyFont="1" applyBorder="1" applyAlignment="1">
      <alignment horizontal="center" vertical="center" wrapText="1"/>
    </xf>
    <xf numFmtId="9" fontId="113" fillId="0" borderId="21" xfId="4" applyFont="1" applyBorder="1" applyAlignment="1">
      <alignment horizontal="center" vertical="center" wrapText="1"/>
    </xf>
    <xf numFmtId="0" fontId="114" fillId="0" borderId="32"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21" xfId="0" applyFont="1" applyBorder="1" applyAlignment="1">
      <alignment horizontal="center" vertical="center" wrapText="1"/>
    </xf>
    <xf numFmtId="0" fontId="112" fillId="0" borderId="32" xfId="0" applyFont="1" applyBorder="1" applyAlignment="1">
      <alignment horizontal="center" vertical="center" wrapText="1"/>
    </xf>
    <xf numFmtId="0" fontId="112" fillId="0" borderId="6" xfId="0" applyFont="1" applyBorder="1" applyAlignment="1">
      <alignment horizontal="center" vertical="center" wrapText="1"/>
    </xf>
    <xf numFmtId="0" fontId="112" fillId="0" borderId="21" xfId="0" applyFont="1" applyBorder="1" applyAlignment="1">
      <alignment horizontal="center" vertical="center" wrapText="1"/>
    </xf>
    <xf numFmtId="0" fontId="105" fillId="0" borderId="71" xfId="0" applyFont="1" applyBorder="1" applyAlignment="1">
      <alignment horizontal="center" vertical="center" wrapText="1"/>
    </xf>
    <xf numFmtId="0" fontId="105" fillId="0" borderId="72" xfId="0" applyFont="1" applyBorder="1" applyAlignment="1">
      <alignment horizontal="center" vertical="center" wrapText="1"/>
    </xf>
    <xf numFmtId="0" fontId="105" fillId="0" borderId="73" xfId="0" applyFont="1" applyBorder="1" applyAlignment="1">
      <alignment horizontal="center" vertical="center" wrapText="1"/>
    </xf>
    <xf numFmtId="0" fontId="105" fillId="0" borderId="32"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21" xfId="0" applyFont="1" applyBorder="1" applyAlignment="1">
      <alignment horizontal="center" vertical="center" wrapText="1"/>
    </xf>
    <xf numFmtId="0" fontId="111" fillId="0" borderId="41" xfId="0" applyFont="1" applyBorder="1" applyAlignment="1">
      <alignment horizontal="center" vertical="center" wrapText="1"/>
    </xf>
    <xf numFmtId="0" fontId="111" fillId="0" borderId="25" xfId="0" applyFont="1" applyBorder="1" applyAlignment="1">
      <alignment horizontal="center" vertical="center" wrapText="1"/>
    </xf>
    <xf numFmtId="0" fontId="111" fillId="0" borderId="43" xfId="0" applyFont="1" applyBorder="1" applyAlignment="1">
      <alignment horizontal="center" vertical="center" wrapText="1"/>
    </xf>
    <xf numFmtId="0" fontId="109" fillId="22" borderId="41" xfId="0" applyFont="1" applyFill="1" applyBorder="1" applyAlignment="1">
      <alignment horizontal="center" vertical="center" wrapText="1"/>
    </xf>
    <xf numFmtId="0" fontId="109" fillId="22" borderId="25" xfId="0" applyFont="1" applyFill="1" applyBorder="1" applyAlignment="1">
      <alignment horizontal="center" vertical="center" wrapText="1"/>
    </xf>
    <xf numFmtId="0" fontId="109" fillId="22" borderId="43" xfId="0" applyFont="1" applyFill="1" applyBorder="1" applyAlignment="1">
      <alignment horizontal="center" vertical="center" wrapText="1"/>
    </xf>
    <xf numFmtId="9" fontId="105" fillId="0" borderId="32" xfId="4" applyFont="1" applyBorder="1" applyAlignment="1">
      <alignment horizontal="center" vertical="center" wrapText="1"/>
    </xf>
    <xf numFmtId="9" fontId="105" fillId="0" borderId="6" xfId="4" applyFont="1" applyBorder="1" applyAlignment="1">
      <alignment horizontal="center" vertical="center" wrapText="1"/>
    </xf>
    <xf numFmtId="9" fontId="105" fillId="0" borderId="21" xfId="4" applyFont="1" applyBorder="1" applyAlignment="1">
      <alignment horizontal="center" vertical="center" wrapText="1"/>
    </xf>
    <xf numFmtId="0" fontId="118" fillId="3" borderId="32" xfId="0" applyFont="1" applyFill="1" applyBorder="1" applyAlignment="1">
      <alignment horizontal="center" vertical="center" wrapText="1"/>
    </xf>
    <xf numFmtId="0" fontId="118" fillId="3" borderId="6" xfId="0" applyFont="1" applyFill="1" applyBorder="1" applyAlignment="1">
      <alignment horizontal="center" vertical="center" wrapText="1"/>
    </xf>
    <xf numFmtId="0" fontId="118" fillId="3" borderId="21" xfId="0" applyFont="1" applyFill="1" applyBorder="1" applyAlignment="1">
      <alignment horizontal="center" vertical="center" wrapText="1"/>
    </xf>
    <xf numFmtId="0" fontId="108" fillId="4" borderId="36" xfId="0" applyFont="1" applyFill="1" applyBorder="1" applyAlignment="1">
      <alignment horizontal="center" vertical="center" wrapText="1"/>
    </xf>
    <xf numFmtId="0" fontId="108" fillId="4" borderId="62" xfId="0" applyFont="1" applyFill="1" applyBorder="1" applyAlignment="1">
      <alignment horizontal="center" vertical="center" wrapText="1"/>
    </xf>
    <xf numFmtId="0" fontId="108" fillId="4" borderId="85" xfId="0" applyFont="1" applyFill="1" applyBorder="1" applyAlignment="1">
      <alignment horizontal="center" vertical="center"/>
    </xf>
    <xf numFmtId="0" fontId="108" fillId="4" borderId="49" xfId="0" applyFont="1" applyFill="1" applyBorder="1" applyAlignment="1">
      <alignment horizontal="center" vertical="center"/>
    </xf>
    <xf numFmtId="0" fontId="108" fillId="4" borderId="50" xfId="0" applyFont="1" applyFill="1" applyBorder="1" applyAlignment="1">
      <alignment horizontal="center" vertical="center"/>
    </xf>
    <xf numFmtId="0" fontId="108" fillId="16" borderId="36" xfId="0" applyFont="1" applyFill="1" applyBorder="1" applyAlignment="1" applyProtection="1">
      <alignment horizontal="center" vertical="center" wrapText="1"/>
      <protection locked="0"/>
    </xf>
    <xf numFmtId="0" fontId="108" fillId="16" borderId="84" xfId="0" applyFont="1" applyFill="1" applyBorder="1" applyAlignment="1" applyProtection="1">
      <alignment horizontal="center" vertical="center" wrapText="1"/>
      <protection locked="0"/>
    </xf>
    <xf numFmtId="0" fontId="108" fillId="16" borderId="62" xfId="0" applyFont="1" applyFill="1" applyBorder="1" applyAlignment="1" applyProtection="1">
      <alignment horizontal="center" vertical="center" wrapText="1"/>
      <protection locked="0"/>
    </xf>
    <xf numFmtId="0" fontId="102" fillId="3" borderId="30" xfId="0" applyFont="1" applyFill="1" applyBorder="1" applyAlignment="1">
      <alignment horizontal="center" vertical="center"/>
    </xf>
    <xf numFmtId="0" fontId="102" fillId="3" borderId="10" xfId="0" applyFont="1" applyFill="1" applyBorder="1" applyAlignment="1">
      <alignment horizontal="center" vertical="center"/>
    </xf>
    <xf numFmtId="0" fontId="102" fillId="3" borderId="31" xfId="0" applyFont="1" applyFill="1" applyBorder="1" applyAlignment="1">
      <alignment horizontal="center" vertical="center"/>
    </xf>
    <xf numFmtId="0" fontId="102" fillId="3" borderId="0" xfId="0" applyFont="1" applyFill="1" applyAlignment="1">
      <alignment horizontal="center" vertical="center"/>
    </xf>
    <xf numFmtId="0" fontId="106" fillId="4" borderId="6" xfId="0" applyFont="1" applyFill="1" applyBorder="1" applyAlignment="1">
      <alignment horizontal="left" vertical="center"/>
    </xf>
    <xf numFmtId="0" fontId="108" fillId="4" borderId="36" xfId="0" applyFont="1" applyFill="1" applyBorder="1" applyAlignment="1">
      <alignment horizontal="center" vertical="center" textRotation="1"/>
    </xf>
    <xf numFmtId="0" fontId="108" fillId="4" borderId="62" xfId="0" applyFont="1" applyFill="1" applyBorder="1" applyAlignment="1">
      <alignment horizontal="center" vertical="center" textRotation="1"/>
    </xf>
    <xf numFmtId="0" fontId="108" fillId="4" borderId="52" xfId="0" applyFont="1" applyFill="1" applyBorder="1" applyAlignment="1">
      <alignment horizontal="center" vertical="center" wrapText="1"/>
    </xf>
    <xf numFmtId="0" fontId="108" fillId="4" borderId="0" xfId="0" applyFont="1" applyFill="1" applyAlignment="1">
      <alignment horizontal="center" vertical="center"/>
    </xf>
    <xf numFmtId="0" fontId="107" fillId="3" borderId="26" xfId="0" applyFont="1" applyFill="1" applyBorder="1" applyAlignment="1" applyProtection="1">
      <alignment horizontal="justify" vertical="center"/>
      <protection locked="0"/>
    </xf>
    <xf numFmtId="0" fontId="105" fillId="0" borderId="27" xfId="0" applyFont="1" applyBorder="1" applyAlignment="1">
      <alignment horizontal="justify" vertical="center"/>
    </xf>
    <xf numFmtId="0" fontId="105" fillId="0" borderId="28" xfId="0" applyFont="1" applyBorder="1" applyAlignment="1">
      <alignment horizontal="justify" vertical="center"/>
    </xf>
    <xf numFmtId="0" fontId="108" fillId="4" borderId="83" xfId="0" applyFont="1" applyFill="1" applyBorder="1" applyAlignment="1">
      <alignment horizontal="center" vertical="center" wrapText="1"/>
    </xf>
    <xf numFmtId="0" fontId="108" fillId="4" borderId="96" xfId="0" applyFont="1" applyFill="1" applyBorder="1" applyAlignment="1">
      <alignment horizontal="center" vertical="center"/>
    </xf>
    <xf numFmtId="0" fontId="108" fillId="4" borderId="97" xfId="0" applyFont="1" applyFill="1" applyBorder="1" applyAlignment="1">
      <alignment horizontal="center" vertical="center"/>
    </xf>
    <xf numFmtId="0" fontId="108" fillId="4" borderId="98" xfId="0" applyFont="1" applyFill="1" applyBorder="1" applyAlignment="1">
      <alignment horizontal="center" vertical="center"/>
    </xf>
    <xf numFmtId="0" fontId="108" fillId="16" borderId="48" xfId="0" applyFont="1" applyFill="1" applyBorder="1" applyAlignment="1" applyProtection="1">
      <alignment horizontal="center" vertical="center"/>
      <protection locked="0"/>
    </xf>
    <xf numFmtId="0" fontId="108" fillId="16" borderId="49" xfId="0" applyFont="1" applyFill="1" applyBorder="1" applyAlignment="1" applyProtection="1">
      <alignment horizontal="center" vertical="center"/>
      <protection locked="0"/>
    </xf>
    <xf numFmtId="0" fontId="105" fillId="3" borderId="40" xfId="0" applyFont="1" applyFill="1" applyBorder="1" applyAlignment="1">
      <alignment horizontal="center" vertical="center" wrapText="1"/>
    </xf>
    <xf numFmtId="0" fontId="105" fillId="3" borderId="42" xfId="0" applyFont="1" applyFill="1" applyBorder="1" applyAlignment="1">
      <alignment horizontal="center" vertical="center" wrapText="1"/>
    </xf>
    <xf numFmtId="0" fontId="105" fillId="3" borderId="119" xfId="0" applyFont="1" applyFill="1" applyBorder="1" applyAlignment="1">
      <alignment horizontal="center" vertical="center" wrapText="1"/>
    </xf>
    <xf numFmtId="0" fontId="105" fillId="3" borderId="86" xfId="0" applyFont="1" applyFill="1" applyBorder="1" applyAlignment="1">
      <alignment horizontal="center" vertical="center" wrapText="1"/>
    </xf>
    <xf numFmtId="0" fontId="105" fillId="3" borderId="87" xfId="0" applyFont="1" applyFill="1" applyBorder="1" applyAlignment="1">
      <alignment horizontal="center" vertical="center" wrapText="1"/>
    </xf>
    <xf numFmtId="0" fontId="105" fillId="3" borderId="88" xfId="0" applyFont="1" applyFill="1" applyBorder="1" applyAlignment="1">
      <alignment horizontal="center" vertical="center" wrapText="1"/>
    </xf>
    <xf numFmtId="0" fontId="105" fillId="3" borderId="41" xfId="0" applyFont="1" applyFill="1" applyBorder="1" applyAlignment="1">
      <alignment horizontal="center" vertical="center" wrapText="1"/>
    </xf>
    <xf numFmtId="0" fontId="105" fillId="3" borderId="25" xfId="0" applyFont="1" applyFill="1" applyBorder="1" applyAlignment="1">
      <alignment horizontal="center" vertical="center" wrapText="1"/>
    </xf>
    <xf numFmtId="0" fontId="105" fillId="3" borderId="43" xfId="0" applyFont="1" applyFill="1" applyBorder="1" applyAlignment="1">
      <alignment horizontal="center" vertical="center" wrapText="1"/>
    </xf>
    <xf numFmtId="0" fontId="105" fillId="0" borderId="41" xfId="0" applyFont="1" applyBorder="1" applyAlignment="1">
      <alignment horizontal="center" vertical="center" wrapText="1"/>
    </xf>
    <xf numFmtId="0" fontId="105" fillId="0" borderId="25" xfId="0" applyFont="1" applyBorder="1" applyAlignment="1">
      <alignment horizontal="center" vertical="center" wrapText="1"/>
    </xf>
    <xf numFmtId="0" fontId="105" fillId="0" borderId="43" xfId="0" applyFont="1" applyBorder="1" applyAlignment="1">
      <alignment horizontal="center" vertical="center" wrapText="1"/>
    </xf>
    <xf numFmtId="0" fontId="109" fillId="3" borderId="41" xfId="0" applyFont="1" applyFill="1" applyBorder="1" applyAlignment="1">
      <alignment horizontal="center" vertical="center" wrapText="1"/>
    </xf>
    <xf numFmtId="0" fontId="115" fillId="0" borderId="10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101" xfId="0" applyFont="1" applyBorder="1" applyAlignment="1">
      <alignment horizontal="center" vertical="center" wrapText="1"/>
    </xf>
    <xf numFmtId="9" fontId="105" fillId="0" borderId="41" xfId="4" applyFont="1" applyBorder="1" applyAlignment="1">
      <alignment horizontal="center" vertical="center" wrapText="1"/>
    </xf>
    <xf numFmtId="9" fontId="105" fillId="0" borderId="25" xfId="4" applyFont="1" applyBorder="1" applyAlignment="1">
      <alignment horizontal="center" vertical="center" wrapText="1"/>
    </xf>
    <xf numFmtId="9" fontId="105" fillId="0" borderId="43" xfId="4" applyFont="1" applyBorder="1" applyAlignment="1">
      <alignment horizontal="center" vertical="center" wrapText="1"/>
    </xf>
    <xf numFmtId="0" fontId="114" fillId="0" borderId="41" xfId="0" applyFont="1" applyBorder="1" applyAlignment="1">
      <alignment horizontal="center" vertical="center" wrapText="1"/>
    </xf>
    <xf numFmtId="0" fontId="114" fillId="0" borderId="25" xfId="0" applyFont="1" applyBorder="1" applyAlignment="1">
      <alignment horizontal="center" vertical="center" wrapText="1"/>
    </xf>
    <xf numFmtId="0" fontId="114" fillId="0" borderId="43" xfId="0" applyFont="1" applyBorder="1" applyAlignment="1">
      <alignment horizontal="center" vertical="center" wrapText="1"/>
    </xf>
    <xf numFmtId="0" fontId="105" fillId="0" borderId="28" xfId="0" applyFont="1" applyBorder="1" applyAlignment="1">
      <alignment horizontal="center" vertical="center" wrapText="1"/>
    </xf>
    <xf numFmtId="0" fontId="105" fillId="0" borderId="34" xfId="0" applyFont="1" applyBorder="1" applyAlignment="1">
      <alignment horizontal="center" vertical="center" wrapText="1"/>
    </xf>
    <xf numFmtId="0" fontId="105" fillId="0" borderId="33" xfId="0" applyFont="1" applyBorder="1" applyAlignment="1">
      <alignment horizontal="center" vertical="center" wrapText="1"/>
    </xf>
    <xf numFmtId="0" fontId="105" fillId="0" borderId="82" xfId="0" applyFont="1" applyBorder="1" applyAlignment="1">
      <alignment horizontal="center" vertical="center" wrapText="1"/>
    </xf>
    <xf numFmtId="0" fontId="105" fillId="0" borderId="41" xfId="0" applyFont="1" applyBorder="1" applyAlignment="1">
      <alignment horizontal="center" wrapText="1"/>
    </xf>
    <xf numFmtId="0" fontId="105" fillId="0" borderId="25" xfId="0" applyFont="1" applyBorder="1" applyAlignment="1">
      <alignment horizontal="center" wrapText="1"/>
    </xf>
    <xf numFmtId="0" fontId="105" fillId="0" borderId="43" xfId="0" applyFont="1" applyBorder="1" applyAlignment="1">
      <alignment horizontal="center" wrapText="1"/>
    </xf>
    <xf numFmtId="0" fontId="109" fillId="3" borderId="33" xfId="0" applyFont="1" applyFill="1" applyBorder="1" applyAlignment="1">
      <alignment horizontal="center" vertical="center" wrapText="1"/>
    </xf>
    <xf numFmtId="0" fontId="105" fillId="3" borderId="33" xfId="0" applyFont="1" applyFill="1" applyBorder="1" applyAlignment="1">
      <alignment horizontal="center" vertical="center" wrapText="1"/>
    </xf>
    <xf numFmtId="0" fontId="105" fillId="3" borderId="82" xfId="0" applyFont="1" applyFill="1" applyBorder="1" applyAlignment="1">
      <alignment horizontal="center" vertical="center" wrapText="1"/>
    </xf>
    <xf numFmtId="0" fontId="109" fillId="3" borderId="25" xfId="0" applyFont="1" applyFill="1" applyBorder="1" applyAlignment="1">
      <alignment horizontal="center" vertical="center" wrapText="1"/>
    </xf>
    <xf numFmtId="0" fontId="109" fillId="3" borderId="43" xfId="0" applyFont="1" applyFill="1" applyBorder="1" applyAlignment="1">
      <alignment horizontal="center" vertical="center" wrapText="1"/>
    </xf>
    <xf numFmtId="0" fontId="115" fillId="3" borderId="41" xfId="0" applyFont="1" applyFill="1" applyBorder="1" applyAlignment="1">
      <alignment horizontal="center" vertical="center" wrapText="1"/>
    </xf>
    <xf numFmtId="0" fontId="115" fillId="3" borderId="25" xfId="0" applyFont="1" applyFill="1" applyBorder="1" applyAlignment="1">
      <alignment horizontal="center" vertical="center" wrapText="1"/>
    </xf>
    <xf numFmtId="0" fontId="115" fillId="3" borderId="43" xfId="0" applyFont="1" applyFill="1" applyBorder="1" applyAlignment="1">
      <alignment horizontal="center" vertical="center" wrapText="1"/>
    </xf>
    <xf numFmtId="0" fontId="105" fillId="11" borderId="86" xfId="0" applyFont="1" applyFill="1" applyBorder="1" applyAlignment="1">
      <alignment horizontal="center" vertical="center" wrapText="1"/>
    </xf>
    <xf numFmtId="0" fontId="105" fillId="11" borderId="87" xfId="0" applyFont="1" applyFill="1" applyBorder="1" applyAlignment="1">
      <alignment horizontal="center" vertical="center" wrapText="1"/>
    </xf>
    <xf numFmtId="0" fontId="105" fillId="11" borderId="88" xfId="0" applyFont="1" applyFill="1" applyBorder="1" applyAlignment="1">
      <alignment horizontal="center" vertical="center" wrapText="1"/>
    </xf>
    <xf numFmtId="0" fontId="111" fillId="3" borderId="31" xfId="0" applyFont="1" applyFill="1" applyBorder="1" applyAlignment="1">
      <alignment horizontal="center" vertical="center" wrapText="1"/>
    </xf>
    <xf numFmtId="0" fontId="111" fillId="3" borderId="0" xfId="0" applyFont="1" applyFill="1" applyAlignment="1">
      <alignment horizontal="center" vertical="center" wrapText="1"/>
    </xf>
    <xf numFmtId="0" fontId="119" fillId="10" borderId="11" xfId="0" applyFont="1" applyFill="1" applyBorder="1" applyAlignment="1">
      <alignment horizontal="center" vertical="center" wrapText="1"/>
    </xf>
    <xf numFmtId="0" fontId="119" fillId="10" borderId="0" xfId="0" applyFont="1" applyFill="1" applyAlignment="1">
      <alignment horizontal="center" vertical="center" wrapText="1"/>
    </xf>
    <xf numFmtId="0" fontId="119" fillId="10" borderId="12" xfId="0" applyFont="1" applyFill="1" applyBorder="1" applyAlignment="1">
      <alignment horizontal="center" vertical="center" wrapText="1"/>
    </xf>
    <xf numFmtId="0" fontId="105" fillId="0" borderId="40" xfId="0" applyFont="1" applyBorder="1" applyAlignment="1">
      <alignment horizontal="center" vertical="center" wrapText="1"/>
    </xf>
    <xf numFmtId="0" fontId="105" fillId="0" borderId="42" xfId="0" applyFont="1" applyBorder="1" applyAlignment="1">
      <alignment horizontal="center" vertical="center" wrapText="1"/>
    </xf>
    <xf numFmtId="0" fontId="105" fillId="0" borderId="119" xfId="0" applyFont="1" applyBorder="1" applyAlignment="1">
      <alignment horizontal="center" vertical="center" wrapText="1"/>
    </xf>
    <xf numFmtId="0" fontId="118" fillId="3" borderId="33" xfId="0" applyFont="1" applyFill="1" applyBorder="1" applyAlignment="1">
      <alignment horizontal="center" vertical="center" wrapText="1"/>
    </xf>
    <xf numFmtId="0" fontId="118" fillId="3" borderId="82"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105" xfId="0" applyFont="1" applyFill="1" applyBorder="1" applyAlignment="1">
      <alignment horizontal="center" vertical="center" wrapText="1"/>
    </xf>
    <xf numFmtId="0" fontId="51" fillId="3" borderId="106" xfId="0" applyFont="1" applyFill="1" applyBorder="1" applyAlignment="1">
      <alignment horizontal="center" vertical="center" wrapText="1"/>
    </xf>
    <xf numFmtId="2" fontId="51" fillId="0" borderId="32" xfId="3" applyNumberFormat="1" applyFont="1" applyBorder="1" applyAlignment="1">
      <alignment horizontal="center" vertical="center" wrapText="1"/>
    </xf>
    <xf numFmtId="2" fontId="51" fillId="0" borderId="6" xfId="3" applyNumberFormat="1" applyFont="1" applyBorder="1" applyAlignment="1">
      <alignment horizontal="center" vertical="center" wrapText="1"/>
    </xf>
    <xf numFmtId="2" fontId="51" fillId="0" borderId="21" xfId="3" applyNumberFormat="1" applyFont="1" applyBorder="1" applyAlignment="1">
      <alignment horizontal="center" vertical="center" wrapText="1"/>
    </xf>
    <xf numFmtId="0" fontId="51" fillId="0" borderId="3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80" fillId="0" borderId="32" xfId="0" applyFont="1" applyBorder="1" applyAlignment="1">
      <alignment horizontal="center" vertical="center" wrapText="1"/>
    </xf>
    <xf numFmtId="0" fontId="80" fillId="0" borderId="6" xfId="0" applyFont="1" applyBorder="1" applyAlignment="1">
      <alignment horizontal="center" vertical="center" wrapText="1"/>
    </xf>
    <xf numFmtId="0" fontId="80" fillId="0" borderId="21" xfId="0" applyFont="1" applyBorder="1" applyAlignment="1">
      <alignment horizontal="center" vertical="center" wrapText="1"/>
    </xf>
    <xf numFmtId="0" fontId="80" fillId="0" borderId="41"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4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03" xfId="0" applyFont="1" applyBorder="1" applyAlignment="1">
      <alignment horizontal="center" vertical="center" wrapText="1"/>
    </xf>
    <xf numFmtId="0" fontId="51" fillId="0" borderId="104" xfId="0" applyFont="1" applyBorder="1" applyAlignment="1">
      <alignment horizontal="center" vertical="center" wrapText="1"/>
    </xf>
    <xf numFmtId="0" fontId="51" fillId="0" borderId="86" xfId="0" applyFont="1" applyBorder="1" applyAlignment="1">
      <alignment horizontal="center" vertical="center" wrapText="1"/>
    </xf>
    <xf numFmtId="0" fontId="51" fillId="0" borderId="87" xfId="0" applyFont="1" applyBorder="1" applyAlignment="1">
      <alignment horizontal="center" vertical="center" wrapText="1"/>
    </xf>
    <xf numFmtId="0" fontId="51" fillId="0" borderId="88" xfId="0" applyFont="1" applyBorder="1" applyAlignment="1">
      <alignment horizontal="center" vertical="center" wrapText="1"/>
    </xf>
    <xf numFmtId="0" fontId="78" fillId="3" borderId="6" xfId="0" applyFont="1" applyFill="1" applyBorder="1" applyAlignment="1" applyProtection="1">
      <alignment horizontal="left" vertical="center" wrapText="1"/>
      <protection locked="0"/>
    </xf>
    <xf numFmtId="0" fontId="78" fillId="3" borderId="6" xfId="0" applyFont="1" applyFill="1" applyBorder="1" applyAlignment="1" applyProtection="1">
      <alignment horizontal="left" vertical="center"/>
      <protection locked="0"/>
    </xf>
    <xf numFmtId="2" fontId="51" fillId="0" borderId="71" xfId="3" applyNumberFormat="1" applyFont="1" applyBorder="1" applyAlignment="1">
      <alignment horizontal="center" vertical="center" wrapText="1"/>
    </xf>
    <xf numFmtId="2" fontId="51" fillId="0" borderId="72" xfId="3" applyNumberFormat="1" applyFont="1" applyBorder="1" applyAlignment="1">
      <alignment horizontal="center" vertical="center" wrapText="1"/>
    </xf>
    <xf numFmtId="2" fontId="51" fillId="0" borderId="73" xfId="3" applyNumberFormat="1" applyFont="1" applyBorder="1" applyAlignment="1">
      <alignment horizontal="center" vertical="center" wrapText="1"/>
    </xf>
    <xf numFmtId="0" fontId="80" fillId="0" borderId="107"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08" xfId="0" applyFont="1" applyBorder="1" applyAlignment="1">
      <alignment horizontal="center" vertical="center" wrapText="1"/>
    </xf>
    <xf numFmtId="0" fontId="51" fillId="3" borderId="9" xfId="0" applyFont="1" applyFill="1" applyBorder="1" applyAlignment="1">
      <alignment horizontal="center" vertical="center" wrapText="1"/>
    </xf>
    <xf numFmtId="0" fontId="51" fillId="0" borderId="20" xfId="0" applyFont="1" applyBorder="1" applyAlignment="1">
      <alignment horizontal="center" vertical="center" wrapText="1"/>
    </xf>
    <xf numFmtId="0" fontId="51" fillId="0" borderId="29" xfId="0" applyFont="1" applyBorder="1" applyAlignment="1">
      <alignment horizontal="center" vertical="center" wrapText="1"/>
    </xf>
    <xf numFmtId="2" fontId="51" fillId="0" borderId="20" xfId="3" applyNumberFormat="1" applyFont="1" applyBorder="1" applyAlignment="1">
      <alignment horizontal="center" vertical="center" wrapText="1"/>
    </xf>
    <xf numFmtId="2" fontId="51" fillId="0" borderId="29" xfId="3" applyNumberFormat="1" applyFont="1" applyBorder="1" applyAlignment="1">
      <alignment horizontal="center" vertical="center" wrapText="1"/>
    </xf>
    <xf numFmtId="0" fontId="51" fillId="0" borderId="109" xfId="0" applyFont="1" applyBorder="1" applyAlignment="1">
      <alignment horizontal="center" vertical="center" wrapText="1"/>
    </xf>
    <xf numFmtId="0" fontId="80" fillId="0" borderId="29" xfId="0" applyFont="1" applyBorder="1" applyAlignment="1">
      <alignment horizontal="center" vertical="center" wrapText="1"/>
    </xf>
    <xf numFmtId="0" fontId="77" fillId="4" borderId="57" xfId="0" applyFont="1" applyFill="1" applyBorder="1" applyAlignment="1">
      <alignment horizontal="center" vertical="center"/>
    </xf>
    <xf numFmtId="0" fontId="77" fillId="4" borderId="58" xfId="0" applyFont="1" applyFill="1" applyBorder="1" applyAlignment="1">
      <alignment horizontal="center" vertical="center"/>
    </xf>
    <xf numFmtId="0" fontId="77" fillId="4" borderId="59" xfId="0" applyFont="1" applyFill="1" applyBorder="1" applyAlignment="1">
      <alignment horizontal="center" vertical="center"/>
    </xf>
    <xf numFmtId="0" fontId="77" fillId="4" borderId="0" xfId="0" applyFont="1" applyFill="1" applyAlignment="1">
      <alignment horizontal="center" vertical="center"/>
    </xf>
    <xf numFmtId="0" fontId="76" fillId="3" borderId="54" xfId="0" applyFont="1" applyFill="1" applyBorder="1" applyAlignment="1">
      <alignment horizontal="center" vertical="center"/>
    </xf>
    <xf numFmtId="0" fontId="76" fillId="3" borderId="52" xfId="0" applyFont="1" applyFill="1" applyBorder="1" applyAlignment="1">
      <alignment horizontal="center" vertical="center"/>
    </xf>
    <xf numFmtId="0" fontId="76" fillId="3" borderId="51" xfId="0" applyFont="1" applyFill="1" applyBorder="1" applyAlignment="1">
      <alignment horizontal="center" vertical="center"/>
    </xf>
    <xf numFmtId="0" fontId="76" fillId="3" borderId="60" xfId="0" applyFont="1" applyFill="1" applyBorder="1" applyAlignment="1">
      <alignment horizontal="center" vertical="center"/>
    </xf>
    <xf numFmtId="0" fontId="76" fillId="3" borderId="0" xfId="0" applyFont="1" applyFill="1" applyAlignment="1">
      <alignment horizontal="center" vertical="center"/>
    </xf>
    <xf numFmtId="0" fontId="76" fillId="3" borderId="61" xfId="0" applyFont="1" applyFill="1" applyBorder="1" applyAlignment="1">
      <alignment horizontal="center" vertical="center"/>
    </xf>
    <xf numFmtId="0" fontId="79" fillId="4" borderId="39" xfId="0" applyFont="1" applyFill="1" applyBorder="1" applyAlignment="1">
      <alignment horizontal="center" vertical="center"/>
    </xf>
    <xf numFmtId="0" fontId="79" fillId="4" borderId="48" xfId="0" applyFont="1" applyFill="1" applyBorder="1" applyAlignment="1">
      <alignment horizontal="center" vertical="center"/>
    </xf>
    <xf numFmtId="0" fontId="79" fillId="4" borderId="49" xfId="0" applyFont="1" applyFill="1" applyBorder="1" applyAlignment="1">
      <alignment horizontal="center" vertical="center"/>
    </xf>
    <xf numFmtId="0" fontId="79" fillId="4" borderId="50" xfId="0" applyFont="1" applyFill="1" applyBorder="1" applyAlignment="1">
      <alignment horizontal="center" vertical="center"/>
    </xf>
    <xf numFmtId="0" fontId="79" fillId="4" borderId="35" xfId="0" applyFont="1" applyFill="1" applyBorder="1" applyAlignment="1">
      <alignment horizontal="center" vertical="center" textRotation="1"/>
    </xf>
    <xf numFmtId="0" fontId="79" fillId="4" borderId="36" xfId="0" applyFont="1" applyFill="1" applyBorder="1" applyAlignment="1">
      <alignment horizontal="center" vertical="center" textRotation="1"/>
    </xf>
    <xf numFmtId="0" fontId="79" fillId="4" borderId="35" xfId="0" applyFont="1" applyFill="1" applyBorder="1" applyAlignment="1">
      <alignment horizontal="center" vertical="center"/>
    </xf>
    <xf numFmtId="0" fontId="79" fillId="4" borderId="36" xfId="0" applyFont="1" applyFill="1" applyBorder="1" applyAlignment="1">
      <alignment horizontal="center" vertical="center"/>
    </xf>
    <xf numFmtId="3" fontId="79" fillId="4" borderId="35" xfId="0" applyNumberFormat="1" applyFont="1" applyFill="1" applyBorder="1" applyAlignment="1">
      <alignment horizontal="center" vertical="center"/>
    </xf>
    <xf numFmtId="3" fontId="79" fillId="4" borderId="36" xfId="0" applyNumberFormat="1" applyFont="1" applyFill="1" applyBorder="1" applyAlignment="1">
      <alignment horizontal="center" vertical="center"/>
    </xf>
    <xf numFmtId="0" fontId="79" fillId="4" borderId="35" xfId="0" applyFont="1" applyFill="1" applyBorder="1" applyAlignment="1">
      <alignment horizontal="center" vertical="center" textRotation="90" wrapText="1"/>
    </xf>
    <xf numFmtId="0" fontId="79" fillId="4" borderId="36" xfId="0" applyFont="1" applyFill="1" applyBorder="1" applyAlignment="1">
      <alignment horizontal="center" vertical="center" textRotation="90" wrapText="1"/>
    </xf>
    <xf numFmtId="0" fontId="79" fillId="4" borderId="35" xfId="0" applyFont="1" applyFill="1" applyBorder="1" applyAlignment="1">
      <alignment horizontal="center" vertical="center" wrapText="1"/>
    </xf>
    <xf numFmtId="0" fontId="79" fillId="4" borderId="36" xfId="0" applyFont="1" applyFill="1" applyBorder="1" applyAlignment="1">
      <alignment horizontal="center" vertical="center" wrapText="1"/>
    </xf>
    <xf numFmtId="0" fontId="79" fillId="4" borderId="37" xfId="0" applyFont="1" applyFill="1" applyBorder="1" applyAlignment="1">
      <alignment horizontal="center" vertical="center" wrapText="1"/>
    </xf>
    <xf numFmtId="0" fontId="79" fillId="4" borderId="46" xfId="0" applyFont="1" applyFill="1" applyBorder="1" applyAlignment="1">
      <alignment horizontal="center" vertical="center" wrapText="1"/>
    </xf>
    <xf numFmtId="0" fontId="79" fillId="4" borderId="38" xfId="0" applyFont="1" applyFill="1" applyBorder="1" applyAlignment="1">
      <alignment horizontal="center" vertical="center" wrapText="1"/>
    </xf>
    <xf numFmtId="0" fontId="68" fillId="4" borderId="6" xfId="0" applyFont="1" applyFill="1" applyBorder="1" applyAlignment="1">
      <alignment horizontal="left" vertical="center"/>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21" xfId="0" applyBorder="1" applyAlignment="1">
      <alignment horizontal="center" vertical="center"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20"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9"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6" xfId="0" applyFont="1" applyFill="1" applyBorder="1" applyAlignment="1">
      <alignment horizontal="center" vertical="center"/>
    </xf>
    <xf numFmtId="0" fontId="5" fillId="4" borderId="6" xfId="0" applyFont="1" applyFill="1" applyBorder="1" applyAlignment="1">
      <alignment horizontal="left"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34" fillId="0" borderId="68" xfId="0" applyFont="1" applyBorder="1" applyAlignment="1">
      <alignment horizontal="center" vertical="center"/>
    </xf>
    <xf numFmtId="0" fontId="34" fillId="0" borderId="10" xfId="0" applyFont="1" applyBorder="1" applyAlignment="1">
      <alignment horizontal="center" vertical="center"/>
    </xf>
    <xf numFmtId="0" fontId="40" fillId="0" borderId="6" xfId="0" applyFont="1" applyBorder="1" applyAlignment="1">
      <alignment horizontal="left" vertical="center" wrapText="1"/>
    </xf>
    <xf numFmtId="0" fontId="36" fillId="6" borderId="6" xfId="0" applyFont="1" applyFill="1" applyBorder="1" applyAlignment="1">
      <alignment horizontal="center" vertical="center" wrapText="1" readingOrder="1"/>
    </xf>
    <xf numFmtId="0" fontId="36" fillId="6" borderId="0" xfId="0" applyFont="1" applyFill="1" applyAlignment="1">
      <alignment horizontal="center" vertical="center" wrapText="1" readingOrder="1"/>
    </xf>
    <xf numFmtId="0" fontId="40" fillId="0" borderId="31" xfId="0" applyFont="1" applyBorder="1" applyAlignment="1">
      <alignment horizontal="left" vertical="center" wrapText="1"/>
    </xf>
    <xf numFmtId="0" fontId="40" fillId="0" borderId="0" xfId="0" applyFont="1" applyAlignment="1">
      <alignment horizontal="left" vertical="center" wrapText="1"/>
    </xf>
    <xf numFmtId="0" fontId="40" fillId="0" borderId="69" xfId="0" applyFont="1" applyBorder="1" applyAlignment="1">
      <alignment horizontal="left" vertical="center" wrapText="1"/>
    </xf>
    <xf numFmtId="0" fontId="40" fillId="0" borderId="31" xfId="0" applyFont="1" applyBorder="1" applyAlignment="1">
      <alignment horizontal="left" vertical="top" wrapText="1"/>
    </xf>
    <xf numFmtId="0" fontId="40" fillId="0" borderId="0" xfId="0" applyFont="1" applyAlignment="1">
      <alignment horizontal="left" vertical="top" wrapText="1"/>
    </xf>
    <xf numFmtId="0" fontId="40"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24" fillId="12" borderId="0" xfId="0" applyFont="1" applyFill="1" applyAlignment="1">
      <alignment horizontal="center" vertical="center" wrapText="1" readingOrder="1"/>
    </xf>
    <xf numFmtId="0" fontId="2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24" fillId="12" borderId="11" xfId="0" applyFont="1" applyFill="1" applyBorder="1" applyAlignment="1">
      <alignment horizontal="center" vertical="center" textRotation="90" wrapText="1" readingOrder="1"/>
    </xf>
    <xf numFmtId="0" fontId="24" fillId="12" borderId="0" xfId="0" applyFont="1" applyFill="1" applyAlignment="1">
      <alignment horizontal="center" vertical="center" textRotation="90" wrapText="1" readingOrder="1"/>
    </xf>
    <xf numFmtId="0" fontId="25" fillId="14" borderId="22" xfId="0" applyFont="1" applyFill="1" applyBorder="1" applyAlignment="1">
      <alignment horizontal="center" vertical="center" wrapText="1" readingOrder="1"/>
    </xf>
    <xf numFmtId="0" fontId="25" fillId="14" borderId="23" xfId="0" applyFont="1" applyFill="1" applyBorder="1" applyAlignment="1">
      <alignment horizontal="center" vertical="center" wrapText="1" readingOrder="1"/>
    </xf>
    <xf numFmtId="0" fontId="2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25" fillId="13" borderId="22" xfId="0" applyFont="1" applyFill="1" applyBorder="1" applyAlignment="1">
      <alignment horizontal="center" vertical="center" wrapText="1" readingOrder="1"/>
    </xf>
    <xf numFmtId="0" fontId="2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25" fillId="18" borderId="22" xfId="0" applyFont="1" applyFill="1" applyBorder="1" applyAlignment="1">
      <alignment horizontal="center" vertical="center" wrapText="1" readingOrder="1"/>
    </xf>
    <xf numFmtId="0" fontId="25" fillId="18" borderId="23" xfId="0" applyFont="1" applyFill="1" applyBorder="1" applyAlignment="1">
      <alignment horizontal="center" vertical="center" wrapText="1" readingOrder="1"/>
    </xf>
    <xf numFmtId="0" fontId="25" fillId="7" borderId="22" xfId="0" applyFont="1" applyFill="1" applyBorder="1" applyAlignment="1">
      <alignment horizontal="center" vertical="center" wrapText="1" readingOrder="1"/>
    </xf>
    <xf numFmtId="0" fontId="25"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85" fillId="3" borderId="143" xfId="5" applyFill="1" applyBorder="1" applyAlignment="1">
      <alignment horizontal="center" vertical="center"/>
    </xf>
    <xf numFmtId="0" fontId="85" fillId="3" borderId="146" xfId="5" applyFill="1" applyBorder="1" applyAlignment="1">
      <alignment horizontal="center" vertical="center"/>
    </xf>
    <xf numFmtId="0" fontId="85" fillId="3" borderId="147" xfId="5" applyFill="1" applyBorder="1" applyAlignment="1">
      <alignment horizontal="center" vertical="center"/>
    </xf>
    <xf numFmtId="0" fontId="85" fillId="3" borderId="148" xfId="5" applyFill="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 fontId="27" fillId="0" borderId="87" xfId="0" applyNumberFormat="1" applyFont="1" applyBorder="1" applyAlignment="1" applyProtection="1">
      <alignment horizontal="center" vertical="center" wrapText="1"/>
      <protection locked="0"/>
    </xf>
    <xf numFmtId="1" fontId="27" fillId="0" borderId="88" xfId="0" applyNumberFormat="1" applyFont="1" applyBorder="1" applyAlignment="1" applyProtection="1">
      <alignment horizontal="center" vertical="center" wrapText="1"/>
      <protection locked="0"/>
    </xf>
    <xf numFmtId="1" fontId="27" fillId="0" borderId="6" xfId="0" applyNumberFormat="1" applyFont="1" applyBorder="1" applyAlignment="1" applyProtection="1">
      <alignment horizontal="center" vertical="center" wrapText="1"/>
      <protection locked="0"/>
    </xf>
    <xf numFmtId="1" fontId="27" fillId="0" borderId="21" xfId="0" applyNumberFormat="1" applyFont="1" applyBorder="1" applyAlignment="1" applyProtection="1">
      <alignment horizontal="center" vertical="center" wrapText="1"/>
      <protection locked="0"/>
    </xf>
    <xf numFmtId="1"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21" xfId="0" applyFont="1" applyBorder="1" applyAlignment="1">
      <alignment horizontal="center" vertical="center"/>
    </xf>
    <xf numFmtId="1"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0" fillId="0" borderId="144" xfId="0" applyBorder="1" applyAlignment="1">
      <alignment horizontal="center" vertical="center" wrapText="1"/>
    </xf>
    <xf numFmtId="0" fontId="0" fillId="0" borderId="26" xfId="0" applyBorder="1" applyAlignment="1">
      <alignment horizontal="center" vertical="center" wrapText="1"/>
    </xf>
    <xf numFmtId="0" fontId="13" fillId="0" borderId="143" xfId="0" applyFont="1" applyBorder="1" applyAlignment="1">
      <alignment horizontal="center" vertical="center"/>
    </xf>
    <xf numFmtId="0" fontId="29" fillId="4" borderId="36"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8" fillId="4" borderId="37" xfId="0" applyFont="1" applyFill="1" applyBorder="1" applyAlignment="1" applyProtection="1">
      <alignment horizontal="center" vertical="center" wrapText="1"/>
      <protection locked="0"/>
    </xf>
    <xf numFmtId="0" fontId="28" fillId="4" borderId="37" xfId="0" applyFont="1" applyFill="1" applyBorder="1" applyAlignment="1">
      <alignment horizontal="center" vertical="center"/>
    </xf>
    <xf numFmtId="0" fontId="28" fillId="4" borderId="46" xfId="0" applyFont="1" applyFill="1" applyBorder="1" applyAlignment="1">
      <alignment horizontal="center" vertical="center"/>
    </xf>
    <xf numFmtId="0" fontId="28" fillId="4" borderId="38" xfId="0" applyFont="1" applyFill="1" applyBorder="1" applyAlignment="1">
      <alignment horizontal="center" vertical="center"/>
    </xf>
    <xf numFmtId="0" fontId="28" fillId="16" borderId="35" xfId="0" applyFont="1" applyFill="1" applyBorder="1" applyAlignment="1" applyProtection="1">
      <alignment horizontal="center" vertical="center" wrapText="1"/>
      <protection locked="0"/>
    </xf>
    <xf numFmtId="0" fontId="28"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7" fillId="0" borderId="32" xfId="0" applyNumberFormat="1" applyFont="1" applyBorder="1" applyAlignment="1" applyProtection="1">
      <alignment horizontal="center" vertical="center" wrapText="1"/>
      <protection locked="0"/>
    </xf>
    <xf numFmtId="1" fontId="18" fillId="0" borderId="32" xfId="0" applyNumberFormat="1" applyFont="1" applyBorder="1" applyAlignment="1">
      <alignment horizontal="center" vertical="center"/>
    </xf>
    <xf numFmtId="1" fontId="27"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33" xfId="0" applyFont="1" applyFill="1" applyBorder="1" applyAlignment="1">
      <alignment horizontal="center" vertical="center" wrapText="1"/>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22" fillId="17" borderId="44" xfId="0" applyFont="1" applyFill="1" applyBorder="1" applyAlignment="1">
      <alignment horizontal="center"/>
    </xf>
    <xf numFmtId="0" fontId="22" fillId="17" borderId="45" xfId="0" applyFont="1" applyFill="1" applyBorder="1" applyAlignment="1">
      <alignment horizontal="center"/>
    </xf>
    <xf numFmtId="1" fontId="27" fillId="0" borderId="86"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143" xfId="0" applyFont="1" applyBorder="1" applyAlignment="1">
      <alignment horizontal="center" vertical="center" wrapText="1"/>
    </xf>
    <xf numFmtId="0" fontId="13" fillId="0" borderId="144" xfId="0" applyFont="1" applyBorder="1" applyAlignment="1">
      <alignment horizontal="left" vertical="center" wrapText="1"/>
    </xf>
    <xf numFmtId="0" fontId="13" fillId="0" borderId="26" xfId="0" applyFont="1" applyBorder="1" applyAlignment="1">
      <alignment horizontal="left" vertical="center"/>
    </xf>
    <xf numFmtId="0" fontId="13" fillId="0" borderId="26" xfId="0" applyFont="1" applyBorder="1" applyAlignment="1">
      <alignment horizontal="left" vertical="center" wrapText="1"/>
    </xf>
    <xf numFmtId="0" fontId="13" fillId="0" borderId="30" xfId="0" applyFont="1" applyBorder="1" applyAlignment="1">
      <alignment horizontal="left" vertical="center"/>
    </xf>
    <xf numFmtId="0" fontId="13" fillId="0" borderId="143" xfId="0" applyFont="1" applyBorder="1" applyAlignment="1">
      <alignment horizontal="left" vertical="center" wrapText="1"/>
    </xf>
    <xf numFmtId="0" fontId="13" fillId="0" borderId="143" xfId="0" applyFont="1" applyBorder="1" applyAlignment="1">
      <alignment horizontal="left" vertical="center"/>
    </xf>
    <xf numFmtId="0" fontId="13" fillId="0" borderId="149" xfId="0" applyFont="1" applyBorder="1" applyAlignment="1">
      <alignment horizontal="left" vertical="center" wrapText="1"/>
    </xf>
    <xf numFmtId="0" fontId="13" fillId="0" borderId="145" xfId="0" applyFont="1" applyBorder="1" applyAlignment="1">
      <alignment horizontal="left" vertical="center" wrapText="1"/>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5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CEB09E95-8B7E-44C6-BD87-51273FEBD3AC}"/>
            </a:ext>
          </a:extLst>
        </xdr:cNvPr>
        <xdr:cNvSpPr txBox="1"/>
      </xdr:nvSpPr>
      <xdr:spPr>
        <a:xfrm>
          <a:off x="14824710" y="73780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BBEA47A0-9851-48D0-98B3-93DFCA2C9C85}"/>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4</xdr:col>
      <xdr:colOff>3725556</xdr:colOff>
      <xdr:row>0</xdr:row>
      <xdr:rowOff>773535</xdr:rowOff>
    </xdr:to>
    <xdr:pic>
      <xdr:nvPicPr>
        <xdr:cNvPr id="4" name="Picture 9">
          <a:extLst>
            <a:ext uri="{FF2B5EF4-FFF2-40B4-BE49-F238E27FC236}">
              <a16:creationId xmlns:a16="http://schemas.microsoft.com/office/drawing/2014/main" id="{4E6D8DF2-0A15-4FBE-AAA4-9129C93D9427}"/>
            </a:ext>
          </a:extLst>
        </xdr:cNvPr>
        <xdr:cNvPicPr>
          <a:picLocks noChangeAspect="1"/>
        </xdr:cNvPicPr>
      </xdr:nvPicPr>
      <xdr:blipFill>
        <a:blip xmlns:r="http://schemas.openxmlformats.org/officeDocument/2006/relationships" r:embed="rId2"/>
        <a:stretch>
          <a:fillRect/>
        </a:stretch>
      </xdr:blipFill>
      <xdr:spPr>
        <a:xfrm>
          <a:off x="1251161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42B819B-4382-4EA1-AC80-804E861CDD31}"/>
            </a:ext>
          </a:extLst>
        </xdr:cNvPr>
        <xdr:cNvSpPr txBox="1"/>
      </xdr:nvSpPr>
      <xdr:spPr>
        <a:xfrm>
          <a:off x="11319509"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36D4E79E-13B6-40C3-BAE1-7F8F4C7284C8}"/>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5246881-C4B2-47BC-BFA8-43D9F7431825}"/>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164291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102145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rerisacsj/Downloads/PA/8.1%20Plan_de_acci&#243;n_CentrodeServicios_SP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hapo/Downloads/SIGCMA_PLANES%20DE%20ACCI&#211;N_2024_V22_10F_V2%20CS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JURISDICCIONAL"/>
    </sheetNames>
    <sheetDataSet>
      <sheetData sheetId="0" refreshError="1"/>
      <sheetData sheetId="1"/>
      <sheetData sheetId="2"/>
      <sheetData sheetId="3" refreshError="1"/>
      <sheetData sheetId="4"/>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pageSetUpPr fitToPage="1"/>
  </sheetPr>
  <dimension ref="A1:I24"/>
  <sheetViews>
    <sheetView showGridLines="0" topLeftCell="A16" zoomScaleNormal="100" workbookViewId="0">
      <selection activeCell="B18" sqref="B18:I18"/>
    </sheetView>
  </sheetViews>
  <sheetFormatPr defaultColWidth="11.42578125" defaultRowHeight="20.25"/>
  <cols>
    <col min="1" max="1" width="28.140625" style="117" customWidth="1"/>
    <col min="2" max="2" width="18" style="117" customWidth="1"/>
    <col min="3" max="3" width="28.42578125" style="118" customWidth="1"/>
    <col min="4" max="5" width="28.42578125" style="117" customWidth="1"/>
    <col min="6" max="8" width="12.42578125" style="117" customWidth="1"/>
    <col min="9" max="16384" width="11.42578125" style="117"/>
  </cols>
  <sheetData>
    <row r="1" spans="1:9" ht="27.75">
      <c r="A1" s="357"/>
      <c r="B1" s="357"/>
      <c r="C1" s="357"/>
      <c r="D1" s="357"/>
      <c r="E1" s="357"/>
      <c r="F1" s="357"/>
    </row>
    <row r="5" spans="1:9">
      <c r="D5" s="119"/>
      <c r="E5" s="119"/>
      <c r="F5" s="119"/>
      <c r="G5" s="119"/>
      <c r="H5" s="119"/>
    </row>
    <row r="6" spans="1:9" ht="16.7" customHeight="1">
      <c r="D6" s="119"/>
      <c r="E6" s="119"/>
      <c r="F6" s="119"/>
      <c r="G6" s="119"/>
      <c r="H6" s="119"/>
    </row>
    <row r="7" spans="1:9" ht="46.5">
      <c r="A7" s="358" t="s">
        <v>0</v>
      </c>
      <c r="B7" s="358"/>
      <c r="C7" s="358"/>
      <c r="D7" s="358"/>
      <c r="E7" s="358"/>
      <c r="F7" s="358"/>
      <c r="G7" s="358"/>
      <c r="H7" s="358"/>
      <c r="I7" s="358"/>
    </row>
    <row r="9" spans="1:9" ht="102.75" customHeight="1">
      <c r="A9" s="120" t="s">
        <v>1</v>
      </c>
      <c r="B9" s="359" t="s">
        <v>2</v>
      </c>
      <c r="C9" s="359"/>
      <c r="D9" s="359"/>
      <c r="E9" s="359"/>
      <c r="F9" s="359"/>
      <c r="G9" s="359"/>
      <c r="H9" s="359"/>
      <c r="I9" s="359"/>
    </row>
    <row r="10" spans="1:9" ht="21" customHeight="1">
      <c r="A10" s="121"/>
      <c r="B10" s="122"/>
      <c r="C10" s="122"/>
      <c r="D10" s="121"/>
      <c r="E10" s="123"/>
    </row>
    <row r="11" spans="1:9" ht="127.5" customHeight="1">
      <c r="A11" s="120" t="s">
        <v>3</v>
      </c>
      <c r="B11" s="124"/>
      <c r="C11" s="356"/>
      <c r="D11" s="356"/>
      <c r="E11" s="356"/>
      <c r="F11" s="356"/>
      <c r="G11" s="356"/>
      <c r="H11" s="356"/>
      <c r="I11" s="356"/>
    </row>
    <row r="12" spans="1:9" ht="62.25" customHeight="1">
      <c r="A12" s="125" t="s">
        <v>3</v>
      </c>
      <c r="B12" s="124"/>
      <c r="C12" s="356"/>
      <c r="D12" s="356"/>
      <c r="E12" s="356"/>
      <c r="F12" s="356"/>
      <c r="G12" s="356"/>
      <c r="H12" s="356"/>
      <c r="I12" s="356"/>
    </row>
    <row r="13" spans="1:9" ht="42" customHeight="1">
      <c r="A13" s="126" t="s">
        <v>4</v>
      </c>
      <c r="B13" s="356"/>
      <c r="C13" s="356"/>
      <c r="D13" s="356"/>
      <c r="E13" s="356"/>
      <c r="F13" s="356"/>
      <c r="G13" s="356"/>
      <c r="H13" s="356"/>
      <c r="I13" s="356"/>
    </row>
    <row r="14" spans="1:9" ht="43.5" customHeight="1">
      <c r="A14" s="126" t="s">
        <v>5</v>
      </c>
      <c r="B14" s="356"/>
      <c r="C14" s="356"/>
      <c r="D14" s="356"/>
      <c r="E14" s="356"/>
      <c r="F14" s="356"/>
      <c r="G14" s="356"/>
      <c r="H14" s="356"/>
      <c r="I14" s="356"/>
    </row>
    <row r="15" spans="1:9" ht="56.25" customHeight="1">
      <c r="A15" s="126" t="s">
        <v>6</v>
      </c>
      <c r="B15" s="356"/>
      <c r="C15" s="356"/>
      <c r="D15" s="356"/>
      <c r="E15" s="356"/>
      <c r="F15" s="356"/>
      <c r="G15" s="356"/>
      <c r="H15" s="356"/>
      <c r="I15" s="356"/>
    </row>
    <row r="16" spans="1:9" ht="138.75" customHeight="1">
      <c r="A16" s="120" t="s">
        <v>7</v>
      </c>
      <c r="B16" s="356" t="s">
        <v>8</v>
      </c>
      <c r="C16" s="356"/>
      <c r="D16" s="356"/>
      <c r="E16" s="356"/>
      <c r="F16" s="356"/>
      <c r="G16" s="356"/>
      <c r="H16" s="356"/>
      <c r="I16" s="238"/>
    </row>
    <row r="18" spans="1:9" ht="24.75" customHeight="1">
      <c r="A18" s="120" t="s">
        <v>9</v>
      </c>
      <c r="B18" s="355">
        <v>45658</v>
      </c>
      <c r="C18" s="355"/>
      <c r="D18" s="355"/>
      <c r="E18" s="355"/>
      <c r="F18" s="355"/>
      <c r="G18" s="355"/>
      <c r="H18" s="355"/>
      <c r="I18" s="355"/>
    </row>
    <row r="20" spans="1:9" ht="21" thickBot="1"/>
    <row r="21" spans="1:9" ht="12.75" customHeight="1">
      <c r="B21" s="127" t="s">
        <v>10</v>
      </c>
      <c r="C21" s="128" t="s">
        <v>11</v>
      </c>
      <c r="D21" s="128" t="s">
        <v>12</v>
      </c>
      <c r="E21" s="128" t="s">
        <v>13</v>
      </c>
    </row>
    <row r="22" spans="1:9" ht="12.75" customHeight="1" thickBot="1">
      <c r="B22" s="129" t="s">
        <v>14</v>
      </c>
      <c r="C22" s="130" t="s">
        <v>15</v>
      </c>
      <c r="D22" s="130" t="s">
        <v>16</v>
      </c>
      <c r="E22" s="130" t="s">
        <v>17</v>
      </c>
    </row>
    <row r="23" spans="1:9" ht="12.75" customHeight="1">
      <c r="B23" s="131" t="s">
        <v>18</v>
      </c>
      <c r="C23" s="132" t="s">
        <v>9</v>
      </c>
      <c r="D23" s="132" t="s">
        <v>9</v>
      </c>
      <c r="E23" s="132" t="s">
        <v>9</v>
      </c>
    </row>
    <row r="24" spans="1:9" ht="12.75" customHeight="1" thickBot="1">
      <c r="B24" s="129">
        <v>1</v>
      </c>
      <c r="C24" s="133">
        <v>45243</v>
      </c>
      <c r="D24" s="133">
        <v>45272</v>
      </c>
      <c r="E24" s="133">
        <v>45273</v>
      </c>
    </row>
  </sheetData>
  <mergeCells count="10">
    <mergeCell ref="B18:I18"/>
    <mergeCell ref="B13:I13"/>
    <mergeCell ref="B15:I15"/>
    <mergeCell ref="A1:F1"/>
    <mergeCell ref="A7:I7"/>
    <mergeCell ref="B9:I9"/>
    <mergeCell ref="C11:I11"/>
    <mergeCell ref="B14:I14"/>
    <mergeCell ref="C12:I12"/>
    <mergeCell ref="B16:H16"/>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sheetPr codeName="Hoja2"/>
  <dimension ref="B2:J30"/>
  <sheetViews>
    <sheetView workbookViewId="0">
      <selection activeCell="F35" sqref="F35"/>
    </sheetView>
  </sheetViews>
  <sheetFormatPr defaultColWidth="11.42578125" defaultRowHeight="20.25"/>
  <cols>
    <col min="1" max="16384" width="11.42578125" style="117"/>
  </cols>
  <sheetData>
    <row r="2" spans="2:10" ht="25.5">
      <c r="B2" s="360" t="s">
        <v>19</v>
      </c>
      <c r="C2" s="360"/>
      <c r="D2" s="360"/>
      <c r="E2" s="360"/>
      <c r="F2" s="360"/>
      <c r="G2" s="360"/>
      <c r="H2" s="360"/>
      <c r="I2" s="360"/>
      <c r="J2" s="360"/>
    </row>
    <row r="3" spans="2:10" ht="21" thickBot="1"/>
    <row r="4" spans="2:10">
      <c r="B4" s="361" t="s">
        <v>20</v>
      </c>
      <c r="C4" s="362"/>
      <c r="D4" s="362"/>
      <c r="E4" s="362"/>
      <c r="F4" s="362"/>
      <c r="G4" s="362"/>
      <c r="H4" s="362"/>
      <c r="I4" s="362"/>
      <c r="J4" s="363"/>
    </row>
    <row r="5" spans="2:10">
      <c r="B5" s="364"/>
      <c r="C5" s="365"/>
      <c r="D5" s="365"/>
      <c r="E5" s="365"/>
      <c r="F5" s="365"/>
      <c r="G5" s="365"/>
      <c r="H5" s="365"/>
      <c r="I5" s="365"/>
      <c r="J5" s="366"/>
    </row>
    <row r="6" spans="2:10">
      <c r="B6" s="364"/>
      <c r="C6" s="365"/>
      <c r="D6" s="365"/>
      <c r="E6" s="365"/>
      <c r="F6" s="365"/>
      <c r="G6" s="365"/>
      <c r="H6" s="365"/>
      <c r="I6" s="365"/>
      <c r="J6" s="366"/>
    </row>
    <row r="7" spans="2:10" ht="21" thickBot="1">
      <c r="B7" s="367"/>
      <c r="C7" s="368"/>
      <c r="D7" s="368"/>
      <c r="E7" s="368"/>
      <c r="F7" s="368"/>
      <c r="G7" s="368"/>
      <c r="H7" s="368"/>
      <c r="I7" s="368"/>
      <c r="J7" s="369"/>
    </row>
    <row r="8" spans="2:10" ht="21" thickBot="1"/>
    <row r="9" spans="2:10">
      <c r="B9" s="361" t="s">
        <v>21</v>
      </c>
      <c r="C9" s="362"/>
      <c r="D9" s="362"/>
      <c r="E9" s="362"/>
      <c r="F9" s="362"/>
      <c r="G9" s="362"/>
      <c r="H9" s="362"/>
      <c r="I9" s="362"/>
      <c r="J9" s="363"/>
    </row>
    <row r="10" spans="2:10">
      <c r="B10" s="364"/>
      <c r="C10" s="365"/>
      <c r="D10" s="365"/>
      <c r="E10" s="365"/>
      <c r="F10" s="365"/>
      <c r="G10" s="365"/>
      <c r="H10" s="365"/>
      <c r="I10" s="365"/>
      <c r="J10" s="366"/>
    </row>
    <row r="11" spans="2:10">
      <c r="B11" s="364"/>
      <c r="C11" s="365"/>
      <c r="D11" s="365"/>
      <c r="E11" s="365"/>
      <c r="F11" s="365"/>
      <c r="G11" s="365"/>
      <c r="H11" s="365"/>
      <c r="I11" s="365"/>
      <c r="J11" s="366"/>
    </row>
    <row r="12" spans="2:10">
      <c r="B12" s="364"/>
      <c r="C12" s="365"/>
      <c r="D12" s="365"/>
      <c r="E12" s="365"/>
      <c r="F12" s="365"/>
      <c r="G12" s="365"/>
      <c r="H12" s="365"/>
      <c r="I12" s="365"/>
      <c r="J12" s="366"/>
    </row>
    <row r="13" spans="2:10">
      <c r="B13" s="364"/>
      <c r="C13" s="365"/>
      <c r="D13" s="365"/>
      <c r="E13" s="365"/>
      <c r="F13" s="365"/>
      <c r="G13" s="365"/>
      <c r="H13" s="365"/>
      <c r="I13" s="365"/>
      <c r="J13" s="366"/>
    </row>
    <row r="14" spans="2:10">
      <c r="B14" s="364"/>
      <c r="C14" s="365"/>
      <c r="D14" s="365"/>
      <c r="E14" s="365"/>
      <c r="F14" s="365"/>
      <c r="G14" s="365"/>
      <c r="H14" s="365"/>
      <c r="I14" s="365"/>
      <c r="J14" s="366"/>
    </row>
    <row r="15" spans="2:10" ht="21" thickBot="1">
      <c r="B15" s="367"/>
      <c r="C15" s="368"/>
      <c r="D15" s="368"/>
      <c r="E15" s="368"/>
      <c r="F15" s="368"/>
      <c r="G15" s="368"/>
      <c r="H15" s="368"/>
      <c r="I15" s="368"/>
      <c r="J15" s="369"/>
    </row>
    <row r="16" spans="2:10" ht="21" thickBot="1"/>
    <row r="17" spans="2:10">
      <c r="B17" s="361" t="s">
        <v>22</v>
      </c>
      <c r="C17" s="362"/>
      <c r="D17" s="362"/>
      <c r="E17" s="362"/>
      <c r="F17" s="362"/>
      <c r="G17" s="362"/>
      <c r="H17" s="362"/>
      <c r="I17" s="362"/>
      <c r="J17" s="363"/>
    </row>
    <row r="18" spans="2:10">
      <c r="B18" s="364"/>
      <c r="C18" s="365"/>
      <c r="D18" s="365"/>
      <c r="E18" s="365"/>
      <c r="F18" s="365"/>
      <c r="G18" s="365"/>
      <c r="H18" s="365"/>
      <c r="I18" s="365"/>
      <c r="J18" s="366"/>
    </row>
    <row r="19" spans="2:10">
      <c r="B19" s="364"/>
      <c r="C19" s="365"/>
      <c r="D19" s="365"/>
      <c r="E19" s="365"/>
      <c r="F19" s="365"/>
      <c r="G19" s="365"/>
      <c r="H19" s="365"/>
      <c r="I19" s="365"/>
      <c r="J19" s="366"/>
    </row>
    <row r="20" spans="2:10" ht="21" thickBot="1">
      <c r="B20" s="367"/>
      <c r="C20" s="368"/>
      <c r="D20" s="368"/>
      <c r="E20" s="368"/>
      <c r="F20" s="368"/>
      <c r="G20" s="368"/>
      <c r="H20" s="368"/>
      <c r="I20" s="368"/>
      <c r="J20" s="369"/>
    </row>
    <row r="21" spans="2:10" ht="21" thickBot="1"/>
    <row r="22" spans="2:10">
      <c r="B22" s="361" t="s">
        <v>23</v>
      </c>
      <c r="C22" s="362"/>
      <c r="D22" s="362"/>
      <c r="E22" s="362"/>
      <c r="F22" s="362"/>
      <c r="G22" s="362"/>
      <c r="H22" s="362"/>
      <c r="I22" s="362"/>
      <c r="J22" s="363"/>
    </row>
    <row r="23" spans="2:10">
      <c r="B23" s="364"/>
      <c r="C23" s="365"/>
      <c r="D23" s="365"/>
      <c r="E23" s="365"/>
      <c r="F23" s="365"/>
      <c r="G23" s="365"/>
      <c r="H23" s="365"/>
      <c r="I23" s="365"/>
      <c r="J23" s="366"/>
    </row>
    <row r="24" spans="2:10">
      <c r="B24" s="364"/>
      <c r="C24" s="365"/>
      <c r="D24" s="365"/>
      <c r="E24" s="365"/>
      <c r="F24" s="365"/>
      <c r="G24" s="365"/>
      <c r="H24" s="365"/>
      <c r="I24" s="365"/>
      <c r="J24" s="366"/>
    </row>
    <row r="25" spans="2:10">
      <c r="B25" s="364"/>
      <c r="C25" s="365"/>
      <c r="D25" s="365"/>
      <c r="E25" s="365"/>
      <c r="F25" s="365"/>
      <c r="G25" s="365"/>
      <c r="H25" s="365"/>
      <c r="I25" s="365"/>
      <c r="J25" s="366"/>
    </row>
    <row r="26" spans="2:10">
      <c r="B26" s="364"/>
      <c r="C26" s="365"/>
      <c r="D26" s="365"/>
      <c r="E26" s="365"/>
      <c r="F26" s="365"/>
      <c r="G26" s="365"/>
      <c r="H26" s="365"/>
      <c r="I26" s="365"/>
      <c r="J26" s="366"/>
    </row>
    <row r="27" spans="2:10">
      <c r="B27" s="364"/>
      <c r="C27" s="365"/>
      <c r="D27" s="365"/>
      <c r="E27" s="365"/>
      <c r="F27" s="365"/>
      <c r="G27" s="365"/>
      <c r="H27" s="365"/>
      <c r="I27" s="365"/>
      <c r="J27" s="366"/>
    </row>
    <row r="28" spans="2:10">
      <c r="B28" s="364"/>
      <c r="C28" s="365"/>
      <c r="D28" s="365"/>
      <c r="E28" s="365"/>
      <c r="F28" s="365"/>
      <c r="G28" s="365"/>
      <c r="H28" s="365"/>
      <c r="I28" s="365"/>
      <c r="J28" s="366"/>
    </row>
    <row r="29" spans="2:10">
      <c r="B29" s="364"/>
      <c r="C29" s="365"/>
      <c r="D29" s="365"/>
      <c r="E29" s="365"/>
      <c r="F29" s="365"/>
      <c r="G29" s="365"/>
      <c r="H29" s="365"/>
      <c r="I29" s="365"/>
      <c r="J29" s="366"/>
    </row>
    <row r="30" spans="2:10" ht="21" thickBot="1">
      <c r="B30" s="367"/>
      <c r="C30" s="368"/>
      <c r="D30" s="368"/>
      <c r="E30" s="368"/>
      <c r="F30" s="368"/>
      <c r="G30" s="368"/>
      <c r="H30" s="368"/>
      <c r="I30" s="368"/>
      <c r="J30" s="36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FA89-DB57-4FC8-A2F2-C5B58EBB70C2}">
  <sheetPr codeName="Sheet7"/>
  <dimension ref="A1:J93"/>
  <sheetViews>
    <sheetView showGridLines="0" view="pageBreakPreview" topLeftCell="A8" zoomScale="50" zoomScaleNormal="96" zoomScaleSheetLayoutView="50" workbookViewId="0">
      <selection activeCell="C14" sqref="C14:C15"/>
    </sheetView>
  </sheetViews>
  <sheetFormatPr defaultColWidth="10.42578125" defaultRowHeight="20.25"/>
  <cols>
    <col min="1" max="1" width="53.28515625" style="265" customWidth="1"/>
    <col min="2" max="2" width="15.42578125" style="266" customWidth="1"/>
    <col min="3" max="3" width="50.42578125" style="243" customWidth="1"/>
    <col min="4" max="4" width="35.5703125" style="266" customWidth="1"/>
    <col min="5" max="5" width="65.85546875" style="243" customWidth="1"/>
    <col min="6" max="6" width="1.7109375" style="243" customWidth="1"/>
    <col min="7" max="16384" width="10.42578125" style="243"/>
  </cols>
  <sheetData>
    <row r="1" spans="1:8" ht="80.099999999999994" customHeight="1">
      <c r="A1" s="241"/>
      <c r="B1" s="390" t="s">
        <v>24</v>
      </c>
      <c r="C1" s="390"/>
      <c r="D1" s="390"/>
      <c r="E1" s="241"/>
      <c r="F1" s="242"/>
      <c r="G1" s="242"/>
      <c r="H1" s="242"/>
    </row>
    <row r="2" spans="1:8" ht="156.6" customHeight="1">
      <c r="A2" s="244" t="s">
        <v>25</v>
      </c>
      <c r="B2" s="391" t="s">
        <v>26</v>
      </c>
      <c r="C2" s="392"/>
      <c r="D2" s="245" t="s">
        <v>27</v>
      </c>
      <c r="E2" s="246" t="s">
        <v>28</v>
      </c>
    </row>
    <row r="3" spans="1:8" ht="16.7" customHeight="1">
      <c r="A3" s="247"/>
      <c r="B3" s="248"/>
      <c r="C3" s="248"/>
      <c r="D3" s="249"/>
      <c r="E3" s="248"/>
    </row>
    <row r="4" spans="1:8" ht="54.75" customHeight="1">
      <c r="A4" s="244" t="s">
        <v>29</v>
      </c>
      <c r="B4" s="393" t="s">
        <v>30</v>
      </c>
      <c r="C4" s="394"/>
      <c r="D4" s="394"/>
      <c r="E4" s="394"/>
    </row>
    <row r="5" spans="1:8" ht="13.35" customHeight="1">
      <c r="A5" s="250"/>
      <c r="B5" s="251"/>
      <c r="D5" s="249"/>
      <c r="E5" s="249"/>
    </row>
    <row r="6" spans="1:8" ht="21" customHeight="1">
      <c r="A6" s="395" t="s">
        <v>31</v>
      </c>
      <c r="B6" s="396" t="s">
        <v>32</v>
      </c>
      <c r="C6" s="396"/>
      <c r="D6" s="396" t="s">
        <v>33</v>
      </c>
      <c r="E6" s="396"/>
    </row>
    <row r="7" spans="1:8" ht="221.25" customHeight="1">
      <c r="A7" s="395"/>
      <c r="B7" s="397" t="s">
        <v>34</v>
      </c>
      <c r="C7" s="393"/>
      <c r="D7" s="397" t="s">
        <v>35</v>
      </c>
      <c r="E7" s="397"/>
    </row>
    <row r="8" spans="1:8" ht="21" customHeight="1">
      <c r="A8" s="250"/>
      <c r="B8" s="251"/>
      <c r="D8" s="249"/>
      <c r="E8" s="249"/>
    </row>
    <row r="9" spans="1:8" ht="20.100000000000001" customHeight="1">
      <c r="A9" s="382" t="s">
        <v>36</v>
      </c>
      <c r="B9" s="382"/>
      <c r="C9" s="382"/>
      <c r="D9" s="382"/>
      <c r="E9" s="382"/>
    </row>
    <row r="10" spans="1:8" ht="20.100000000000001" customHeight="1">
      <c r="A10" s="252" t="s">
        <v>37</v>
      </c>
      <c r="B10" s="252" t="s">
        <v>38</v>
      </c>
      <c r="C10" s="252" t="s">
        <v>39</v>
      </c>
      <c r="D10" s="252" t="s">
        <v>40</v>
      </c>
      <c r="E10" s="252" t="s">
        <v>41</v>
      </c>
    </row>
    <row r="11" spans="1:8" s="254" customFormat="1" ht="99">
      <c r="A11" s="383" t="s">
        <v>42</v>
      </c>
      <c r="B11" s="134">
        <v>1</v>
      </c>
      <c r="C11" s="135" t="s">
        <v>43</v>
      </c>
      <c r="D11" s="134">
        <v>1</v>
      </c>
      <c r="E11" s="135" t="s">
        <v>44</v>
      </c>
    </row>
    <row r="12" spans="1:8" s="254" customFormat="1" ht="66">
      <c r="A12" s="383"/>
      <c r="B12" s="134">
        <v>2</v>
      </c>
      <c r="C12" s="135" t="s">
        <v>45</v>
      </c>
      <c r="D12" s="134"/>
      <c r="E12" s="135"/>
    </row>
    <row r="13" spans="1:8" ht="60.75">
      <c r="A13" s="253" t="s">
        <v>46</v>
      </c>
      <c r="B13" s="137">
        <v>3</v>
      </c>
      <c r="C13" s="138" t="s">
        <v>47</v>
      </c>
      <c r="D13" s="137">
        <v>2</v>
      </c>
      <c r="E13" s="138" t="s">
        <v>48</v>
      </c>
    </row>
    <row r="14" spans="1:8">
      <c r="A14" s="375" t="s">
        <v>49</v>
      </c>
      <c r="B14" s="384">
        <v>4</v>
      </c>
      <c r="C14" s="386" t="s">
        <v>50</v>
      </c>
      <c r="D14" s="384">
        <v>3</v>
      </c>
      <c r="E14" s="388" t="s">
        <v>51</v>
      </c>
    </row>
    <row r="15" spans="1:8" ht="80.099999999999994" customHeight="1">
      <c r="A15" s="375"/>
      <c r="B15" s="385"/>
      <c r="C15" s="387"/>
      <c r="D15" s="385"/>
      <c r="E15" s="389"/>
    </row>
    <row r="16" spans="1:8" ht="49.5">
      <c r="A16" s="375"/>
      <c r="B16" s="137">
        <v>5</v>
      </c>
      <c r="C16" s="138" t="s">
        <v>52</v>
      </c>
      <c r="D16" s="137">
        <v>4</v>
      </c>
      <c r="E16" s="135" t="s">
        <v>53</v>
      </c>
    </row>
    <row r="17" spans="1:10" ht="49.5">
      <c r="A17" s="375"/>
      <c r="B17" s="137">
        <v>6</v>
      </c>
      <c r="C17" s="138" t="s">
        <v>54</v>
      </c>
      <c r="D17" s="137"/>
      <c r="E17" s="135"/>
    </row>
    <row r="18" spans="1:10" ht="33">
      <c r="A18" s="375"/>
      <c r="B18" s="137">
        <v>7</v>
      </c>
      <c r="C18" s="138" t="s">
        <v>55</v>
      </c>
      <c r="D18" s="137"/>
      <c r="E18" s="138"/>
      <c r="J18" s="256"/>
    </row>
    <row r="19" spans="1:10" ht="33">
      <c r="A19" s="375"/>
      <c r="B19" s="137">
        <v>8</v>
      </c>
      <c r="C19" s="138" t="s">
        <v>56</v>
      </c>
      <c r="D19" s="137"/>
      <c r="E19" s="135"/>
      <c r="J19" s="256"/>
    </row>
    <row r="20" spans="1:10" ht="33">
      <c r="A20" s="375"/>
      <c r="B20" s="137">
        <v>9</v>
      </c>
      <c r="C20" s="138" t="s">
        <v>57</v>
      </c>
      <c r="D20" s="137"/>
      <c r="E20" s="138"/>
      <c r="J20" s="256"/>
    </row>
    <row r="21" spans="1:10" ht="33">
      <c r="A21" s="375"/>
      <c r="B21" s="137">
        <v>10</v>
      </c>
      <c r="C21" s="138" t="s">
        <v>58</v>
      </c>
      <c r="D21" s="137"/>
      <c r="E21" s="138"/>
      <c r="J21" s="256"/>
    </row>
    <row r="22" spans="1:10" ht="66">
      <c r="A22" s="375"/>
      <c r="B22" s="137">
        <v>11</v>
      </c>
      <c r="C22" s="138" t="s">
        <v>59</v>
      </c>
      <c r="D22" s="137"/>
      <c r="E22" s="138"/>
      <c r="J22" s="256"/>
    </row>
    <row r="23" spans="1:10" ht="80.099999999999994" customHeight="1">
      <c r="A23" s="375" t="s">
        <v>60</v>
      </c>
      <c r="B23" s="137">
        <v>12</v>
      </c>
      <c r="C23" s="135" t="s">
        <v>61</v>
      </c>
      <c r="D23" s="134">
        <v>5</v>
      </c>
      <c r="E23" s="135" t="s">
        <v>62</v>
      </c>
    </row>
    <row r="24" spans="1:10" ht="80.099999999999994" customHeight="1">
      <c r="A24" s="375"/>
      <c r="B24" s="137">
        <v>13</v>
      </c>
      <c r="C24" s="135" t="s">
        <v>63</v>
      </c>
      <c r="D24" s="134">
        <v>6</v>
      </c>
      <c r="E24" s="135" t="s">
        <v>64</v>
      </c>
    </row>
    <row r="25" spans="1:10" ht="80.099999999999994" customHeight="1">
      <c r="A25" s="375"/>
      <c r="B25" s="137">
        <v>14</v>
      </c>
      <c r="C25" s="135" t="s">
        <v>65</v>
      </c>
      <c r="D25" s="134">
        <v>7</v>
      </c>
      <c r="E25" s="135" t="s">
        <v>66</v>
      </c>
    </row>
    <row r="26" spans="1:10" ht="80.099999999999994" customHeight="1">
      <c r="A26" s="375"/>
      <c r="B26" s="137">
        <v>15</v>
      </c>
      <c r="C26" s="135" t="s">
        <v>67</v>
      </c>
      <c r="D26" s="134">
        <v>8</v>
      </c>
      <c r="E26" s="135" t="s">
        <v>68</v>
      </c>
    </row>
    <row r="27" spans="1:10" ht="80.099999999999994" customHeight="1">
      <c r="A27" s="375"/>
      <c r="B27" s="137">
        <v>16</v>
      </c>
      <c r="C27" s="135" t="s">
        <v>69</v>
      </c>
      <c r="D27" s="134"/>
      <c r="E27" s="135"/>
    </row>
    <row r="28" spans="1:10" ht="33">
      <c r="A28" s="372" t="s">
        <v>70</v>
      </c>
      <c r="B28" s="137">
        <v>17</v>
      </c>
      <c r="C28" s="135" t="s">
        <v>71</v>
      </c>
      <c r="D28" s="134">
        <v>9</v>
      </c>
      <c r="E28" s="135" t="s">
        <v>72</v>
      </c>
    </row>
    <row r="29" spans="1:10">
      <c r="A29" s="374"/>
      <c r="B29" s="137">
        <v>18</v>
      </c>
      <c r="C29" s="135" t="s">
        <v>73</v>
      </c>
      <c r="D29" s="134"/>
      <c r="E29" s="135"/>
    </row>
    <row r="30" spans="1:10" ht="76.5" customHeight="1">
      <c r="A30" s="375" t="s">
        <v>74</v>
      </c>
      <c r="B30" s="137">
        <v>19</v>
      </c>
      <c r="C30" s="139" t="s">
        <v>75</v>
      </c>
      <c r="D30" s="137">
        <v>10</v>
      </c>
      <c r="E30" s="138" t="s">
        <v>76</v>
      </c>
    </row>
    <row r="31" spans="1:10" ht="33">
      <c r="A31" s="375"/>
      <c r="B31" s="137">
        <v>20</v>
      </c>
      <c r="C31" s="139" t="s">
        <v>77</v>
      </c>
      <c r="D31" s="137"/>
      <c r="E31" s="138"/>
    </row>
    <row r="32" spans="1:10" ht="20.100000000000001" customHeight="1">
      <c r="A32" s="382" t="s">
        <v>78</v>
      </c>
      <c r="B32" s="382"/>
      <c r="C32" s="382"/>
      <c r="D32" s="382"/>
      <c r="E32" s="382"/>
    </row>
    <row r="33" spans="1:5" ht="20.100000000000001" customHeight="1">
      <c r="A33" s="252" t="s">
        <v>37</v>
      </c>
      <c r="B33" s="252" t="s">
        <v>38</v>
      </c>
      <c r="C33" s="252" t="s">
        <v>79</v>
      </c>
      <c r="D33" s="252" t="s">
        <v>40</v>
      </c>
      <c r="E33" s="252" t="s">
        <v>80</v>
      </c>
    </row>
    <row r="34" spans="1:5" ht="98.45" customHeight="1">
      <c r="A34" s="375" t="s">
        <v>81</v>
      </c>
      <c r="B34" s="134">
        <v>1</v>
      </c>
      <c r="C34" s="135" t="s">
        <v>82</v>
      </c>
      <c r="D34" s="134">
        <v>1</v>
      </c>
      <c r="E34" s="135" t="s">
        <v>83</v>
      </c>
    </row>
    <row r="35" spans="1:5" ht="81" customHeight="1">
      <c r="A35" s="375"/>
      <c r="B35" s="134">
        <v>2</v>
      </c>
      <c r="C35" s="135" t="s">
        <v>84</v>
      </c>
      <c r="D35" s="134">
        <v>2</v>
      </c>
      <c r="E35" s="135" t="s">
        <v>85</v>
      </c>
    </row>
    <row r="36" spans="1:5" ht="92.1" customHeight="1">
      <c r="A36" s="375"/>
      <c r="B36" s="134">
        <v>3</v>
      </c>
      <c r="C36" s="135" t="s">
        <v>86</v>
      </c>
      <c r="D36" s="134">
        <v>3</v>
      </c>
      <c r="E36" s="135" t="s">
        <v>87</v>
      </c>
    </row>
    <row r="37" spans="1:5" ht="68.25" customHeight="1">
      <c r="A37" s="375"/>
      <c r="B37" s="134"/>
      <c r="C37" s="135"/>
      <c r="D37" s="134">
        <v>4</v>
      </c>
      <c r="E37" s="135" t="s">
        <v>88</v>
      </c>
    </row>
    <row r="38" spans="1:5" ht="68.25" customHeight="1">
      <c r="A38" s="375"/>
      <c r="B38" s="134"/>
      <c r="C38" s="135"/>
      <c r="D38" s="134">
        <v>5</v>
      </c>
      <c r="E38" s="135" t="s">
        <v>89</v>
      </c>
    </row>
    <row r="39" spans="1:5" ht="68.25" customHeight="1">
      <c r="A39" s="375"/>
      <c r="B39" s="134"/>
      <c r="C39" s="140"/>
      <c r="D39" s="134">
        <v>6</v>
      </c>
      <c r="E39" s="135" t="s">
        <v>90</v>
      </c>
    </row>
    <row r="40" spans="1:5" ht="68.25" customHeight="1">
      <c r="A40" s="375"/>
      <c r="B40" s="134"/>
      <c r="C40" s="135"/>
      <c r="D40" s="134">
        <v>7</v>
      </c>
      <c r="E40" s="135" t="s">
        <v>91</v>
      </c>
    </row>
    <row r="41" spans="1:5" ht="41.45" customHeight="1">
      <c r="A41" s="375"/>
      <c r="B41" s="134"/>
      <c r="C41" s="135"/>
      <c r="D41" s="134">
        <v>8</v>
      </c>
      <c r="E41" s="135" t="s">
        <v>92</v>
      </c>
    </row>
    <row r="42" spans="1:5" ht="41.45" customHeight="1">
      <c r="A42" s="375"/>
      <c r="B42" s="134"/>
      <c r="C42" s="135"/>
      <c r="D42" s="134">
        <v>9</v>
      </c>
      <c r="E42" s="135" t="s">
        <v>93</v>
      </c>
    </row>
    <row r="43" spans="1:5" ht="49.5" customHeight="1">
      <c r="A43" s="375"/>
      <c r="B43" s="134"/>
      <c r="C43" s="135"/>
      <c r="D43" s="134">
        <v>10</v>
      </c>
      <c r="E43" s="135" t="s">
        <v>94</v>
      </c>
    </row>
    <row r="44" spans="1:5" ht="49.5" customHeight="1">
      <c r="A44" s="255" t="s">
        <v>95</v>
      </c>
      <c r="B44" s="134">
        <v>3</v>
      </c>
      <c r="C44" s="139" t="s">
        <v>96</v>
      </c>
      <c r="D44" s="134">
        <v>11</v>
      </c>
      <c r="E44" s="139" t="s">
        <v>97</v>
      </c>
    </row>
    <row r="45" spans="1:5" s="257" customFormat="1" ht="49.5">
      <c r="A45" s="375" t="s">
        <v>98</v>
      </c>
      <c r="B45" s="134">
        <v>4</v>
      </c>
      <c r="C45" s="135" t="s">
        <v>99</v>
      </c>
      <c r="D45" s="134">
        <v>12</v>
      </c>
      <c r="E45" s="141" t="s">
        <v>100</v>
      </c>
    </row>
    <row r="46" spans="1:5" s="257" customFormat="1" ht="55.5" customHeight="1">
      <c r="A46" s="375"/>
      <c r="B46" s="134">
        <v>5</v>
      </c>
      <c r="C46" s="135" t="s">
        <v>101</v>
      </c>
      <c r="D46" s="134">
        <v>13</v>
      </c>
      <c r="E46" s="135" t="s">
        <v>102</v>
      </c>
    </row>
    <row r="47" spans="1:5" s="257" customFormat="1" ht="49.5">
      <c r="A47" s="375"/>
      <c r="B47" s="134">
        <v>6</v>
      </c>
      <c r="C47" s="135" t="s">
        <v>103</v>
      </c>
      <c r="D47" s="134">
        <v>14</v>
      </c>
      <c r="E47" s="135" t="s">
        <v>104</v>
      </c>
    </row>
    <row r="48" spans="1:5" s="257" customFormat="1" ht="61.5" customHeight="1">
      <c r="A48" s="375"/>
      <c r="B48" s="134">
        <v>7</v>
      </c>
      <c r="C48" s="141" t="s">
        <v>105</v>
      </c>
      <c r="D48" s="134">
        <v>15</v>
      </c>
      <c r="E48" s="135" t="s">
        <v>106</v>
      </c>
    </row>
    <row r="49" spans="1:5" s="257" customFormat="1" ht="61.5" customHeight="1">
      <c r="A49" s="375"/>
      <c r="B49" s="134">
        <v>8</v>
      </c>
      <c r="C49" s="135" t="s">
        <v>107</v>
      </c>
      <c r="D49" s="134">
        <v>16</v>
      </c>
      <c r="E49" s="135" t="s">
        <v>108</v>
      </c>
    </row>
    <row r="50" spans="1:5" s="257" customFormat="1" ht="61.5" customHeight="1">
      <c r="A50" s="375"/>
      <c r="B50" s="134">
        <v>9</v>
      </c>
      <c r="C50" s="135" t="s">
        <v>109</v>
      </c>
      <c r="D50" s="134">
        <v>17</v>
      </c>
      <c r="E50" s="135" t="s">
        <v>110</v>
      </c>
    </row>
    <row r="51" spans="1:5" s="257" customFormat="1" ht="61.5" customHeight="1">
      <c r="A51" s="375"/>
      <c r="B51" s="134">
        <v>10</v>
      </c>
      <c r="C51" s="135" t="s">
        <v>111</v>
      </c>
      <c r="D51" s="134">
        <v>18</v>
      </c>
      <c r="E51" s="135" t="s">
        <v>112</v>
      </c>
    </row>
    <row r="52" spans="1:5" s="257" customFormat="1" ht="61.5" customHeight="1">
      <c r="A52" s="375"/>
      <c r="B52" s="134"/>
      <c r="C52" s="135"/>
      <c r="D52" s="134">
        <v>19</v>
      </c>
      <c r="E52" s="135" t="s">
        <v>113</v>
      </c>
    </row>
    <row r="53" spans="1:5" ht="71.25" customHeight="1">
      <c r="A53" s="375"/>
      <c r="B53" s="134"/>
      <c r="C53" s="135"/>
      <c r="D53" s="134">
        <v>20</v>
      </c>
      <c r="E53" s="135" t="s">
        <v>114</v>
      </c>
    </row>
    <row r="54" spans="1:5" ht="105" customHeight="1">
      <c r="A54" s="375"/>
      <c r="B54" s="134"/>
      <c r="C54" s="135"/>
      <c r="D54" s="134">
        <v>21</v>
      </c>
      <c r="E54" s="135" t="s">
        <v>108</v>
      </c>
    </row>
    <row r="55" spans="1:5" ht="143.25" customHeight="1">
      <c r="A55" s="372" t="s">
        <v>115</v>
      </c>
      <c r="B55" s="134">
        <v>11</v>
      </c>
      <c r="C55" s="135" t="s">
        <v>116</v>
      </c>
      <c r="D55" s="134">
        <v>22</v>
      </c>
      <c r="E55" s="135" t="s">
        <v>117</v>
      </c>
    </row>
    <row r="56" spans="1:5" ht="105" customHeight="1">
      <c r="A56" s="373"/>
      <c r="B56" s="134">
        <v>12</v>
      </c>
      <c r="C56" s="135" t="s">
        <v>118</v>
      </c>
      <c r="D56" s="134">
        <v>23</v>
      </c>
      <c r="E56" s="135" t="s">
        <v>119</v>
      </c>
    </row>
    <row r="57" spans="1:5" ht="105" customHeight="1">
      <c r="A57" s="373"/>
      <c r="B57" s="134">
        <v>13</v>
      </c>
      <c r="C57" s="135" t="s">
        <v>120</v>
      </c>
      <c r="D57" s="134">
        <v>24</v>
      </c>
      <c r="E57" s="135" t="s">
        <v>121</v>
      </c>
    </row>
    <row r="58" spans="1:5" ht="75.599999999999994" customHeight="1">
      <c r="A58" s="373"/>
      <c r="B58" s="134">
        <v>14</v>
      </c>
      <c r="C58" s="135" t="s">
        <v>122</v>
      </c>
      <c r="D58" s="134"/>
      <c r="E58" s="135"/>
    </row>
    <row r="59" spans="1:5" ht="62.45" customHeight="1">
      <c r="A59" s="373"/>
      <c r="B59" s="134">
        <v>15</v>
      </c>
      <c r="C59" s="135" t="s">
        <v>123</v>
      </c>
      <c r="D59" s="134"/>
      <c r="E59" s="135"/>
    </row>
    <row r="60" spans="1:5" ht="66">
      <c r="A60" s="374"/>
      <c r="B60" s="134">
        <v>16</v>
      </c>
      <c r="C60" s="135" t="s">
        <v>124</v>
      </c>
      <c r="D60" s="134"/>
      <c r="E60" s="135"/>
    </row>
    <row r="61" spans="1:5" ht="49.5">
      <c r="A61" s="375" t="s">
        <v>125</v>
      </c>
      <c r="B61" s="134">
        <v>17</v>
      </c>
      <c r="C61" s="135" t="s">
        <v>126</v>
      </c>
      <c r="D61" s="134">
        <v>25</v>
      </c>
      <c r="E61" s="141" t="s">
        <v>68</v>
      </c>
    </row>
    <row r="62" spans="1:5" ht="66">
      <c r="A62" s="375"/>
      <c r="B62" s="134">
        <v>18</v>
      </c>
      <c r="C62" s="135" t="s">
        <v>127</v>
      </c>
      <c r="D62" s="134">
        <v>26</v>
      </c>
      <c r="E62" s="141" t="s">
        <v>128</v>
      </c>
    </row>
    <row r="63" spans="1:5" ht="66">
      <c r="A63" s="375"/>
      <c r="B63" s="376">
        <v>19</v>
      </c>
      <c r="C63" s="239" t="s">
        <v>129</v>
      </c>
      <c r="D63" s="376">
        <v>27</v>
      </c>
      <c r="E63" s="380" t="s">
        <v>130</v>
      </c>
    </row>
    <row r="64" spans="1:5" ht="49.5">
      <c r="A64" s="375"/>
      <c r="B64" s="377"/>
      <c r="C64" s="240" t="s">
        <v>131</v>
      </c>
      <c r="D64" s="377"/>
      <c r="E64" s="381"/>
    </row>
    <row r="65" spans="1:5" ht="33">
      <c r="A65" s="375"/>
      <c r="B65" s="134">
        <v>20</v>
      </c>
      <c r="C65" s="135" t="s">
        <v>132</v>
      </c>
      <c r="D65" s="134">
        <v>28</v>
      </c>
      <c r="E65" s="141" t="s">
        <v>133</v>
      </c>
    </row>
    <row r="66" spans="1:5" ht="49.5">
      <c r="A66" s="375"/>
      <c r="B66" s="134">
        <v>21</v>
      </c>
      <c r="C66" s="135" t="s">
        <v>134</v>
      </c>
      <c r="D66" s="134"/>
      <c r="E66" s="141"/>
    </row>
    <row r="67" spans="1:5" ht="66">
      <c r="A67" s="375"/>
      <c r="B67" s="134">
        <v>22</v>
      </c>
      <c r="C67" s="135" t="s">
        <v>135</v>
      </c>
      <c r="D67" s="134"/>
      <c r="E67" s="141"/>
    </row>
    <row r="68" spans="1:5" ht="33">
      <c r="A68" s="375"/>
      <c r="B68" s="134">
        <v>23</v>
      </c>
      <c r="C68" s="135" t="s">
        <v>136</v>
      </c>
      <c r="D68" s="134"/>
      <c r="E68" s="141"/>
    </row>
    <row r="69" spans="1:5" ht="49.5">
      <c r="A69" s="375" t="s">
        <v>137</v>
      </c>
      <c r="B69" s="134">
        <v>24</v>
      </c>
      <c r="C69" s="135" t="s">
        <v>138</v>
      </c>
      <c r="D69" s="134">
        <v>29</v>
      </c>
      <c r="E69" s="141" t="s">
        <v>139</v>
      </c>
    </row>
    <row r="70" spans="1:5" ht="49.5">
      <c r="A70" s="375"/>
      <c r="B70" s="134">
        <v>25</v>
      </c>
      <c r="C70" s="135" t="s">
        <v>140</v>
      </c>
      <c r="D70" s="134">
        <v>30</v>
      </c>
      <c r="E70" s="135" t="s">
        <v>141</v>
      </c>
    </row>
    <row r="71" spans="1:5" ht="49.5">
      <c r="A71" s="375"/>
      <c r="B71" s="134">
        <v>26</v>
      </c>
      <c r="C71" s="135" t="s">
        <v>142</v>
      </c>
      <c r="D71" s="134">
        <v>31</v>
      </c>
      <c r="E71" s="141" t="s">
        <v>143</v>
      </c>
    </row>
    <row r="72" spans="1:5" ht="49.5">
      <c r="A72" s="372" t="s">
        <v>144</v>
      </c>
      <c r="B72" s="134"/>
      <c r="C72" s="135"/>
      <c r="D72" s="134">
        <v>32</v>
      </c>
      <c r="E72" s="141" t="s">
        <v>145</v>
      </c>
    </row>
    <row r="73" spans="1:5" ht="45" customHeight="1">
      <c r="A73" s="374"/>
      <c r="B73" s="134"/>
      <c r="C73" s="135"/>
      <c r="D73" s="134">
        <v>33</v>
      </c>
      <c r="E73" s="135" t="s">
        <v>146</v>
      </c>
    </row>
    <row r="74" spans="1:5" ht="33">
      <c r="A74" s="375" t="s">
        <v>147</v>
      </c>
      <c r="B74" s="134"/>
      <c r="C74" s="135"/>
      <c r="D74" s="134">
        <v>34</v>
      </c>
      <c r="E74" s="135" t="s">
        <v>148</v>
      </c>
    </row>
    <row r="75" spans="1:5" ht="15.95" customHeight="1">
      <c r="A75" s="375"/>
      <c r="B75" s="134"/>
      <c r="C75" s="135"/>
      <c r="D75" s="134">
        <v>35</v>
      </c>
      <c r="E75" s="135" t="s">
        <v>149</v>
      </c>
    </row>
    <row r="76" spans="1:5" ht="50.1" customHeight="1">
      <c r="A76" s="375" t="s">
        <v>150</v>
      </c>
      <c r="B76" s="134">
        <v>27</v>
      </c>
      <c r="C76" s="141" t="s">
        <v>151</v>
      </c>
      <c r="D76" s="134">
        <v>36</v>
      </c>
      <c r="E76" s="141" t="s">
        <v>152</v>
      </c>
    </row>
    <row r="77" spans="1:5" ht="50.1" customHeight="1">
      <c r="A77" s="375"/>
      <c r="B77" s="134">
        <v>28</v>
      </c>
      <c r="C77" s="141" t="s">
        <v>153</v>
      </c>
      <c r="D77" s="134">
        <v>37</v>
      </c>
      <c r="E77" s="141" t="s">
        <v>154</v>
      </c>
    </row>
    <row r="78" spans="1:5" ht="50.1" customHeight="1">
      <c r="A78" s="375"/>
      <c r="B78" s="134"/>
      <c r="C78" s="140"/>
      <c r="D78" s="134">
        <v>38</v>
      </c>
      <c r="E78" s="141" t="s">
        <v>155</v>
      </c>
    </row>
    <row r="79" spans="1:5" ht="50.1" customHeight="1">
      <c r="A79" s="375"/>
      <c r="B79" s="134"/>
      <c r="C79" s="143"/>
      <c r="D79" s="134">
        <v>39</v>
      </c>
      <c r="E79" s="141" t="s">
        <v>156</v>
      </c>
    </row>
    <row r="80" spans="1:5" ht="50.1" customHeight="1">
      <c r="A80" s="375"/>
      <c r="B80" s="134"/>
      <c r="C80" s="141"/>
      <c r="D80" s="134">
        <v>40</v>
      </c>
      <c r="E80" s="141" t="s">
        <v>157</v>
      </c>
    </row>
    <row r="81" spans="1:10" ht="50.1" customHeight="1">
      <c r="A81" s="375"/>
      <c r="B81" s="134"/>
      <c r="C81" s="141"/>
      <c r="D81" s="134">
        <v>41</v>
      </c>
      <c r="E81" s="141" t="s">
        <v>158</v>
      </c>
    </row>
    <row r="82" spans="1:10" ht="50.1" customHeight="1">
      <c r="A82" s="375"/>
      <c r="B82" s="134"/>
      <c r="C82" s="141"/>
      <c r="D82" s="134">
        <v>42</v>
      </c>
      <c r="E82" s="143" t="s">
        <v>159</v>
      </c>
    </row>
    <row r="83" spans="1:10" ht="50.1" customHeight="1">
      <c r="A83" s="375"/>
      <c r="B83" s="134"/>
      <c r="C83" s="141"/>
      <c r="D83" s="134">
        <v>43</v>
      </c>
      <c r="E83" s="141" t="s">
        <v>160</v>
      </c>
    </row>
    <row r="84" spans="1:10" ht="39.950000000000003" customHeight="1">
      <c r="A84" s="375"/>
      <c r="B84" s="134"/>
      <c r="C84" s="134"/>
      <c r="D84" s="134">
        <v>44</v>
      </c>
      <c r="E84" s="141" t="s">
        <v>161</v>
      </c>
    </row>
    <row r="85" spans="1:10" ht="39.950000000000003" customHeight="1">
      <c r="A85" s="372" t="s">
        <v>162</v>
      </c>
      <c r="B85" s="134">
        <v>29</v>
      </c>
      <c r="C85" s="135" t="s">
        <v>163</v>
      </c>
      <c r="D85" s="134">
        <v>45</v>
      </c>
      <c r="E85" s="135" t="s">
        <v>164</v>
      </c>
    </row>
    <row r="86" spans="1:10" ht="72" customHeight="1">
      <c r="A86" s="373"/>
      <c r="B86" s="134">
        <v>30</v>
      </c>
      <c r="C86" s="135" t="s">
        <v>165</v>
      </c>
      <c r="D86" s="134">
        <v>46</v>
      </c>
      <c r="E86" s="135" t="s">
        <v>166</v>
      </c>
    </row>
    <row r="87" spans="1:10" ht="72" customHeight="1">
      <c r="A87" s="373"/>
      <c r="B87" s="134">
        <v>31</v>
      </c>
      <c r="C87" s="135" t="s">
        <v>167</v>
      </c>
      <c r="D87" s="134">
        <v>47</v>
      </c>
      <c r="E87" s="135" t="s">
        <v>168</v>
      </c>
    </row>
    <row r="88" spans="1:10" ht="72" customHeight="1">
      <c r="A88" s="373"/>
      <c r="B88" s="134">
        <v>32</v>
      </c>
      <c r="C88" s="135" t="s">
        <v>169</v>
      </c>
      <c r="D88" s="134"/>
      <c r="E88" s="239"/>
      <c r="J88" s="243" t="s">
        <v>170</v>
      </c>
    </row>
    <row r="89" spans="1:10" ht="45.75" customHeight="1">
      <c r="A89" s="258" t="s">
        <v>171</v>
      </c>
      <c r="B89" s="378" t="s">
        <v>172</v>
      </c>
      <c r="C89" s="379"/>
      <c r="D89" s="259" t="s">
        <v>173</v>
      </c>
      <c r="E89" s="260" t="s">
        <v>174</v>
      </c>
      <c r="F89" s="261"/>
    </row>
    <row r="90" spans="1:10" ht="36" customHeight="1">
      <c r="A90" s="262" t="s">
        <v>175</v>
      </c>
      <c r="B90" s="370" t="s">
        <v>176</v>
      </c>
      <c r="C90" s="371"/>
      <c r="D90" s="263" t="s">
        <v>177</v>
      </c>
      <c r="E90" s="264" t="s">
        <v>178</v>
      </c>
      <c r="F90" s="261"/>
    </row>
    <row r="91" spans="1:10" ht="18" customHeight="1">
      <c r="E91" s="267"/>
    </row>
    <row r="92" spans="1:10" ht="36" customHeight="1"/>
    <row r="93" spans="1:10" ht="36" customHeight="1"/>
  </sheetData>
  <mergeCells count="33">
    <mergeCell ref="B1:D1"/>
    <mergeCell ref="B2:C2"/>
    <mergeCell ref="B4:E4"/>
    <mergeCell ref="A6:A7"/>
    <mergeCell ref="B6:C6"/>
    <mergeCell ref="D6:E6"/>
    <mergeCell ref="B7:C7"/>
    <mergeCell ref="D7:E7"/>
    <mergeCell ref="A9:E9"/>
    <mergeCell ref="A11:A12"/>
    <mergeCell ref="A14:A22"/>
    <mergeCell ref="B14:B15"/>
    <mergeCell ref="C14:C15"/>
    <mergeCell ref="D14:D15"/>
    <mergeCell ref="E14:E15"/>
    <mergeCell ref="E63:E64"/>
    <mergeCell ref="A69:A71"/>
    <mergeCell ref="A23:A27"/>
    <mergeCell ref="A28:A29"/>
    <mergeCell ref="A30:A31"/>
    <mergeCell ref="A32:E32"/>
    <mergeCell ref="A34:A43"/>
    <mergeCell ref="A45:A54"/>
    <mergeCell ref="B90:C90"/>
    <mergeCell ref="A55:A60"/>
    <mergeCell ref="A61:A68"/>
    <mergeCell ref="B63:B64"/>
    <mergeCell ref="D63:D64"/>
    <mergeCell ref="A72:A73"/>
    <mergeCell ref="A74:A75"/>
    <mergeCell ref="A76:A84"/>
    <mergeCell ref="A85:A88"/>
    <mergeCell ref="B89:C89"/>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41DB-7331-46D3-869B-42D7F8AB2DB5}">
  <sheetPr codeName="Sheet5"/>
  <dimension ref="A1:F13"/>
  <sheetViews>
    <sheetView showGridLines="0" view="pageBreakPreview" topLeftCell="A4" zoomScale="90" zoomScaleNormal="90" zoomScaleSheetLayoutView="90" workbookViewId="0">
      <selection activeCell="F6" sqref="F6"/>
    </sheetView>
  </sheetViews>
  <sheetFormatPr defaultColWidth="10.42578125" defaultRowHeight="22.5"/>
  <cols>
    <col min="1" max="1" width="60.85546875" style="288" customWidth="1"/>
    <col min="2" max="2" width="15.85546875" style="289" customWidth="1"/>
    <col min="3" max="5" width="15.85546875" style="290" customWidth="1"/>
    <col min="6" max="6" width="42.7109375" style="288" customWidth="1"/>
    <col min="7" max="7" width="2.7109375" style="269" customWidth="1"/>
    <col min="8" max="16384" width="10.42578125" style="269"/>
  </cols>
  <sheetData>
    <row r="1" spans="1:6" ht="80.099999999999994" customHeight="1">
      <c r="A1" s="268"/>
      <c r="B1" s="398" t="s">
        <v>179</v>
      </c>
      <c r="C1" s="398"/>
      <c r="D1" s="398"/>
      <c r="E1" s="398"/>
      <c r="F1" s="268"/>
    </row>
    <row r="2" spans="1:6">
      <c r="A2" s="399" t="s">
        <v>180</v>
      </c>
      <c r="B2" s="399"/>
      <c r="C2" s="399"/>
      <c r="D2" s="399"/>
      <c r="E2" s="399"/>
      <c r="F2" s="399"/>
    </row>
    <row r="3" spans="1:6" ht="28.5" customHeight="1">
      <c r="A3" s="400" t="s">
        <v>181</v>
      </c>
      <c r="B3" s="401" t="s">
        <v>182</v>
      </c>
      <c r="C3" s="401"/>
      <c r="D3" s="401"/>
      <c r="E3" s="401"/>
      <c r="F3" s="270" t="s">
        <v>183</v>
      </c>
    </row>
    <row r="4" spans="1:6" ht="46.5" customHeight="1">
      <c r="A4" s="400"/>
      <c r="B4" s="271" t="s">
        <v>184</v>
      </c>
      <c r="C4" s="271" t="s">
        <v>185</v>
      </c>
      <c r="D4" s="271" t="s">
        <v>186</v>
      </c>
      <c r="E4" s="271" t="s">
        <v>187</v>
      </c>
      <c r="F4" s="272"/>
    </row>
    <row r="5" spans="1:6" ht="186" customHeight="1">
      <c r="A5" s="273"/>
      <c r="B5" s="274"/>
      <c r="C5" s="275"/>
      <c r="D5" s="275"/>
      <c r="E5" s="275"/>
      <c r="F5" s="276"/>
    </row>
    <row r="6" spans="1:6" ht="147" customHeight="1">
      <c r="A6" s="277"/>
      <c r="B6" s="274"/>
      <c r="C6" s="275"/>
      <c r="D6" s="275"/>
      <c r="E6" s="275"/>
      <c r="F6" s="276"/>
    </row>
    <row r="7" spans="1:6" ht="65.099999999999994" customHeight="1">
      <c r="A7" s="402"/>
      <c r="B7" s="405"/>
      <c r="C7" s="408"/>
      <c r="D7" s="408"/>
      <c r="E7" s="408"/>
      <c r="F7" s="278"/>
    </row>
    <row r="8" spans="1:6" ht="65.099999999999994" customHeight="1">
      <c r="A8" s="403"/>
      <c r="B8" s="406"/>
      <c r="C8" s="409"/>
      <c r="D8" s="409"/>
      <c r="E8" s="409"/>
      <c r="F8" s="279"/>
    </row>
    <row r="9" spans="1:6" ht="52.5" customHeight="1">
      <c r="A9" s="404"/>
      <c r="B9" s="407"/>
      <c r="C9" s="410"/>
      <c r="D9" s="410"/>
      <c r="E9" s="410"/>
      <c r="F9" s="280"/>
    </row>
    <row r="10" spans="1:6" ht="127.5" customHeight="1">
      <c r="A10" s="273"/>
      <c r="B10" s="281"/>
      <c r="C10" s="282"/>
      <c r="D10" s="275"/>
      <c r="E10" s="282"/>
      <c r="F10" s="276"/>
    </row>
    <row r="11" spans="1:6" ht="105.75" customHeight="1">
      <c r="A11" s="273"/>
      <c r="B11" s="281"/>
      <c r="C11" s="281"/>
      <c r="D11" s="275"/>
      <c r="E11" s="275"/>
      <c r="F11" s="276"/>
    </row>
    <row r="12" spans="1:6" ht="65.099999999999994" customHeight="1">
      <c r="A12" s="283"/>
      <c r="B12" s="284"/>
      <c r="C12" s="285"/>
      <c r="D12" s="286"/>
      <c r="E12" s="285"/>
      <c r="F12" s="287"/>
    </row>
    <row r="13" spans="1:6" ht="65.099999999999994" customHeight="1">
      <c r="A13" s="283"/>
      <c r="B13" s="284"/>
      <c r="C13" s="285"/>
      <c r="D13" s="285"/>
      <c r="E13" s="285"/>
      <c r="F13" s="287"/>
    </row>
  </sheetData>
  <mergeCells count="9">
    <mergeCell ref="B1:E1"/>
    <mergeCell ref="A2:F2"/>
    <mergeCell ref="A3:A4"/>
    <mergeCell ref="B3:E3"/>
    <mergeCell ref="A7:A9"/>
    <mergeCell ref="B7:B9"/>
    <mergeCell ref="C7:C9"/>
    <mergeCell ref="D7:D9"/>
    <mergeCell ref="E7:E9"/>
  </mergeCells>
  <dataValidations count="2">
    <dataValidation allowBlank="1" showInputMessage="1" showErrorMessage="1" prompt="Proponer y escribir en una frase la estrategia para gestionar la debilidad, la oportunidad, la amenaza o la fortaleza.Usar verbo de acción en infinitivo._x000a_" sqref="G1 A3" xr:uid="{8E433CDD-BA80-4B5D-B7CB-DE6A1D55F4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214735C-6D11-4156-8465-6705D3C78A35}"/>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B1:I59"/>
  <sheetViews>
    <sheetView showGridLines="0" zoomScale="112" zoomScaleNormal="112" workbookViewId="0">
      <selection activeCell="F15" sqref="F15:G15"/>
    </sheetView>
  </sheetViews>
  <sheetFormatPr defaultColWidth="11.42578125" defaultRowHeight="20.25"/>
  <cols>
    <col min="1" max="1" width="2.7109375" style="136" customWidth="1"/>
    <col min="2" max="2" width="24.7109375" style="136" customWidth="1"/>
    <col min="3" max="3" width="11.28515625" style="144" customWidth="1"/>
    <col min="4" max="4" width="19.28515625" style="144" customWidth="1"/>
    <col min="5" max="5" width="7.5703125" style="136" customWidth="1"/>
    <col min="6" max="6" width="24.7109375" style="136" customWidth="1"/>
    <col min="7" max="7" width="79.140625" style="136" customWidth="1"/>
    <col min="8" max="8" width="11.42578125" style="136"/>
    <col min="9" max="9" width="32" style="136" customWidth="1"/>
    <col min="10" max="16384" width="11.42578125" style="136"/>
  </cols>
  <sheetData>
    <row r="1" spans="2:9" ht="21" thickBot="1"/>
    <row r="2" spans="2:9" ht="25.5">
      <c r="B2" s="411" t="s">
        <v>188</v>
      </c>
      <c r="C2" s="412"/>
      <c r="D2" s="412"/>
      <c r="E2" s="412"/>
      <c r="F2" s="412"/>
      <c r="G2" s="413"/>
    </row>
    <row r="3" spans="2:9">
      <c r="B3" s="414" t="s">
        <v>189</v>
      </c>
      <c r="C3" s="415"/>
      <c r="D3" s="416"/>
      <c r="E3" s="416"/>
      <c r="F3" s="416"/>
      <c r="G3" s="417"/>
    </row>
    <row r="4" spans="2:9" ht="88.5" customHeight="1">
      <c r="B4" s="418" t="s">
        <v>190</v>
      </c>
      <c r="C4" s="419"/>
      <c r="D4" s="419"/>
      <c r="E4" s="419"/>
      <c r="F4" s="419"/>
      <c r="G4" s="420"/>
    </row>
    <row r="5" spans="2:9">
      <c r="B5" s="145"/>
      <c r="C5" s="146"/>
      <c r="D5" s="147"/>
      <c r="E5" s="148"/>
      <c r="F5" s="148"/>
      <c r="G5" s="148"/>
    </row>
    <row r="6" spans="2:9" ht="16.5" customHeight="1">
      <c r="B6" s="421" t="s">
        <v>191</v>
      </c>
      <c r="C6" s="422"/>
      <c r="D6" s="422"/>
      <c r="E6" s="422"/>
      <c r="F6" s="422"/>
      <c r="G6" s="423"/>
    </row>
    <row r="7" spans="2:9" ht="76.5" customHeight="1">
      <c r="B7" s="421"/>
      <c r="C7" s="422"/>
      <c r="D7" s="422"/>
      <c r="E7" s="422"/>
      <c r="F7" s="422"/>
      <c r="G7" s="423"/>
    </row>
    <row r="8" spans="2:9" ht="21" thickBot="1">
      <c r="B8" s="149"/>
      <c r="C8" s="150"/>
      <c r="D8" s="150"/>
      <c r="E8" s="151"/>
      <c r="F8" s="152"/>
      <c r="G8" s="152"/>
    </row>
    <row r="9" spans="2:9">
      <c r="B9" s="153"/>
      <c r="C9" s="154" t="s">
        <v>192</v>
      </c>
      <c r="D9" s="424" t="s">
        <v>193</v>
      </c>
      <c r="E9" s="425"/>
      <c r="F9" s="426" t="s">
        <v>194</v>
      </c>
      <c r="G9" s="427"/>
    </row>
    <row r="10" spans="2:9" ht="15" customHeight="1">
      <c r="B10" s="155"/>
      <c r="C10" s="156">
        <v>5</v>
      </c>
      <c r="D10" s="428" t="s">
        <v>195</v>
      </c>
      <c r="E10" s="429"/>
      <c r="F10" s="430" t="s">
        <v>196</v>
      </c>
      <c r="G10" s="431"/>
      <c r="H10" s="437"/>
      <c r="I10" s="437"/>
    </row>
    <row r="11" spans="2:9">
      <c r="B11" s="155"/>
      <c r="C11" s="156">
        <v>5</v>
      </c>
      <c r="D11" s="428" t="s">
        <v>197</v>
      </c>
      <c r="E11" s="429"/>
      <c r="F11" s="430" t="s">
        <v>198</v>
      </c>
      <c r="G11" s="431"/>
      <c r="H11" s="437"/>
      <c r="I11" s="437"/>
    </row>
    <row r="12" spans="2:9">
      <c r="B12" s="155"/>
      <c r="C12" s="156">
        <v>5</v>
      </c>
      <c r="D12" s="428" t="s">
        <v>199</v>
      </c>
      <c r="E12" s="429"/>
      <c r="F12" s="430" t="s">
        <v>200</v>
      </c>
      <c r="G12" s="431"/>
      <c r="H12" s="437"/>
      <c r="I12" s="437"/>
    </row>
    <row r="13" spans="2:9" ht="27.75" customHeight="1">
      <c r="B13" s="155"/>
      <c r="C13" s="156">
        <v>5</v>
      </c>
      <c r="D13" s="428" t="s">
        <v>201</v>
      </c>
      <c r="E13" s="429"/>
      <c r="F13" s="430" t="s">
        <v>202</v>
      </c>
      <c r="G13" s="431"/>
      <c r="H13" s="437"/>
      <c r="I13" s="437"/>
    </row>
    <row r="14" spans="2:9">
      <c r="B14" s="155"/>
      <c r="C14" s="156">
        <v>5</v>
      </c>
      <c r="D14" s="428" t="s">
        <v>203</v>
      </c>
      <c r="E14" s="429"/>
      <c r="F14" s="430" t="s">
        <v>204</v>
      </c>
      <c r="G14" s="431"/>
      <c r="H14" s="437"/>
      <c r="I14" s="437"/>
    </row>
    <row r="15" spans="2:9" ht="41.25" customHeight="1">
      <c r="B15" s="155"/>
      <c r="C15" s="156">
        <v>5</v>
      </c>
      <c r="D15" s="428" t="s">
        <v>205</v>
      </c>
      <c r="E15" s="429"/>
      <c r="F15" s="430" t="s">
        <v>206</v>
      </c>
      <c r="G15" s="431"/>
      <c r="H15" s="437"/>
      <c r="I15" s="437"/>
    </row>
    <row r="16" spans="2:9" ht="41.25" customHeight="1">
      <c r="B16" s="155"/>
      <c r="C16" s="156">
        <v>5</v>
      </c>
      <c r="D16" s="432" t="s">
        <v>207</v>
      </c>
      <c r="E16" s="433"/>
      <c r="F16" s="430" t="s">
        <v>208</v>
      </c>
      <c r="G16" s="431"/>
      <c r="H16" s="437"/>
      <c r="I16" s="437"/>
    </row>
    <row r="17" spans="2:9" ht="51.75" customHeight="1">
      <c r="B17" s="155"/>
      <c r="C17" s="156">
        <v>5</v>
      </c>
      <c r="D17" s="433" t="s">
        <v>209</v>
      </c>
      <c r="E17" s="436"/>
      <c r="F17" s="430" t="s">
        <v>210</v>
      </c>
      <c r="G17" s="431"/>
      <c r="H17" s="437"/>
      <c r="I17" s="437"/>
    </row>
    <row r="18" spans="2:9" ht="51.75" customHeight="1">
      <c r="B18" s="155"/>
      <c r="C18" s="156">
        <v>5</v>
      </c>
      <c r="D18" s="432" t="s">
        <v>211</v>
      </c>
      <c r="E18" s="433"/>
      <c r="F18" s="430" t="s">
        <v>212</v>
      </c>
      <c r="G18" s="431"/>
      <c r="H18" s="437"/>
      <c r="I18" s="437"/>
    </row>
    <row r="19" spans="2:9" ht="51.75" customHeight="1">
      <c r="B19" s="155"/>
      <c r="C19" s="156">
        <v>5</v>
      </c>
      <c r="D19" s="157" t="s">
        <v>213</v>
      </c>
      <c r="E19" s="158"/>
      <c r="F19" s="430" t="s">
        <v>214</v>
      </c>
      <c r="G19" s="431"/>
      <c r="H19" s="437"/>
      <c r="I19" s="437"/>
    </row>
    <row r="20" spans="2:9" ht="51.75" customHeight="1">
      <c r="B20" s="155"/>
      <c r="C20" s="156">
        <v>5</v>
      </c>
      <c r="D20" s="157" t="s">
        <v>215</v>
      </c>
      <c r="E20" s="158"/>
      <c r="F20" s="430" t="s">
        <v>216</v>
      </c>
      <c r="G20" s="431"/>
      <c r="H20" s="437"/>
      <c r="I20" s="437"/>
    </row>
    <row r="21" spans="2:9" ht="66.75" customHeight="1">
      <c r="B21" s="155"/>
      <c r="C21" s="156">
        <v>5</v>
      </c>
      <c r="D21" s="432" t="s">
        <v>217</v>
      </c>
      <c r="E21" s="433"/>
      <c r="F21" s="430" t="s">
        <v>218</v>
      </c>
      <c r="G21" s="431"/>
      <c r="H21" s="437"/>
      <c r="I21" s="437"/>
    </row>
    <row r="22" spans="2:9" ht="36" customHeight="1">
      <c r="B22" s="155"/>
      <c r="C22" s="156">
        <v>5</v>
      </c>
      <c r="D22" s="434" t="s">
        <v>219</v>
      </c>
      <c r="E22" s="435"/>
      <c r="F22" s="430" t="s">
        <v>220</v>
      </c>
      <c r="G22" s="431"/>
      <c r="H22" s="463"/>
      <c r="I22" s="463"/>
    </row>
    <row r="23" spans="2:9" ht="26.25" customHeight="1">
      <c r="B23" s="155"/>
      <c r="C23" s="156">
        <v>5</v>
      </c>
      <c r="D23" s="449" t="s">
        <v>221</v>
      </c>
      <c r="E23" s="449"/>
      <c r="F23" s="450" t="s">
        <v>222</v>
      </c>
      <c r="G23" s="431"/>
      <c r="H23" s="437"/>
      <c r="I23" s="437"/>
    </row>
    <row r="24" spans="2:9" ht="26.25" customHeight="1">
      <c r="B24" s="155"/>
      <c r="C24" s="156">
        <v>5</v>
      </c>
      <c r="D24" s="449" t="s">
        <v>223</v>
      </c>
      <c r="E24" s="449"/>
      <c r="F24" s="450" t="s">
        <v>224</v>
      </c>
      <c r="G24" s="431"/>
      <c r="H24" s="437"/>
      <c r="I24" s="437"/>
    </row>
    <row r="25" spans="2:9" ht="26.25" customHeight="1">
      <c r="B25" s="155"/>
      <c r="C25" s="156">
        <v>5</v>
      </c>
      <c r="D25" s="451" t="s">
        <v>225</v>
      </c>
      <c r="E25" s="452"/>
      <c r="F25" s="450" t="s">
        <v>226</v>
      </c>
      <c r="G25" s="431"/>
      <c r="H25" s="437"/>
      <c r="I25" s="437"/>
    </row>
    <row r="26" spans="2:9" ht="27" customHeight="1">
      <c r="B26" s="159"/>
      <c r="C26" s="437" t="s">
        <v>227</v>
      </c>
      <c r="D26" s="438"/>
      <c r="E26" s="438"/>
      <c r="F26" s="438"/>
      <c r="G26" s="439"/>
    </row>
    <row r="27" spans="2:9" ht="27" customHeight="1">
      <c r="B27" s="440" t="s">
        <v>228</v>
      </c>
      <c r="C27" s="441"/>
      <c r="D27" s="441"/>
      <c r="E27" s="441"/>
      <c r="F27" s="441"/>
      <c r="G27" s="442"/>
    </row>
    <row r="28" spans="2:9" ht="10.5" customHeight="1">
      <c r="B28" s="160"/>
      <c r="D28" s="165"/>
      <c r="E28" s="166"/>
      <c r="F28" s="167"/>
      <c r="G28" s="168"/>
    </row>
    <row r="29" spans="2:9">
      <c r="B29" s="160"/>
      <c r="C29" s="161"/>
      <c r="D29" s="443" t="s">
        <v>193</v>
      </c>
      <c r="E29" s="443"/>
      <c r="F29" s="444" t="s">
        <v>194</v>
      </c>
      <c r="G29" s="445"/>
    </row>
    <row r="30" spans="2:9">
      <c r="B30" s="160"/>
      <c r="D30" s="446" t="s">
        <v>195</v>
      </c>
      <c r="E30" s="446"/>
      <c r="F30" s="447" t="s">
        <v>229</v>
      </c>
      <c r="G30" s="448"/>
      <c r="H30" s="437"/>
      <c r="I30" s="437"/>
    </row>
    <row r="31" spans="2:9">
      <c r="B31" s="160"/>
      <c r="D31" s="446" t="s">
        <v>197</v>
      </c>
      <c r="E31" s="446"/>
      <c r="F31" s="447" t="s">
        <v>230</v>
      </c>
      <c r="G31" s="448"/>
      <c r="H31" s="437"/>
      <c r="I31" s="437"/>
    </row>
    <row r="32" spans="2:9">
      <c r="B32" s="160"/>
      <c r="D32" s="446" t="s">
        <v>199</v>
      </c>
      <c r="E32" s="446"/>
      <c r="F32" s="447" t="s">
        <v>231</v>
      </c>
      <c r="G32" s="448"/>
      <c r="H32" s="437"/>
      <c r="I32" s="437"/>
    </row>
    <row r="33" spans="2:9">
      <c r="B33" s="160"/>
      <c r="D33" s="446" t="s">
        <v>201</v>
      </c>
      <c r="E33" s="446"/>
      <c r="F33" s="447" t="s">
        <v>232</v>
      </c>
      <c r="G33" s="448"/>
      <c r="H33" s="437"/>
      <c r="I33" s="437"/>
    </row>
    <row r="34" spans="2:9">
      <c r="B34" s="160"/>
      <c r="D34" s="446" t="s">
        <v>203</v>
      </c>
      <c r="E34" s="446"/>
      <c r="F34" s="447" t="s">
        <v>233</v>
      </c>
      <c r="G34" s="448"/>
      <c r="H34" s="437"/>
      <c r="I34" s="437"/>
    </row>
    <row r="35" spans="2:9" ht="40.9" customHeight="1">
      <c r="B35" s="160"/>
      <c r="D35" s="446" t="s">
        <v>234</v>
      </c>
      <c r="E35" s="446"/>
      <c r="F35" s="447" t="s">
        <v>235</v>
      </c>
      <c r="G35" s="448"/>
      <c r="H35" s="437"/>
      <c r="I35" s="437"/>
    </row>
    <row r="36" spans="2:9" ht="42" customHeight="1">
      <c r="B36" s="162"/>
      <c r="C36" s="169"/>
      <c r="D36" s="446" t="s">
        <v>236</v>
      </c>
      <c r="E36" s="446"/>
      <c r="F36" s="447" t="s">
        <v>237</v>
      </c>
      <c r="G36" s="448"/>
      <c r="H36" s="464"/>
      <c r="I36" s="464"/>
    </row>
    <row r="37" spans="2:9" ht="30.75" customHeight="1">
      <c r="B37" s="162"/>
      <c r="C37" s="169"/>
      <c r="D37" s="446" t="s">
        <v>238</v>
      </c>
      <c r="E37" s="446"/>
      <c r="F37" s="447" t="s">
        <v>239</v>
      </c>
      <c r="G37" s="448"/>
      <c r="H37" s="464"/>
      <c r="I37" s="464"/>
    </row>
    <row r="38" spans="2:9" ht="33" customHeight="1">
      <c r="B38" s="162"/>
      <c r="C38" s="169"/>
      <c r="D38" s="446" t="s">
        <v>240</v>
      </c>
      <c r="E38" s="446"/>
      <c r="F38" s="447" t="s">
        <v>239</v>
      </c>
      <c r="G38" s="448"/>
      <c r="H38" s="464"/>
      <c r="I38" s="464"/>
    </row>
    <row r="39" spans="2:9" ht="30" customHeight="1">
      <c r="B39" s="162"/>
      <c r="C39" s="169"/>
      <c r="D39" s="446" t="s">
        <v>241</v>
      </c>
      <c r="E39" s="446"/>
      <c r="F39" s="447" t="s">
        <v>239</v>
      </c>
      <c r="G39" s="448"/>
      <c r="H39" s="464"/>
      <c r="I39" s="464"/>
    </row>
    <row r="40" spans="2:9" ht="30" customHeight="1">
      <c r="B40" s="162"/>
      <c r="C40" s="169"/>
      <c r="D40" s="446" t="s">
        <v>242</v>
      </c>
      <c r="E40" s="446"/>
      <c r="F40" s="447" t="s">
        <v>239</v>
      </c>
      <c r="G40" s="448"/>
      <c r="H40" s="464"/>
      <c r="I40" s="464"/>
    </row>
    <row r="41" spans="2:9" ht="30" customHeight="1">
      <c r="B41" s="162"/>
      <c r="C41" s="169"/>
      <c r="D41" s="453" t="s">
        <v>243</v>
      </c>
      <c r="E41" s="454"/>
      <c r="F41" s="447" t="s">
        <v>244</v>
      </c>
      <c r="G41" s="448"/>
      <c r="H41" s="464"/>
      <c r="I41" s="464"/>
    </row>
    <row r="42" spans="2:9" ht="35.25" customHeight="1">
      <c r="B42" s="162"/>
      <c r="C42" s="169"/>
      <c r="D42" s="446" t="s">
        <v>245</v>
      </c>
      <c r="E42" s="446"/>
      <c r="F42" s="447" t="s">
        <v>246</v>
      </c>
      <c r="G42" s="448"/>
      <c r="H42" s="464"/>
      <c r="I42" s="464"/>
    </row>
    <row r="43" spans="2:9" ht="31.5" customHeight="1">
      <c r="B43" s="162"/>
      <c r="C43" s="169"/>
      <c r="D43" s="446" t="s">
        <v>238</v>
      </c>
      <c r="E43" s="446"/>
      <c r="F43" s="447" t="s">
        <v>239</v>
      </c>
      <c r="G43" s="448"/>
      <c r="H43" s="464"/>
      <c r="I43" s="464"/>
    </row>
    <row r="44" spans="2:9" ht="35.25" customHeight="1">
      <c r="B44" s="162"/>
      <c r="C44" s="169"/>
      <c r="D44" s="446" t="s">
        <v>247</v>
      </c>
      <c r="E44" s="446"/>
      <c r="F44" s="447" t="s">
        <v>239</v>
      </c>
      <c r="G44" s="448"/>
      <c r="H44" s="464"/>
      <c r="I44" s="464"/>
    </row>
    <row r="45" spans="2:9" ht="57" customHeight="1">
      <c r="B45" s="162"/>
      <c r="C45" s="169"/>
      <c r="D45" s="446" t="s">
        <v>242</v>
      </c>
      <c r="E45" s="446"/>
      <c r="F45" s="447" t="s">
        <v>239</v>
      </c>
      <c r="G45" s="448"/>
      <c r="H45" s="464"/>
      <c r="I45" s="464"/>
    </row>
    <row r="46" spans="2:9" ht="32.25" customHeight="1">
      <c r="B46" s="162"/>
      <c r="C46" s="169"/>
      <c r="D46" s="446" t="s">
        <v>240</v>
      </c>
      <c r="E46" s="446"/>
      <c r="F46" s="447" t="s">
        <v>239</v>
      </c>
      <c r="G46" s="448"/>
      <c r="H46" s="464"/>
      <c r="I46" s="464"/>
    </row>
    <row r="47" spans="2:9" ht="32.25" customHeight="1">
      <c r="B47" s="162"/>
      <c r="C47" s="169"/>
      <c r="D47" s="453" t="s">
        <v>248</v>
      </c>
      <c r="E47" s="454"/>
      <c r="F47" s="461" t="s">
        <v>249</v>
      </c>
      <c r="G47" s="462"/>
      <c r="H47" s="464"/>
      <c r="I47" s="464"/>
    </row>
    <row r="48" spans="2:9" ht="32.25" customHeight="1">
      <c r="B48" s="162"/>
      <c r="C48" s="169"/>
      <c r="D48" s="446" t="s">
        <v>250</v>
      </c>
      <c r="E48" s="446"/>
      <c r="F48" s="447" t="s">
        <v>251</v>
      </c>
      <c r="G48" s="448"/>
      <c r="H48" s="464"/>
      <c r="I48" s="464"/>
    </row>
    <row r="49" spans="2:9" ht="32.25" customHeight="1">
      <c r="B49" s="162"/>
      <c r="C49" s="169"/>
      <c r="D49" s="446" t="s">
        <v>252</v>
      </c>
      <c r="E49" s="446"/>
      <c r="F49" s="447" t="s">
        <v>253</v>
      </c>
      <c r="G49" s="448"/>
      <c r="H49" s="464"/>
      <c r="I49" s="464"/>
    </row>
    <row r="50" spans="2:9" ht="32.25" customHeight="1">
      <c r="B50" s="162"/>
      <c r="C50" s="169"/>
      <c r="D50" s="446" t="s">
        <v>254</v>
      </c>
      <c r="E50" s="446"/>
      <c r="F50" s="447" t="s">
        <v>255</v>
      </c>
      <c r="G50" s="448"/>
      <c r="H50" s="464"/>
      <c r="I50" s="464"/>
    </row>
    <row r="51" spans="2:9" ht="32.25" customHeight="1">
      <c r="B51" s="162"/>
      <c r="C51" s="169"/>
      <c r="D51" s="165"/>
      <c r="E51" s="165"/>
      <c r="F51" s="167"/>
      <c r="G51" s="168"/>
      <c r="H51" s="464"/>
      <c r="I51" s="464"/>
    </row>
    <row r="52" spans="2:9" ht="32.25" customHeight="1">
      <c r="B52" s="162"/>
      <c r="C52" s="169"/>
      <c r="D52" s="165"/>
      <c r="E52" s="165"/>
      <c r="F52" s="167"/>
      <c r="G52" s="168"/>
    </row>
    <row r="53" spans="2:9" ht="32.25" customHeight="1">
      <c r="B53" s="162"/>
      <c r="C53" s="169"/>
      <c r="D53" s="165"/>
      <c r="E53" s="165"/>
      <c r="F53" s="167"/>
      <c r="G53" s="168"/>
    </row>
    <row r="54" spans="2:9" ht="21.75" customHeight="1">
      <c r="B54" s="455" t="s">
        <v>256</v>
      </c>
      <c r="C54" s="456"/>
      <c r="D54" s="456"/>
      <c r="E54" s="456"/>
      <c r="F54" s="456"/>
      <c r="G54" s="457"/>
    </row>
    <row r="55" spans="2:9" ht="21.75" customHeight="1">
      <c r="B55" s="455" t="s">
        <v>257</v>
      </c>
      <c r="C55" s="456"/>
      <c r="D55" s="456"/>
      <c r="E55" s="456"/>
      <c r="F55" s="456"/>
      <c r="G55" s="457"/>
    </row>
    <row r="56" spans="2:9" ht="20.25" customHeight="1">
      <c r="B56" s="455" t="s">
        <v>258</v>
      </c>
      <c r="C56" s="456"/>
      <c r="D56" s="456"/>
      <c r="E56" s="456"/>
      <c r="F56" s="456"/>
      <c r="G56" s="457"/>
    </row>
    <row r="57" spans="2:9" ht="20.25" customHeight="1">
      <c r="B57" s="455" t="s">
        <v>259</v>
      </c>
      <c r="C57" s="456"/>
      <c r="D57" s="456"/>
      <c r="E57" s="456"/>
      <c r="F57" s="456"/>
      <c r="G57" s="457"/>
    </row>
    <row r="58" spans="2:9" ht="84.75" customHeight="1" thickBot="1">
      <c r="B58" s="458" t="s">
        <v>260</v>
      </c>
      <c r="C58" s="459"/>
      <c r="D58" s="459"/>
      <c r="E58" s="459"/>
      <c r="F58" s="459"/>
      <c r="G58" s="460"/>
    </row>
    <row r="59" spans="2:9">
      <c r="B59" s="163"/>
      <c r="C59" s="164"/>
      <c r="D59" s="163"/>
      <c r="E59" s="163"/>
      <c r="F59" s="163"/>
      <c r="G59" s="163"/>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249977111117893"/>
    <pageSetUpPr fitToPage="1"/>
  </sheetPr>
  <dimension ref="A1:IW79"/>
  <sheetViews>
    <sheetView showGridLines="0" topLeftCell="E1" zoomScale="70" zoomScaleNormal="70" zoomScalePageLayoutView="50" workbookViewId="0">
      <selection activeCell="E70" sqref="E70"/>
    </sheetView>
  </sheetViews>
  <sheetFormatPr defaultColWidth="11.42578125" defaultRowHeight="15"/>
  <cols>
    <col min="1" max="1" width="5" style="348" bestFit="1" customWidth="1"/>
    <col min="2" max="2" width="43.5703125" style="348" customWidth="1"/>
    <col min="3" max="3" width="35.7109375" style="348" customWidth="1"/>
    <col min="4" max="4" width="52.5703125" style="353" customWidth="1"/>
    <col min="5" max="5" width="27.42578125" style="348" customWidth="1"/>
    <col min="6" max="6" width="22" style="348" customWidth="1"/>
    <col min="7" max="7" width="17.28515625" style="348" bestFit="1" customWidth="1"/>
    <col min="8" max="8" width="26.28515625" style="348" customWidth="1"/>
    <col min="9" max="9" width="32.28515625" style="348" customWidth="1"/>
    <col min="10" max="10" width="33.28515625" style="348" customWidth="1"/>
    <col min="11" max="11" width="37" style="348" customWidth="1"/>
    <col min="12" max="12" width="10.42578125" style="354" hidden="1" customWidth="1"/>
    <col min="13" max="13" width="25.5703125" style="348" customWidth="1"/>
    <col min="14" max="14" width="26.28515625" style="348" customWidth="1"/>
    <col min="15" max="15" width="15.140625" style="348" hidden="1" customWidth="1"/>
    <col min="16" max="257" width="11.42578125" style="304"/>
    <col min="258" max="16384" width="11.42578125" style="305"/>
  </cols>
  <sheetData>
    <row r="1" spans="1:257" ht="28.5">
      <c r="A1" s="506"/>
      <c r="B1" s="507"/>
      <c r="C1" s="507"/>
      <c r="D1" s="300"/>
      <c r="E1" s="301"/>
      <c r="F1" s="301"/>
      <c r="G1" s="301"/>
      <c r="H1" s="301"/>
      <c r="I1" s="301"/>
      <c r="J1" s="301"/>
      <c r="K1" s="301"/>
      <c r="L1" s="302"/>
      <c r="M1" s="301"/>
      <c r="N1" s="303"/>
      <c r="O1" s="301"/>
    </row>
    <row r="2" spans="1:257" ht="28.5">
      <c r="A2" s="508"/>
      <c r="B2" s="509"/>
      <c r="C2" s="509"/>
      <c r="D2" s="306"/>
      <c r="E2" s="307"/>
      <c r="F2" s="307"/>
      <c r="G2" s="307"/>
      <c r="H2" s="307"/>
      <c r="I2" s="307"/>
      <c r="J2" s="307"/>
      <c r="K2" s="307"/>
      <c r="L2" s="308"/>
      <c r="M2" s="307"/>
      <c r="N2" s="309"/>
      <c r="O2" s="307"/>
    </row>
    <row r="3" spans="1:257" ht="28.5">
      <c r="A3" s="310"/>
      <c r="B3" s="311"/>
      <c r="C3" s="311"/>
      <c r="D3" s="306"/>
      <c r="E3" s="307"/>
      <c r="F3" s="307"/>
      <c r="G3" s="307"/>
      <c r="H3" s="307"/>
      <c r="I3" s="307"/>
      <c r="J3" s="307"/>
      <c r="K3" s="307"/>
      <c r="L3" s="308"/>
      <c r="M3" s="307"/>
      <c r="N3" s="309"/>
      <c r="O3" s="307"/>
    </row>
    <row r="4" spans="1:257" ht="63.75" customHeight="1">
      <c r="A4" s="510" t="s">
        <v>261</v>
      </c>
      <c r="B4" s="510"/>
      <c r="C4" s="510"/>
      <c r="D4" s="515" t="s">
        <v>2</v>
      </c>
      <c r="E4" s="516"/>
      <c r="F4" s="516"/>
      <c r="G4" s="516"/>
      <c r="H4" s="516"/>
      <c r="I4" s="516"/>
      <c r="J4" s="516"/>
      <c r="K4" s="516"/>
      <c r="L4" s="516"/>
      <c r="M4" s="516"/>
      <c r="N4" s="517"/>
      <c r="O4" s="312"/>
    </row>
    <row r="5" spans="1:257" ht="56.45" customHeight="1">
      <c r="A5" s="510" t="s">
        <v>262</v>
      </c>
      <c r="B5" s="510"/>
      <c r="C5" s="510"/>
      <c r="D5" s="515" t="s">
        <v>263</v>
      </c>
      <c r="E5" s="516"/>
      <c r="F5" s="516"/>
      <c r="G5" s="516"/>
      <c r="H5" s="516"/>
      <c r="I5" s="516"/>
      <c r="J5" s="516"/>
      <c r="K5" s="516"/>
      <c r="L5" s="516"/>
      <c r="M5" s="516"/>
      <c r="N5" s="517"/>
      <c r="O5" s="313"/>
    </row>
    <row r="6" spans="1:257" ht="49.5" customHeight="1">
      <c r="A6" s="510" t="s">
        <v>264</v>
      </c>
      <c r="B6" s="510"/>
      <c r="C6" s="510"/>
      <c r="D6" s="515" t="s">
        <v>265</v>
      </c>
      <c r="E6" s="516"/>
      <c r="F6" s="516"/>
      <c r="G6" s="516"/>
      <c r="H6" s="516"/>
      <c r="I6" s="516"/>
      <c r="J6" s="516"/>
      <c r="K6" s="516"/>
      <c r="L6" s="516"/>
      <c r="M6" s="516"/>
      <c r="N6" s="517"/>
      <c r="O6" s="314"/>
    </row>
    <row r="7" spans="1:257" ht="30.75" customHeight="1" thickBot="1">
      <c r="A7" s="315" t="s">
        <v>266</v>
      </c>
      <c r="B7" s="316"/>
      <c r="C7" s="316"/>
      <c r="D7" s="514" t="s">
        <v>267</v>
      </c>
      <c r="E7" s="519" t="s">
        <v>268</v>
      </c>
      <c r="F7" s="520"/>
      <c r="G7" s="520"/>
      <c r="H7" s="521"/>
      <c r="I7" s="500" t="s">
        <v>269</v>
      </c>
      <c r="J7" s="501"/>
      <c r="K7" s="501"/>
      <c r="L7" s="501"/>
      <c r="M7" s="502"/>
      <c r="N7" s="522" t="s">
        <v>270</v>
      </c>
      <c r="O7" s="523"/>
    </row>
    <row r="8" spans="1:257" ht="17.25" customHeight="1" thickTop="1">
      <c r="A8" s="511" t="s">
        <v>271</v>
      </c>
      <c r="B8" s="513" t="s">
        <v>272</v>
      </c>
      <c r="C8" s="317" t="s">
        <v>273</v>
      </c>
      <c r="D8" s="514"/>
      <c r="E8" s="518" t="s">
        <v>209</v>
      </c>
      <c r="F8" s="518" t="s">
        <v>274</v>
      </c>
      <c r="G8" s="518" t="s">
        <v>275</v>
      </c>
      <c r="H8" s="518" t="s">
        <v>215</v>
      </c>
      <c r="I8" s="498" t="s">
        <v>276</v>
      </c>
      <c r="J8" s="318" t="s">
        <v>277</v>
      </c>
      <c r="K8" s="498" t="s">
        <v>269</v>
      </c>
      <c r="L8" s="498" t="s">
        <v>278</v>
      </c>
      <c r="M8" s="498" t="s">
        <v>279</v>
      </c>
      <c r="N8" s="503" t="s">
        <v>280</v>
      </c>
      <c r="O8" s="503" t="s">
        <v>281</v>
      </c>
    </row>
    <row r="9" spans="1:257" s="322" customFormat="1" ht="66" customHeight="1" thickBot="1">
      <c r="A9" s="512"/>
      <c r="B9" s="514"/>
      <c r="C9" s="319" t="s">
        <v>282</v>
      </c>
      <c r="D9" s="514"/>
      <c r="E9" s="499"/>
      <c r="F9" s="499"/>
      <c r="G9" s="499"/>
      <c r="H9" s="499"/>
      <c r="I9" s="499"/>
      <c r="J9" s="320" t="s">
        <v>283</v>
      </c>
      <c r="K9" s="499" t="s">
        <v>284</v>
      </c>
      <c r="L9" s="499"/>
      <c r="M9" s="499" t="s">
        <v>284</v>
      </c>
      <c r="N9" s="505"/>
      <c r="O9" s="504"/>
      <c r="P9" s="304"/>
      <c r="Q9" s="321" t="s">
        <v>285</v>
      </c>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c r="IL9" s="321"/>
      <c r="IM9" s="321"/>
      <c r="IN9" s="321"/>
      <c r="IO9" s="321"/>
      <c r="IP9" s="321"/>
      <c r="IQ9" s="321"/>
      <c r="IR9" s="321"/>
      <c r="IS9" s="321"/>
      <c r="IT9" s="321"/>
      <c r="IU9" s="321"/>
      <c r="IV9" s="321"/>
      <c r="IW9" s="321"/>
    </row>
    <row r="10" spans="1:257" ht="60.75" customHeight="1">
      <c r="A10" s="524">
        <v>1</v>
      </c>
      <c r="B10" s="489" t="s">
        <v>286</v>
      </c>
      <c r="C10" s="486" t="s">
        <v>287</v>
      </c>
      <c r="D10" s="323" t="s">
        <v>288</v>
      </c>
      <c r="E10" s="477">
        <v>10659</v>
      </c>
      <c r="F10" s="477">
        <v>1</v>
      </c>
      <c r="G10" s="471">
        <f>+F10/E10</f>
        <v>9.3817431278731586E-5</v>
      </c>
      <c r="H10" s="474"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324" t="s">
        <v>289</v>
      </c>
      <c r="J10" s="325" t="s">
        <v>290</v>
      </c>
      <c r="K10" s="324" t="str">
        <f>IFERROR(CONCATENATE(INDEX('8- Políticas de Administración '!$B$16:$F$53,MATCH('5- Identificación de Riesgos'!J10,'8- Políticas de Administración '!$C$16:$C$54,0),1)," - ",L10),"")</f>
        <v>Leve - 1</v>
      </c>
      <c r="L10" s="326">
        <f>IFERROR(VLOOKUP(INDEX('8- Políticas de Administración '!$B$16:$F$63,MATCH('5- Identificación de Riesgos'!J10,'8- Políticas de Administración '!$C$16:$C$64,0),1),'8- Políticas de Administración '!$B$16:$F$64,5,FALSE),"")</f>
        <v>1</v>
      </c>
      <c r="M10" s="483" t="str">
        <f>IFERROR(CONCATENATE(INDEX('8- Políticas de Administración '!$B$16:$F$53,MATCH(ROUND(AVERAGE(L10:L19),0),'8- Políticas de Administración '!$F$16:$F$53,0),1)," - ",ROUND(AVERAGE(L10:L19),0)),"")</f>
        <v>Menor - 2</v>
      </c>
      <c r="N10" s="480" t="str">
        <f>IFERROR(CONCATENATE(VLOOKUP((LEFT(H10,LEN(H10)-4)&amp;LEFT(M10,LEN(M10)-4)),'9- Matriz de Calor '!$D$18:$E$42,2,0)," - ",RIGHT(H10,1)*RIGHT(M10,1)),"")</f>
        <v>Bajo - 2</v>
      </c>
      <c r="O10" s="546">
        <f>RIGHT(H10,1)*RIGHT(M10,1)</f>
        <v>2</v>
      </c>
    </row>
    <row r="11" spans="1:257" ht="45">
      <c r="A11" s="525"/>
      <c r="B11" s="490"/>
      <c r="C11" s="487"/>
      <c r="D11" s="327" t="s">
        <v>291</v>
      </c>
      <c r="E11" s="478"/>
      <c r="F11" s="478"/>
      <c r="G11" s="472"/>
      <c r="H11" s="475"/>
      <c r="I11" s="328" t="s">
        <v>292</v>
      </c>
      <c r="J11" s="329" t="s">
        <v>293</v>
      </c>
      <c r="K11" s="324" t="str">
        <f>IFERROR(CONCATENATE(INDEX('8- Políticas de Administración '!$B$16:$F$53,MATCH('5- Identificación de Riesgos'!J10,'8- Políticas de Administración '!$C$16:$C$54,0),1)," - ",L11),"")</f>
        <v>Leve - 3</v>
      </c>
      <c r="L11" s="330">
        <f>IFERROR(VLOOKUP(INDEX('8- Políticas de Administración '!$B$16:$F$63,MATCH('5- Identificación de Riesgos'!J11,'8- Políticas de Administración '!$C$16:$C$64,0),1),'8- Políticas de Administración '!$B$16:$F$64,5,FALSE),"")</f>
        <v>3</v>
      </c>
      <c r="M11" s="484"/>
      <c r="N11" s="481"/>
      <c r="O11" s="546"/>
    </row>
    <row r="12" spans="1:257" ht="30">
      <c r="A12" s="525"/>
      <c r="B12" s="490"/>
      <c r="C12" s="487"/>
      <c r="D12" s="331" t="s">
        <v>294</v>
      </c>
      <c r="E12" s="478"/>
      <c r="F12" s="478"/>
      <c r="G12" s="472"/>
      <c r="H12" s="475"/>
      <c r="I12" s="328" t="s">
        <v>295</v>
      </c>
      <c r="J12" s="329" t="s">
        <v>296</v>
      </c>
      <c r="K12" s="328" t="str">
        <f>IFERROR(CONCATENATE(INDEX('8- Políticas de Administración '!$B$16:$F$53,MATCH('5- Identificación de Riesgos'!J12,'8- Políticas de Administración '!$C$16:$C$54,0),1)," - ",L12),"")</f>
        <v>Leve - 1</v>
      </c>
      <c r="L12" s="330">
        <f>IFERROR(VLOOKUP(INDEX('8- Políticas de Administración '!$B$16:$F$63,MATCH('5- Identificación de Riesgos'!J12,'8- Políticas de Administración '!$C$16:$C$64,0),1),'8- Políticas de Administración '!$B$16:$F$64,5,FALSE),"")</f>
        <v>1</v>
      </c>
      <c r="M12" s="484"/>
      <c r="N12" s="481"/>
      <c r="O12" s="546"/>
    </row>
    <row r="13" spans="1:257" ht="45">
      <c r="A13" s="525"/>
      <c r="B13" s="490"/>
      <c r="C13" s="487"/>
      <c r="D13" s="331" t="s">
        <v>297</v>
      </c>
      <c r="E13" s="478"/>
      <c r="F13" s="478"/>
      <c r="G13" s="472"/>
      <c r="H13" s="475"/>
      <c r="I13" s="328" t="s">
        <v>298</v>
      </c>
      <c r="J13" s="329" t="s">
        <v>299</v>
      </c>
      <c r="K13" s="324" t="str">
        <f>IFERROR(CONCATENATE(INDEX('8- Políticas de Administración '!$B$16:$F$53,MATCH('5- Identificación de Riesgos'!J13,'8- Políticas de Administración '!$C$16:$C$54,0),1)," - ",L13),"")</f>
        <v>Leve - 1</v>
      </c>
      <c r="L13" s="330">
        <f>IFERROR(VLOOKUP(INDEX('8- Políticas de Administración '!$B$16:$F$63,MATCH('5- Identificación de Riesgos'!J13,'8- Políticas de Administración '!$C$16:$C$64,0),1),'8- Políticas de Administración '!$B$16:$F$64,5,FALSE),"")</f>
        <v>1</v>
      </c>
      <c r="M13" s="484"/>
      <c r="N13" s="481"/>
      <c r="O13" s="546"/>
    </row>
    <row r="14" spans="1:257" ht="30.75" customHeight="1">
      <c r="A14" s="525"/>
      <c r="B14" s="490"/>
      <c r="C14" s="487"/>
      <c r="D14" s="327" t="s">
        <v>300</v>
      </c>
      <c r="E14" s="478"/>
      <c r="F14" s="478"/>
      <c r="G14" s="472"/>
      <c r="H14" s="475"/>
      <c r="I14" s="328"/>
      <c r="J14" s="329"/>
      <c r="K14" s="324" t="str">
        <f>IFERROR(CONCATENATE(INDEX('8- Políticas de Administración '!$B$16:$F$53,MATCH('5- Identificación de Riesgos'!J14,'8- Políticas de Administración '!$C$16:$C$54,0),1)," - ",L14),"")</f>
        <v/>
      </c>
      <c r="L14" s="330" t="str">
        <f>IFERROR(VLOOKUP(INDEX('8- Políticas de Administración '!$B$16:$F$63,MATCH('5- Identificación de Riesgos'!J14,'8- Políticas de Administración '!$C$16:$C$64,0),1),'8- Políticas de Administración '!$B$16:$F$64,5,FALSE),"")</f>
        <v/>
      </c>
      <c r="M14" s="484"/>
      <c r="N14" s="481"/>
      <c r="O14" s="546"/>
    </row>
    <row r="15" spans="1:257">
      <c r="A15" s="525"/>
      <c r="B15" s="490"/>
      <c r="C15" s="487"/>
      <c r="D15" s="327"/>
      <c r="E15" s="478"/>
      <c r="F15" s="478"/>
      <c r="G15" s="472"/>
      <c r="H15" s="475"/>
      <c r="I15" s="328"/>
      <c r="J15" s="329"/>
      <c r="K15" s="324" t="str">
        <f>IFERROR(CONCATENATE(INDEX('8- Políticas de Administración '!$B$16:$F$53,MATCH('5- Identificación de Riesgos'!J15,'8- Políticas de Administración '!$C$16:$C$54,0),1)," - ",L15),"")</f>
        <v/>
      </c>
      <c r="L15" s="330" t="str">
        <f>IFERROR(VLOOKUP(INDEX('8- Políticas de Administración '!$B$16:$F$63,MATCH('5- Identificación de Riesgos'!J15,'8- Políticas de Administración '!$C$16:$C$64,0),1),'8- Políticas de Administración '!$B$16:$F$64,5,FALSE),"")</f>
        <v/>
      </c>
      <c r="M15" s="484"/>
      <c r="N15" s="481"/>
      <c r="O15" s="546"/>
    </row>
    <row r="16" spans="1:257">
      <c r="A16" s="525"/>
      <c r="B16" s="490"/>
      <c r="C16" s="487"/>
      <c r="D16" s="327"/>
      <c r="E16" s="478"/>
      <c r="F16" s="478"/>
      <c r="G16" s="472"/>
      <c r="H16" s="475"/>
      <c r="I16" s="328"/>
      <c r="J16" s="329"/>
      <c r="K16" s="324" t="str">
        <f>IFERROR(CONCATENATE(INDEX('8- Políticas de Administración '!$B$16:$F$53,MATCH('5- Identificación de Riesgos'!J16,'8- Políticas de Administración '!$C$16:$C$54,0),1)," - ",L16),"")</f>
        <v/>
      </c>
      <c r="L16" s="330" t="str">
        <f>IFERROR(VLOOKUP(INDEX('8- Políticas de Administración '!$B$16:$F$63,MATCH('5- Identificación de Riesgos'!J16,'8- Políticas de Administración '!$C$16:$C$64,0),1),'8- Políticas de Administración '!$B$16:$F$64,5,FALSE),"")</f>
        <v/>
      </c>
      <c r="M16" s="484"/>
      <c r="N16" s="481"/>
      <c r="O16" s="546"/>
    </row>
    <row r="17" spans="1:15">
      <c r="A17" s="525"/>
      <c r="B17" s="490"/>
      <c r="C17" s="487"/>
      <c r="D17" s="327"/>
      <c r="E17" s="478"/>
      <c r="F17" s="478"/>
      <c r="G17" s="472"/>
      <c r="H17" s="475"/>
      <c r="I17" s="328"/>
      <c r="J17" s="329"/>
      <c r="K17" s="324" t="str">
        <f>IFERROR(CONCATENATE(INDEX('8- Políticas de Administración '!$B$16:$F$53,MATCH('5- Identificación de Riesgos'!J17,'8- Políticas de Administración '!$C$16:$C$54,0),1)," - ",L17),"")</f>
        <v/>
      </c>
      <c r="L17" s="330" t="str">
        <f>IFERROR(VLOOKUP(INDEX('8- Políticas de Administración '!$B$16:$F$63,MATCH('5- Identificación de Riesgos'!J17,'8- Políticas de Administración '!$C$16:$C$64,0),1),'8- Políticas de Administración '!$B$16:$F$64,5,FALSE),"")</f>
        <v/>
      </c>
      <c r="M17" s="484"/>
      <c r="N17" s="481"/>
      <c r="O17" s="546"/>
    </row>
    <row r="18" spans="1:15">
      <c r="A18" s="525"/>
      <c r="B18" s="490"/>
      <c r="C18" s="487"/>
      <c r="D18" s="327"/>
      <c r="E18" s="478"/>
      <c r="F18" s="478"/>
      <c r="G18" s="472"/>
      <c r="H18" s="475"/>
      <c r="I18" s="328"/>
      <c r="J18" s="329"/>
      <c r="K18" s="324" t="str">
        <f>IFERROR(CONCATENATE(INDEX('8- Políticas de Administración '!$B$16:$F$53,MATCH('5- Identificación de Riesgos'!J18,'8- Políticas de Administración '!$C$16:$C$54,0),1)," - ",L18),"")</f>
        <v/>
      </c>
      <c r="L18" s="330" t="str">
        <f>IFERROR(VLOOKUP(INDEX('8- Políticas de Administración '!$B$16:$F$63,MATCH('5- Identificación de Riesgos'!J18,'8- Políticas de Administración '!$C$16:$C$64,0),1),'8- Políticas de Administración '!$B$16:$F$64,5,FALSE),"")</f>
        <v/>
      </c>
      <c r="M18" s="484"/>
      <c r="N18" s="481"/>
      <c r="O18" s="546"/>
    </row>
    <row r="19" spans="1:15">
      <c r="A19" s="526"/>
      <c r="B19" s="491"/>
      <c r="C19" s="488"/>
      <c r="D19" s="332"/>
      <c r="E19" s="479"/>
      <c r="F19" s="479"/>
      <c r="G19" s="473"/>
      <c r="H19" s="476"/>
      <c r="I19" s="333"/>
      <c r="J19" s="334"/>
      <c r="K19" s="333" t="str">
        <f>IFERROR(CONCATENATE(INDEX('8- Políticas de Administración '!$B$16:$F$53,MATCH('5- Identificación de Riesgos'!J19,'8- Políticas de Administración '!$C$16:$C$54,0),1)," - ",L19),"")</f>
        <v/>
      </c>
      <c r="L19" s="335" t="str">
        <f>IFERROR(VLOOKUP(INDEX('8- Políticas de Administración '!$B$16:$F$63,MATCH('5- Identificación de Riesgos'!J19,'8- Políticas de Administración '!$C$16:$C$64,0),1),'8- Políticas de Administración '!$B$16:$F$64,5,FALSE),"")</f>
        <v/>
      </c>
      <c r="M19" s="485"/>
      <c r="N19" s="482"/>
      <c r="O19" s="546"/>
    </row>
    <row r="20" spans="1:15" ht="33">
      <c r="A20" s="527">
        <v>2</v>
      </c>
      <c r="B20" s="536" t="s">
        <v>301</v>
      </c>
      <c r="C20" s="537" t="s">
        <v>302</v>
      </c>
      <c r="D20" s="336" t="s">
        <v>303</v>
      </c>
      <c r="E20" s="483">
        <v>37464</v>
      </c>
      <c r="F20" s="483">
        <v>1</v>
      </c>
      <c r="G20" s="492">
        <f t="shared" ref="G20" si="0">F20/E20</f>
        <v>2.6692291266282297E-5</v>
      </c>
      <c r="H20" s="474"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324" t="s">
        <v>289</v>
      </c>
      <c r="J20" s="325" t="s">
        <v>290</v>
      </c>
      <c r="K20" s="324" t="str">
        <f>IFERROR(CONCATENATE(INDEX('8- Políticas de Administración '!$B$16:$F$53,MATCH('5- Identificación de Riesgos'!J20,'8- Políticas de Administración '!$C$16:$C$54,0),1)," - ",L20),"")</f>
        <v>Leve - 1</v>
      </c>
      <c r="L20" s="326">
        <f>IFERROR(VLOOKUP(INDEX('8- Políticas de Administración '!$B$16:$F$63,MATCH('5- Identificación de Riesgos'!J20,'8- Políticas de Administración '!$C$16:$C$64,0),1),'8- Políticas de Administración '!$B$16:$F$64,5,FALSE),"")</f>
        <v>1</v>
      </c>
      <c r="M20" s="483" t="str">
        <f>IFERROR(CONCATENATE(INDEX('8- Políticas de Administración '!$B$16:$F$53,MATCH(ROUND(AVERAGE(L20:L29),0),'8- Políticas de Administración '!$F$16:$F$53,0),1)," - ",ROUND(AVERAGE(L20:L29),0)),"")</f>
        <v>Leve - 1</v>
      </c>
      <c r="N20" s="480" t="str">
        <f>IFERROR(CONCATENATE(VLOOKUP((LEFT(H20,LEN(H20)-4)&amp;LEFT(M20,LEN(M20)-4)),'9- Matriz de Calor '!$D$18:$E$42,2,0)," - ",RIGHT(H20,1)*RIGHT(M20,1)),"")</f>
        <v>Bajo - 1</v>
      </c>
      <c r="O20" s="546">
        <f>RIGHT(H20,1)*RIGHT(M20,1)</f>
        <v>1</v>
      </c>
    </row>
    <row r="21" spans="1:15" ht="45">
      <c r="A21" s="528"/>
      <c r="B21" s="531"/>
      <c r="C21" s="538"/>
      <c r="D21" s="336" t="s">
        <v>304</v>
      </c>
      <c r="E21" s="484"/>
      <c r="F21" s="484"/>
      <c r="G21" s="493"/>
      <c r="H21" s="475"/>
      <c r="I21" s="328" t="s">
        <v>292</v>
      </c>
      <c r="J21" s="329" t="s">
        <v>305</v>
      </c>
      <c r="K21" s="328" t="str">
        <f>IFERROR(CONCATENATE(INDEX('8- Políticas de Administración '!$B$16:$F$53,MATCH('5- Identificación de Riesgos'!J21,'8- Políticas de Administración '!$C$16:$C$54,0),1)," - ",L21),"")</f>
        <v>Leve - 1</v>
      </c>
      <c r="L21" s="330">
        <f>IFERROR(VLOOKUP(INDEX('8- Políticas de Administración '!$B$16:$F$63,MATCH('5- Identificación de Riesgos'!J21,'8- Políticas de Administración '!$C$16:$C$64,0),1),'8- Políticas de Administración '!$B$16:$F$64,5,FALSE),"")</f>
        <v>1</v>
      </c>
      <c r="M21" s="484"/>
      <c r="N21" s="481"/>
      <c r="O21" s="546"/>
    </row>
    <row r="22" spans="1:15" ht="45">
      <c r="A22" s="528"/>
      <c r="B22" s="531"/>
      <c r="C22" s="538"/>
      <c r="D22" s="336" t="s">
        <v>306</v>
      </c>
      <c r="E22" s="484"/>
      <c r="F22" s="484"/>
      <c r="G22" s="493"/>
      <c r="H22" s="475"/>
      <c r="I22" s="328" t="s">
        <v>298</v>
      </c>
      <c r="J22" s="329" t="s">
        <v>299</v>
      </c>
      <c r="K22" s="328" t="str">
        <f>IFERROR(CONCATENATE(INDEX('8- Políticas de Administración '!$B$16:$F$53,MATCH('5- Identificación de Riesgos'!J12,'8- Políticas de Administración '!$C$16:$C$54,0),1)," - ",L22),"")</f>
        <v>Leve - 1</v>
      </c>
      <c r="L22" s="330">
        <f>IFERROR(VLOOKUP(INDEX('8- Políticas de Administración '!$B$16:$F$63,MATCH('5- Identificación de Riesgos'!J22,'8- Políticas de Administración '!$C$16:$C$64,0),1),'8- Políticas de Administración '!$B$16:$F$64,5,FALSE),"")</f>
        <v>1</v>
      </c>
      <c r="M22" s="484"/>
      <c r="N22" s="481"/>
      <c r="O22" s="546"/>
    </row>
    <row r="23" spans="1:15" ht="86.25" customHeight="1">
      <c r="A23" s="528"/>
      <c r="B23" s="531"/>
      <c r="C23" s="538"/>
      <c r="D23" s="336" t="s">
        <v>307</v>
      </c>
      <c r="E23" s="484"/>
      <c r="F23" s="484"/>
      <c r="G23" s="493"/>
      <c r="H23" s="475"/>
      <c r="I23" s="328" t="s">
        <v>295</v>
      </c>
      <c r="J23" s="329" t="s">
        <v>296</v>
      </c>
      <c r="K23" s="328" t="str">
        <f>IFERROR(CONCATENATE(INDEX('8- Políticas de Administración '!$B$16:$F$53,MATCH('5- Identificación de Riesgos'!J23,'8- Políticas de Administración '!$C$16:$C$54,0),1)," - ",L23),"")</f>
        <v>Leve - 1</v>
      </c>
      <c r="L23" s="330">
        <f>IFERROR(VLOOKUP(INDEX('8- Políticas de Administración '!$B$16:$F$63,MATCH('5- Identificación de Riesgos'!J23,'8- Políticas de Administración '!$C$16:$C$64,0),1),'8- Políticas de Administración '!$B$16:$F$64,5,FALSE),"")</f>
        <v>1</v>
      </c>
      <c r="M23" s="484"/>
      <c r="N23" s="481"/>
      <c r="O23" s="546"/>
    </row>
    <row r="24" spans="1:15">
      <c r="A24" s="528"/>
      <c r="B24" s="531"/>
      <c r="C24" s="538"/>
      <c r="D24" s="336"/>
      <c r="E24" s="484"/>
      <c r="F24" s="484"/>
      <c r="G24" s="493"/>
      <c r="H24" s="475"/>
      <c r="I24" s="328"/>
      <c r="J24" s="329"/>
      <c r="K24" s="328" t="str">
        <f>IFERROR(CONCATENATE(INDEX('8- Políticas de Administración '!$B$16:$F$53,MATCH('5- Identificación de Riesgos'!J24,'8- Políticas de Administración '!$C$16:$C$54,0),1)," - ",L24),"")</f>
        <v/>
      </c>
      <c r="L24" s="330" t="str">
        <f>IFERROR(VLOOKUP(INDEX('8- Políticas de Administración '!$B$16:$F$63,MATCH('5- Identificación de Riesgos'!J24,'8- Políticas de Administración '!$C$16:$C$64,0),1),'8- Políticas de Administración '!$B$16:$F$64,5,FALSE),"")</f>
        <v/>
      </c>
      <c r="M24" s="484"/>
      <c r="N24" s="481"/>
      <c r="O24" s="546"/>
    </row>
    <row r="25" spans="1:15">
      <c r="A25" s="528"/>
      <c r="B25" s="531"/>
      <c r="C25" s="538"/>
      <c r="D25" s="336"/>
      <c r="E25" s="484"/>
      <c r="F25" s="484"/>
      <c r="G25" s="493"/>
      <c r="H25" s="475"/>
      <c r="I25" s="328"/>
      <c r="J25" s="329"/>
      <c r="K25" s="328" t="str">
        <f>IFERROR(CONCATENATE(INDEX('8- Políticas de Administración '!$B$16:$F$53,MATCH('5- Identificación de Riesgos'!J25,'8- Políticas de Administración '!$C$16:$C$54,0),1)," - ",L25),"")</f>
        <v/>
      </c>
      <c r="L25" s="330" t="str">
        <f>IFERROR(VLOOKUP(INDEX('8- Políticas de Administración '!$B$16:$F$63,MATCH('5- Identificación de Riesgos'!J25,'8- Políticas de Administración '!$C$16:$C$64,0),1),'8- Políticas de Administración '!$B$16:$F$64,5,FALSE),"")</f>
        <v/>
      </c>
      <c r="M25" s="484"/>
      <c r="N25" s="481"/>
      <c r="O25" s="546"/>
    </row>
    <row r="26" spans="1:15">
      <c r="A26" s="528"/>
      <c r="B26" s="531"/>
      <c r="C26" s="538"/>
      <c r="D26" s="337"/>
      <c r="E26" s="484"/>
      <c r="F26" s="484"/>
      <c r="G26" s="493"/>
      <c r="H26" s="475"/>
      <c r="I26" s="328"/>
      <c r="J26" s="329"/>
      <c r="K26" s="328" t="str">
        <f>IFERROR(CONCATENATE(INDEX('8- Políticas de Administración '!$B$16:$F$53,MATCH('5- Identificación de Riesgos'!J26,'8- Políticas de Administración '!$C$16:$C$54,0),1)," - ",L26),"")</f>
        <v/>
      </c>
      <c r="L26" s="330" t="str">
        <f>IFERROR(VLOOKUP(INDEX('8- Políticas de Administración '!$B$16:$F$63,MATCH('5- Identificación de Riesgos'!J26,'8- Políticas de Administración '!$C$16:$C$64,0),1),'8- Políticas de Administración '!$B$16:$F$64,5,FALSE),"")</f>
        <v/>
      </c>
      <c r="M26" s="484"/>
      <c r="N26" s="481"/>
      <c r="O26" s="546"/>
    </row>
    <row r="27" spans="1:15">
      <c r="A27" s="528"/>
      <c r="B27" s="531"/>
      <c r="C27" s="538"/>
      <c r="D27" s="338"/>
      <c r="E27" s="484"/>
      <c r="F27" s="484"/>
      <c r="G27" s="493"/>
      <c r="H27" s="475"/>
      <c r="I27" s="328"/>
      <c r="J27" s="329"/>
      <c r="K27" s="328" t="str">
        <f>IFERROR(CONCATENATE(INDEX('8- Políticas de Administración '!$B$16:$F$53,MATCH('5- Identificación de Riesgos'!J27,'8- Políticas de Administración '!$C$16:$C$54,0),1)," - ",L27),"")</f>
        <v/>
      </c>
      <c r="L27" s="330" t="str">
        <f>IFERROR(VLOOKUP(INDEX('8- Políticas de Administración '!$B$16:$F$63,MATCH('5- Identificación de Riesgos'!J27,'8- Políticas de Administración '!$C$16:$C$64,0),1),'8- Políticas de Administración '!$B$16:$F$64,5,FALSE),"")</f>
        <v/>
      </c>
      <c r="M27" s="484"/>
      <c r="N27" s="481"/>
      <c r="O27" s="546"/>
    </row>
    <row r="28" spans="1:15">
      <c r="A28" s="528"/>
      <c r="B28" s="531"/>
      <c r="C28" s="538"/>
      <c r="D28" s="337"/>
      <c r="E28" s="484"/>
      <c r="F28" s="484"/>
      <c r="G28" s="493"/>
      <c r="H28" s="475"/>
      <c r="I28" s="328"/>
      <c r="J28" s="329"/>
      <c r="K28" s="328" t="str">
        <f>IFERROR(CONCATENATE(INDEX('8- Políticas de Administración '!$B$16:$F$53,MATCH('5- Identificación de Riesgos'!J28,'8- Políticas de Administración '!$C$16:$C$54,0),1)," - ",L28),"")</f>
        <v/>
      </c>
      <c r="L28" s="330" t="str">
        <f>IFERROR(VLOOKUP(INDEX('8- Políticas de Administración '!$B$16:$F$63,MATCH('5- Identificación de Riesgos'!J28,'8- Políticas de Administración '!$C$16:$C$64,0),1),'8- Políticas de Administración '!$B$16:$F$64,5,FALSE),"")</f>
        <v/>
      </c>
      <c r="M28" s="484"/>
      <c r="N28" s="481"/>
      <c r="O28" s="546"/>
    </row>
    <row r="29" spans="1:15">
      <c r="A29" s="529"/>
      <c r="B29" s="532"/>
      <c r="C29" s="539"/>
      <c r="D29" s="339"/>
      <c r="E29" s="485"/>
      <c r="F29" s="485"/>
      <c r="G29" s="494"/>
      <c r="H29" s="476"/>
      <c r="I29" s="333"/>
      <c r="J29" s="334"/>
      <c r="K29" s="333" t="str">
        <f>IFERROR(CONCATENATE(INDEX('8- Políticas de Administración '!$B$16:$F$53,MATCH('5- Identificación de Riesgos'!J29,'8- Políticas de Administración '!$C$16:$C$54,0),1)," - ",L29),"")</f>
        <v/>
      </c>
      <c r="L29" s="335" t="str">
        <f>IFERROR(VLOOKUP(INDEX('8- Políticas de Administración '!$B$16:$F$63,MATCH('5- Identificación de Riesgos'!J29,'8- Políticas de Administración '!$C$16:$C$64,0),1),'8- Políticas de Administración '!$B$16:$F$64,5,FALSE),"")</f>
        <v/>
      </c>
      <c r="M29" s="485"/>
      <c r="N29" s="482"/>
      <c r="O29" s="546"/>
    </row>
    <row r="30" spans="1:15" ht="66.75">
      <c r="A30" s="527">
        <v>3</v>
      </c>
      <c r="B30" s="530" t="s">
        <v>308</v>
      </c>
      <c r="C30" s="533" t="s">
        <v>309</v>
      </c>
      <c r="D30" s="336" t="s">
        <v>310</v>
      </c>
      <c r="E30" s="483">
        <v>14350</v>
      </c>
      <c r="F30" s="483">
        <v>10</v>
      </c>
      <c r="G30" s="492">
        <f t="shared" ref="G30" si="1">F30/E30</f>
        <v>6.9686411149825784E-4</v>
      </c>
      <c r="H30" s="474"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324" t="s">
        <v>289</v>
      </c>
      <c r="J30" s="325" t="s">
        <v>290</v>
      </c>
      <c r="K30" s="324" t="str">
        <f>IFERROR(CONCATENATE(INDEX('8- Políticas de Administración '!$B$16:$F$53,MATCH('5- Identificación de Riesgos'!J30,'8- Políticas de Administración '!$C$16:$C$54,0),1)," - ",L30),"")</f>
        <v>Leve - 1</v>
      </c>
      <c r="L30" s="326">
        <f>IFERROR(VLOOKUP(INDEX('8- Políticas de Administración '!$B$16:$F$63,MATCH('5- Identificación de Riesgos'!J30,'8- Políticas de Administración '!$C$16:$C$64,0),1),'8- Políticas de Administración '!$B$16:$F$64,5,FALSE),"")</f>
        <v>1</v>
      </c>
      <c r="M30" s="483" t="str">
        <f>IFERROR(CONCATENATE(INDEX('8- Políticas de Administración '!$B$16:$F$53,MATCH(ROUND(AVERAGE(L30:L39),0),'8- Políticas de Administración '!$F$16:$F$53,0),1)," - ",ROUND(AVERAGE(L30:L39),0)),"")</f>
        <v>Leve - 1</v>
      </c>
      <c r="N30" s="480" t="str">
        <f>IFERROR(CONCATENATE(VLOOKUP((LEFT(H30,LEN(H30)-4)&amp;LEFT(M30,LEN(M30)-4)),'9- Matriz de Calor '!$D$18:$E$42,2,0)," - ",RIGHT(H30,1)*RIGHT(M30,1)),"")</f>
        <v>Bajo - 1</v>
      </c>
      <c r="O30" s="546">
        <f>RIGHT(H30,1)*RIGHT(M30,1)</f>
        <v>1</v>
      </c>
    </row>
    <row r="31" spans="1:15" ht="120">
      <c r="A31" s="528"/>
      <c r="B31" s="531"/>
      <c r="C31" s="534"/>
      <c r="D31" s="336" t="s">
        <v>311</v>
      </c>
      <c r="E31" s="484"/>
      <c r="F31" s="484"/>
      <c r="G31" s="493"/>
      <c r="H31" s="475"/>
      <c r="I31" s="328" t="s">
        <v>298</v>
      </c>
      <c r="J31" s="329" t="s">
        <v>299</v>
      </c>
      <c r="K31" s="328" t="str">
        <f>IFERROR(CONCATENATE(INDEX('8- Políticas de Administración '!$B$16:$F$53,MATCH('5- Identificación de Riesgos'!J31,'8- Políticas de Administración '!$C$16:$C$54,0),1)," - ",L31),"")</f>
        <v>Leve - 1</v>
      </c>
      <c r="L31" s="330">
        <f>IFERROR(VLOOKUP(INDEX('8- Políticas de Administración '!$B$16:$F$63,MATCH('5- Identificación de Riesgos'!J31,'8- Políticas de Administración '!$C$16:$C$64,0),1),'8- Políticas de Administración '!$B$16:$F$64,5,FALSE),"")</f>
        <v>1</v>
      </c>
      <c r="M31" s="484"/>
      <c r="N31" s="481"/>
      <c r="O31" s="546"/>
    </row>
    <row r="32" spans="1:15" ht="45.75" customHeight="1">
      <c r="A32" s="528"/>
      <c r="B32" s="531"/>
      <c r="C32" s="534"/>
      <c r="D32" s="336" t="s">
        <v>312</v>
      </c>
      <c r="E32" s="484"/>
      <c r="F32" s="484"/>
      <c r="G32" s="493"/>
      <c r="H32" s="475"/>
      <c r="I32" s="328" t="s">
        <v>295</v>
      </c>
      <c r="J32" s="329" t="s">
        <v>296</v>
      </c>
      <c r="K32" s="328" t="str">
        <f>IFERROR(CONCATENATE(INDEX('8- Políticas de Administración '!$B$16:$F$53,MATCH('5- Identificación de Riesgos'!J32,'8- Políticas de Administración '!$C$16:$C$54,0),1)," - ",L32),"")</f>
        <v>Leve - 1</v>
      </c>
      <c r="L32" s="330">
        <f>IFERROR(VLOOKUP(INDEX('8- Políticas de Administración '!$B$16:$F$63,MATCH('5- Identificación de Riesgos'!J32,'8- Políticas de Administración '!$C$16:$C$64,0),1),'8- Políticas de Administración '!$B$16:$F$64,5,FALSE),"")</f>
        <v>1</v>
      </c>
      <c r="M32" s="484"/>
      <c r="N32" s="481"/>
      <c r="O32" s="546"/>
    </row>
    <row r="33" spans="1:15" ht="141.75" customHeight="1">
      <c r="A33" s="528"/>
      <c r="B33" s="531"/>
      <c r="C33" s="534"/>
      <c r="D33" s="336" t="s">
        <v>313</v>
      </c>
      <c r="E33" s="484"/>
      <c r="F33" s="484"/>
      <c r="G33" s="493"/>
      <c r="H33" s="475"/>
      <c r="I33" s="328" t="s">
        <v>292</v>
      </c>
      <c r="J33" s="329" t="s">
        <v>305</v>
      </c>
      <c r="K33" s="328" t="str">
        <f>IFERROR(CONCATENATE(INDEX('8- Políticas de Administración '!$B$16:$F$53,MATCH('5- Identificación de Riesgos'!J33,'8- Políticas de Administración '!$C$16:$C$54,0),1)," - ",L33),"")</f>
        <v>Leve - 1</v>
      </c>
      <c r="L33" s="330">
        <f>IFERROR(VLOOKUP(INDEX('8- Políticas de Administración '!$B$16:$F$63,MATCH('5- Identificación de Riesgos'!J33,'8- Políticas de Administración '!$C$16:$C$64,0),1),'8- Políticas de Administración '!$B$16:$F$64,5,FALSE),"")</f>
        <v>1</v>
      </c>
      <c r="M33" s="484"/>
      <c r="N33" s="481"/>
      <c r="O33" s="546"/>
    </row>
    <row r="34" spans="1:15">
      <c r="A34" s="528"/>
      <c r="B34" s="531"/>
      <c r="C34" s="534"/>
      <c r="D34" s="341"/>
      <c r="E34" s="484"/>
      <c r="F34" s="484"/>
      <c r="G34" s="493"/>
      <c r="H34" s="475"/>
      <c r="I34" s="328"/>
      <c r="J34" s="329"/>
      <c r="K34" s="328" t="str">
        <f>IFERROR(CONCATENATE(INDEX('8- Políticas de Administración '!$B$16:$F$53,MATCH('5- Identificación de Riesgos'!J34,'8- Políticas de Administración '!$C$16:$C$54,0),1)," - ",L34),"")</f>
        <v/>
      </c>
      <c r="L34" s="330" t="str">
        <f>IFERROR(VLOOKUP(INDEX('8- Políticas de Administración '!$B$16:$F$63,MATCH('5- Identificación de Riesgos'!J34,'8- Políticas de Administración '!$C$16:$C$64,0),1),'8- Políticas de Administración '!$B$16:$F$64,5,FALSE),"")</f>
        <v/>
      </c>
      <c r="M34" s="484"/>
      <c r="N34" s="481"/>
      <c r="O34" s="546"/>
    </row>
    <row r="35" spans="1:15">
      <c r="A35" s="528"/>
      <c r="B35" s="531"/>
      <c r="C35" s="534"/>
      <c r="D35" s="341"/>
      <c r="E35" s="484"/>
      <c r="F35" s="484"/>
      <c r="G35" s="493"/>
      <c r="H35" s="475"/>
      <c r="I35" s="328"/>
      <c r="J35" s="329"/>
      <c r="K35" s="328" t="str">
        <f>IFERROR(CONCATENATE(INDEX('8- Políticas de Administración '!$B$16:$F$53,MATCH('5- Identificación de Riesgos'!J35,'8- Políticas de Administración '!$C$16:$C$54,0),1)," - ",L35),"")</f>
        <v/>
      </c>
      <c r="L35" s="330" t="str">
        <f>IFERROR(VLOOKUP(INDEX('8- Políticas de Administración '!$B$16:$F$63,MATCH('5- Identificación de Riesgos'!J35,'8- Políticas de Administración '!$C$16:$C$64,0),1),'8- Políticas de Administración '!$B$16:$F$64,5,FALSE),"")</f>
        <v/>
      </c>
      <c r="M35" s="484"/>
      <c r="N35" s="481"/>
      <c r="O35" s="546"/>
    </row>
    <row r="36" spans="1:15">
      <c r="A36" s="528"/>
      <c r="B36" s="531"/>
      <c r="C36" s="534"/>
      <c r="D36" s="342"/>
      <c r="E36" s="484"/>
      <c r="F36" s="484"/>
      <c r="G36" s="493"/>
      <c r="H36" s="475"/>
      <c r="I36" s="328"/>
      <c r="J36" s="329"/>
      <c r="K36" s="328" t="str">
        <f>IFERROR(CONCATENATE(INDEX('8- Políticas de Administración '!$B$16:$F$53,MATCH('5- Identificación de Riesgos'!J36,'8- Políticas de Administración '!$C$16:$C$54,0),1)," - ",L36),"")</f>
        <v/>
      </c>
      <c r="L36" s="330" t="str">
        <f>IFERROR(VLOOKUP(INDEX('8- Políticas de Administración '!$B$16:$F$63,MATCH('5- Identificación de Riesgos'!J36,'8- Políticas de Administración '!$C$16:$C$64,0),1),'8- Políticas de Administración '!$B$16:$F$64,5,FALSE),"")</f>
        <v/>
      </c>
      <c r="M36" s="484"/>
      <c r="N36" s="481"/>
      <c r="O36" s="546"/>
    </row>
    <row r="37" spans="1:15">
      <c r="A37" s="528"/>
      <c r="B37" s="531"/>
      <c r="C37" s="534"/>
      <c r="D37" s="342"/>
      <c r="E37" s="484"/>
      <c r="F37" s="484"/>
      <c r="G37" s="493"/>
      <c r="H37" s="475"/>
      <c r="I37" s="328"/>
      <c r="J37" s="329"/>
      <c r="K37" s="328" t="str">
        <f>IFERROR(CONCATENATE(INDEX('8- Políticas de Administración '!$B$16:$F$53,MATCH('5- Identificación de Riesgos'!J37,'8- Políticas de Administración '!$C$16:$C$54,0),1)," - ",L37),"")</f>
        <v/>
      </c>
      <c r="L37" s="330" t="str">
        <f>IFERROR(VLOOKUP(INDEX('8- Políticas de Administración '!$B$16:$F$63,MATCH('5- Identificación de Riesgos'!J37,'8- Políticas de Administración '!$C$16:$C$64,0),1),'8- Políticas de Administración '!$B$16:$F$64,5,FALSE),"")</f>
        <v/>
      </c>
      <c r="M37" s="484"/>
      <c r="N37" s="481"/>
      <c r="O37" s="546"/>
    </row>
    <row r="38" spans="1:15">
      <c r="A38" s="528"/>
      <c r="B38" s="531"/>
      <c r="C38" s="534"/>
      <c r="D38" s="340"/>
      <c r="E38" s="484"/>
      <c r="F38" s="484"/>
      <c r="G38" s="493"/>
      <c r="H38" s="475"/>
      <c r="I38" s="328"/>
      <c r="J38" s="329"/>
      <c r="K38" s="328" t="str">
        <f>IFERROR(CONCATENATE(INDEX('8- Políticas de Administración '!$B$16:$F$53,MATCH('5- Identificación de Riesgos'!J38,'8- Políticas de Administración '!$C$16:$C$54,0),1)," - ",L38),"")</f>
        <v/>
      </c>
      <c r="L38" s="330" t="str">
        <f>IFERROR(VLOOKUP(INDEX('8- Políticas de Administración '!$B$16:$F$63,MATCH('5- Identificación de Riesgos'!J38,'8- Políticas de Administración '!$C$16:$C$64,0),1),'8- Políticas de Administración '!$B$16:$F$64,5,FALSE),"")</f>
        <v/>
      </c>
      <c r="M38" s="484"/>
      <c r="N38" s="481"/>
      <c r="O38" s="546"/>
    </row>
    <row r="39" spans="1:15">
      <c r="A39" s="529"/>
      <c r="B39" s="532"/>
      <c r="C39" s="535"/>
      <c r="D39" s="343"/>
      <c r="E39" s="485"/>
      <c r="F39" s="485"/>
      <c r="G39" s="494"/>
      <c r="H39" s="476"/>
      <c r="I39" s="333"/>
      <c r="J39" s="334"/>
      <c r="K39" s="333" t="str">
        <f>IFERROR(CONCATENATE(INDEX('8- Políticas de Administración '!$B$16:$F$53,MATCH('5- Identificación de Riesgos'!J39,'8- Políticas de Administración '!$C$16:$C$54,0),1)," - ",L39),"")</f>
        <v/>
      </c>
      <c r="L39" s="335" t="str">
        <f>IFERROR(VLOOKUP(INDEX('8- Políticas de Administración '!$B$16:$F$63,MATCH('5- Identificación de Riesgos'!J39,'8- Políticas de Administración '!$C$16:$C$64,0),1),'8- Políticas de Administración '!$B$16:$F$64,5,FALSE),"")</f>
        <v/>
      </c>
      <c r="M39" s="485"/>
      <c r="N39" s="482"/>
      <c r="O39" s="546"/>
    </row>
    <row r="40" spans="1:15" ht="50.25">
      <c r="A40" s="527">
        <v>4</v>
      </c>
      <c r="B40" s="536" t="s">
        <v>314</v>
      </c>
      <c r="C40" s="550" t="s">
        <v>315</v>
      </c>
      <c r="D40" s="336" t="s">
        <v>316</v>
      </c>
      <c r="E40" s="483">
        <v>470</v>
      </c>
      <c r="F40" s="495">
        <v>1</v>
      </c>
      <c r="G40" s="492">
        <f t="shared" ref="G40" si="2">F40/E40</f>
        <v>2.1276595744680851E-3</v>
      </c>
      <c r="H40" s="474" t="s">
        <v>317</v>
      </c>
      <c r="I40" s="324" t="s">
        <v>292</v>
      </c>
      <c r="J40" s="325" t="s">
        <v>293</v>
      </c>
      <c r="K40" s="324" t="str">
        <f>IFERROR(CONCATENATE(INDEX('8- Políticas de Administración '!$B$16:$F$53,MATCH('5- Identificación de Riesgos'!J40,'8- Políticas de Administración '!$C$16:$C$54,0),1)," - ",L40),"")</f>
        <v>Moderado - 3</v>
      </c>
      <c r="L40" s="326">
        <f>IFERROR(VLOOKUP(INDEX('8- Políticas de Administración '!$B$16:$F$63,MATCH('5- Identificación de Riesgos'!J40,'8- Políticas de Administración '!$C$16:$C$64,0),1),'8- Políticas de Administración '!$B$16:$F$64,5,FALSE),"")</f>
        <v>3</v>
      </c>
      <c r="M40" s="483" t="str">
        <f>IFERROR(CONCATENATE(INDEX('8- Políticas de Administración '!$B$16:$F$53,MATCH(ROUND(AVERAGE(L40:L49),0),'8- Políticas de Administración '!$F$16:$F$53,0),1)," - ",ROUND(AVERAGE(L40:L49),0)),"")</f>
        <v>Menor - 2</v>
      </c>
      <c r="N40" s="480" t="str">
        <f>IFERROR(CONCATENATE(VLOOKUP((LEFT(H40,LEN(H40)-4)&amp;LEFT(M40,LEN(M40)-4)),'9- Matriz de Calor '!$D$18:$E$42,2,0)," - ",RIGHT(H40,1)*RIGHT(M40,1)),"")</f>
        <v>Bajo - 2</v>
      </c>
      <c r="O40" s="546">
        <f>RIGHT(H40,1)*RIGHT(M40,1)</f>
        <v>2</v>
      </c>
    </row>
    <row r="41" spans="1:15" ht="30">
      <c r="A41" s="528"/>
      <c r="B41" s="531"/>
      <c r="C41" s="551"/>
      <c r="D41" s="336" t="s">
        <v>318</v>
      </c>
      <c r="E41" s="484"/>
      <c r="F41" s="496"/>
      <c r="G41" s="493"/>
      <c r="H41" s="475"/>
      <c r="I41" s="328" t="s">
        <v>295</v>
      </c>
      <c r="J41" s="329" t="s">
        <v>296</v>
      </c>
      <c r="K41" s="328" t="str">
        <f>IFERROR(CONCATENATE(INDEX('8- Políticas de Administración '!$B$16:$F$53,MATCH('5- Identificación de Riesgos'!J41,'8- Políticas de Administración '!$C$16:$C$54,0),1)," - ",L41),"")</f>
        <v>Leve - 1</v>
      </c>
      <c r="L41" s="330">
        <f>IFERROR(VLOOKUP(INDEX('8- Políticas de Administración '!$B$16:$F$63,MATCH('5- Identificación de Riesgos'!J41,'8- Políticas de Administración '!$C$16:$C$64,0),1),'8- Políticas de Administración '!$B$16:$F$64,5,FALSE),"")</f>
        <v>1</v>
      </c>
      <c r="M41" s="484"/>
      <c r="N41" s="481"/>
      <c r="O41" s="546"/>
    </row>
    <row r="42" spans="1:15" ht="45">
      <c r="A42" s="528"/>
      <c r="B42" s="531"/>
      <c r="C42" s="551"/>
      <c r="D42" s="336" t="s">
        <v>319</v>
      </c>
      <c r="E42" s="484"/>
      <c r="F42" s="496"/>
      <c r="G42" s="493"/>
      <c r="H42" s="475"/>
      <c r="I42" s="328" t="s">
        <v>298</v>
      </c>
      <c r="J42" s="329" t="s">
        <v>299</v>
      </c>
      <c r="K42" s="328" t="str">
        <f>IFERROR(CONCATENATE(INDEX('8- Políticas de Administración '!$B$16:$F$53,MATCH('5- Identificación de Riesgos'!J42,'8- Políticas de Administración '!$C$16:$C$54,0),1)," - ",L42),"")</f>
        <v>Leve - 1</v>
      </c>
      <c r="L42" s="330">
        <f>IFERROR(VLOOKUP(INDEX('8- Políticas de Administración '!$B$16:$F$63,MATCH('5- Identificación de Riesgos'!J42,'8- Políticas de Administración '!$C$16:$C$64,0),1),'8- Políticas de Administración '!$B$16:$F$64,5,FALSE),"")</f>
        <v>1</v>
      </c>
      <c r="M42" s="484"/>
      <c r="N42" s="481"/>
      <c r="O42" s="546"/>
    </row>
    <row r="43" spans="1:15">
      <c r="A43" s="528"/>
      <c r="B43" s="531"/>
      <c r="C43" s="551"/>
      <c r="D43" s="336" t="s">
        <v>320</v>
      </c>
      <c r="E43" s="484"/>
      <c r="F43" s="496"/>
      <c r="G43" s="493"/>
      <c r="H43" s="475"/>
      <c r="I43" s="328"/>
      <c r="J43" s="329"/>
      <c r="K43" s="328" t="str">
        <f>IFERROR(CONCATENATE(INDEX('8- Políticas de Administración '!$B$16:$F$53,MATCH('5- Identificación de Riesgos'!J43,'8- Políticas de Administración '!$C$16:$C$54,0),1)," - ",L43),"")</f>
        <v/>
      </c>
      <c r="L43" s="330" t="str">
        <f>IFERROR(VLOOKUP(INDEX('8- Políticas de Administración '!$B$16:$F$63,MATCH('5- Identificación de Riesgos'!J43,'8- Políticas de Administración '!$C$16:$C$64,0),1),'8- Políticas de Administración '!$B$16:$F$64,5,FALSE),"")</f>
        <v/>
      </c>
      <c r="M43" s="484"/>
      <c r="N43" s="481"/>
      <c r="O43" s="546"/>
    </row>
    <row r="44" spans="1:15">
      <c r="A44" s="528"/>
      <c r="B44" s="531"/>
      <c r="C44" s="551"/>
      <c r="D44" s="336" t="s">
        <v>170</v>
      </c>
      <c r="E44" s="484"/>
      <c r="F44" s="496"/>
      <c r="G44" s="493"/>
      <c r="H44" s="475"/>
      <c r="I44" s="328"/>
      <c r="J44" s="329"/>
      <c r="K44" s="328" t="str">
        <f>IFERROR(CONCATENATE(INDEX('8- Políticas de Administración '!$B$16:$F$53,MATCH('5- Identificación de Riesgos'!J44,'8- Políticas de Administración '!$C$16:$C$54,0),1)," - ",L44),"")</f>
        <v/>
      </c>
      <c r="L44" s="330" t="str">
        <f>IFERROR(VLOOKUP(INDEX('8- Políticas de Administración '!$B$16:$F$63,MATCH('5- Identificación de Riesgos'!J44,'8- Políticas de Administración '!$C$16:$C$64,0),1),'8- Políticas de Administración '!$B$16:$F$64,5,FALSE),"")</f>
        <v/>
      </c>
      <c r="M44" s="484"/>
      <c r="N44" s="481"/>
      <c r="O44" s="546"/>
    </row>
    <row r="45" spans="1:15">
      <c r="A45" s="528"/>
      <c r="B45" s="531"/>
      <c r="C45" s="551"/>
      <c r="D45" s="342"/>
      <c r="E45" s="484"/>
      <c r="F45" s="496"/>
      <c r="G45" s="493"/>
      <c r="H45" s="475"/>
      <c r="I45" s="328"/>
      <c r="J45" s="329"/>
      <c r="K45" s="328" t="str">
        <f>IFERROR(CONCATENATE(INDEX('8- Políticas de Administración '!$B$16:$F$53,MATCH('5- Identificación de Riesgos'!J45,'8- Políticas de Administración '!$C$16:$C$54,0),1)," - ",L45),"")</f>
        <v/>
      </c>
      <c r="L45" s="330" t="str">
        <f>IFERROR(VLOOKUP(INDEX('8- Políticas de Administración '!$B$16:$F$63,MATCH('5- Identificación de Riesgos'!J45,'8- Políticas de Administración '!$C$16:$C$64,0),1),'8- Políticas de Administración '!$B$16:$F$64,5,FALSE),"")</f>
        <v/>
      </c>
      <c r="M45" s="484"/>
      <c r="N45" s="481"/>
      <c r="O45" s="546"/>
    </row>
    <row r="46" spans="1:15">
      <c r="A46" s="528"/>
      <c r="B46" s="531"/>
      <c r="C46" s="551"/>
      <c r="D46" s="342"/>
      <c r="E46" s="484"/>
      <c r="F46" s="496"/>
      <c r="G46" s="493"/>
      <c r="H46" s="475"/>
      <c r="I46" s="328"/>
      <c r="J46" s="329"/>
      <c r="K46" s="328" t="str">
        <f>IFERROR(CONCATENATE(INDEX('8- Políticas de Administración '!$B$16:$F$53,MATCH('5- Identificación de Riesgos'!J46,'8- Políticas de Administración '!$C$16:$C$54,0),1)," - ",L46),"")</f>
        <v/>
      </c>
      <c r="L46" s="330" t="str">
        <f>IFERROR(VLOOKUP(INDEX('8- Políticas de Administración '!$B$16:$F$63,MATCH('5- Identificación de Riesgos'!J46,'8- Políticas de Administración '!$C$16:$C$64,0),1),'8- Políticas de Administración '!$B$16:$F$64,5,FALSE),"")</f>
        <v/>
      </c>
      <c r="M46" s="484"/>
      <c r="N46" s="481"/>
      <c r="O46" s="546"/>
    </row>
    <row r="47" spans="1:15">
      <c r="A47" s="528"/>
      <c r="B47" s="531"/>
      <c r="C47" s="551"/>
      <c r="D47" s="342"/>
      <c r="E47" s="484"/>
      <c r="F47" s="496"/>
      <c r="G47" s="493"/>
      <c r="H47" s="475"/>
      <c r="I47" s="328"/>
      <c r="J47" s="329"/>
      <c r="K47" s="328" t="str">
        <f>IFERROR(CONCATENATE(INDEX('8- Políticas de Administración '!$B$16:$F$53,MATCH('5- Identificación de Riesgos'!J47,'8- Políticas de Administración '!$C$16:$C$54,0),1)," - ",L47),"")</f>
        <v/>
      </c>
      <c r="L47" s="330" t="str">
        <f>IFERROR(VLOOKUP(INDEX('8- Políticas de Administración '!$B$16:$F$63,MATCH('5- Identificación de Riesgos'!J47,'8- Políticas de Administración '!$C$16:$C$64,0),1),'8- Políticas de Administración '!$B$16:$F$64,5,FALSE),"")</f>
        <v/>
      </c>
      <c r="M47" s="484"/>
      <c r="N47" s="481"/>
      <c r="O47" s="546"/>
    </row>
    <row r="48" spans="1:15">
      <c r="A48" s="528"/>
      <c r="B48" s="531"/>
      <c r="C48" s="551"/>
      <c r="D48" s="342"/>
      <c r="E48" s="484"/>
      <c r="F48" s="496"/>
      <c r="G48" s="493"/>
      <c r="H48" s="475"/>
      <c r="I48" s="328"/>
      <c r="J48" s="329"/>
      <c r="K48" s="328" t="str">
        <f>IFERROR(CONCATENATE(INDEX('8- Políticas de Administración '!$B$16:$F$53,MATCH('5- Identificación de Riesgos'!J48,'8- Políticas de Administración '!$C$16:$C$54,0),1)," - ",L48),"")</f>
        <v/>
      </c>
      <c r="L48" s="330" t="str">
        <f>IFERROR(VLOOKUP(INDEX('8- Políticas de Administración '!$B$16:$F$63,MATCH('5- Identificación de Riesgos'!J48,'8- Políticas de Administración '!$C$16:$C$64,0),1),'8- Políticas de Administración '!$B$16:$F$64,5,FALSE),"")</f>
        <v/>
      </c>
      <c r="M48" s="484"/>
      <c r="N48" s="481"/>
      <c r="O48" s="546"/>
    </row>
    <row r="49" spans="1:17">
      <c r="A49" s="529"/>
      <c r="B49" s="532"/>
      <c r="C49" s="552"/>
      <c r="D49" s="343"/>
      <c r="E49" s="485"/>
      <c r="F49" s="497"/>
      <c r="G49" s="494"/>
      <c r="H49" s="476"/>
      <c r="I49" s="333"/>
      <c r="J49" s="334"/>
      <c r="K49" s="333" t="str">
        <f>IFERROR(CONCATENATE(INDEX('8- Políticas de Administración '!$B$16:$F$53,MATCH('5- Identificación de Riesgos'!J49,'8- Políticas de Administración '!$C$16:$C$54,0),1)," - ",L49),"")</f>
        <v/>
      </c>
      <c r="L49" s="335" t="str">
        <f>IFERROR(VLOOKUP(INDEX('8- Políticas de Administración '!$B$16:$F$63,MATCH('5- Identificación de Riesgos'!J49,'8- Políticas de Administración '!$C$16:$C$64,0),1),'8- Políticas de Administración '!$B$16:$F$64,5,FALSE),"")</f>
        <v/>
      </c>
      <c r="M49" s="485"/>
      <c r="N49" s="482"/>
      <c r="O49" s="546"/>
    </row>
    <row r="50" spans="1:17" ht="66.75">
      <c r="A50" s="527">
        <v>5</v>
      </c>
      <c r="B50" s="553" t="s">
        <v>321</v>
      </c>
      <c r="C50" s="533" t="s">
        <v>322</v>
      </c>
      <c r="D50" s="336" t="s">
        <v>323</v>
      </c>
      <c r="E50" s="536">
        <v>629</v>
      </c>
      <c r="F50" s="558">
        <v>1</v>
      </c>
      <c r="G50" s="540">
        <f>F50/E50</f>
        <v>1.589825119236884E-3</v>
      </c>
      <c r="H50" s="54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24" t="s">
        <v>289</v>
      </c>
      <c r="J50" s="325" t="s">
        <v>290</v>
      </c>
      <c r="K50" s="324" t="str">
        <f>IFERROR(CONCATENATE(INDEX('8- Políticas de Administración '!$B$16:$F$53,MATCH('5- Identificación de Riesgos'!J50,'8- Políticas de Administración '!$C$16:$C$54,0),1)," - ",L50),"")</f>
        <v>Leve - 1</v>
      </c>
      <c r="L50" s="326">
        <f>IFERROR(VLOOKUP(INDEX('8- Políticas de Administración '!$B$16:$F$63,MATCH('5- Identificación de Riesgos'!J50,'8- Políticas de Administración '!$C$16:$C$64,0),1),'8- Políticas de Administración '!$B$16:$F$64,5,FALSE),"")</f>
        <v>1</v>
      </c>
      <c r="M50" s="483" t="str">
        <f>IFERROR(CONCATENATE(INDEX('8- Políticas de Administración '!$B$16:$F$53,MATCH(ROUND(AVERAGE(L50:L59),0),'8- Políticas de Administración '!$F$16:$F$53,0),1)," - ",ROUND(AVERAGE(L50:L59),0)),"")</f>
        <v>Leve - 1</v>
      </c>
      <c r="N50" s="480" t="str">
        <f>IFERROR(CONCATENATE(VLOOKUP((LEFT(H50,LEN(H50)-4)&amp;LEFT(M50,LEN(M50)-4)),'9- Matriz de Calor '!$D$18:$E$42,2,0)," - ",RIGHT(H50,1)*RIGHT(M50,1)),"")</f>
        <v>Bajo - 1</v>
      </c>
      <c r="O50" s="547">
        <f>RIGHT(H50,1)*RIGHT(M50,1)</f>
        <v>1</v>
      </c>
    </row>
    <row r="51" spans="1:17" ht="45">
      <c r="A51" s="528"/>
      <c r="B51" s="554"/>
      <c r="C51" s="534"/>
      <c r="D51" s="336" t="s">
        <v>324</v>
      </c>
      <c r="E51" s="556"/>
      <c r="F51" s="559"/>
      <c r="G51" s="541"/>
      <c r="H51" s="544"/>
      <c r="I51" s="328" t="s">
        <v>292</v>
      </c>
      <c r="J51" s="329" t="s">
        <v>325</v>
      </c>
      <c r="K51" s="328" t="str">
        <f>IFERROR(CONCATENATE(INDEX('8- Políticas de Administración '!$B$16:$F$53,MATCH('5- Identificación de Riesgos'!J51,'8- Políticas de Administración '!$C$16:$C$54,0),1)," - ",L51),"")</f>
        <v>Menor - 2</v>
      </c>
      <c r="L51" s="330">
        <f>IFERROR(VLOOKUP(INDEX('8- Políticas de Administración '!$B$16:$F$63,MATCH('5- Identificación de Riesgos'!J51,'8- Políticas de Administración '!$C$16:$C$64,0),1),'8- Políticas de Administración '!$B$16:$F$64,5,FALSE),"")</f>
        <v>2</v>
      </c>
      <c r="M51" s="484"/>
      <c r="N51" s="481"/>
      <c r="O51" s="548"/>
    </row>
    <row r="52" spans="1:17" ht="51.75" customHeight="1">
      <c r="A52" s="528"/>
      <c r="B52" s="554"/>
      <c r="C52" s="534"/>
      <c r="D52" s="336" t="s">
        <v>326</v>
      </c>
      <c r="E52" s="556"/>
      <c r="F52" s="559"/>
      <c r="G52" s="541"/>
      <c r="H52" s="544"/>
      <c r="I52" s="328" t="s">
        <v>295</v>
      </c>
      <c r="J52" s="329" t="s">
        <v>296</v>
      </c>
      <c r="K52" s="328" t="str">
        <f>IFERROR(CONCATENATE(INDEX('8- Políticas de Administración '!$B$16:$F$53,MATCH('5- Identificación de Riesgos'!J52,'8- Políticas de Administración '!$C$16:$C$54,0),1)," - ",L52),"")</f>
        <v>Leve - 1</v>
      </c>
      <c r="L52" s="330">
        <f>IFERROR(VLOOKUP(INDEX('8- Políticas de Administración '!$B$16:$F$63,MATCH('5- Identificación de Riesgos'!J52,'8- Políticas de Administración '!$C$16:$C$64,0),1),'8- Políticas de Administración '!$B$16:$F$64,5,FALSE),"")</f>
        <v>1</v>
      </c>
      <c r="M52" s="484"/>
      <c r="N52" s="481"/>
      <c r="O52" s="548"/>
    </row>
    <row r="53" spans="1:17" ht="101.25" customHeight="1">
      <c r="A53" s="528"/>
      <c r="B53" s="554"/>
      <c r="C53" s="534"/>
      <c r="D53" s="344" t="s">
        <v>327</v>
      </c>
      <c r="E53" s="556"/>
      <c r="F53" s="559"/>
      <c r="G53" s="541"/>
      <c r="H53" s="544"/>
      <c r="I53" s="328" t="s">
        <v>328</v>
      </c>
      <c r="J53" s="329" t="s">
        <v>329</v>
      </c>
      <c r="K53" s="328" t="str">
        <f>IFERROR(CONCATENATE(INDEX('8- Políticas de Administración '!$B$16:$F$53,MATCH('5- Identificación de Riesgos'!J53,'8- Políticas de Administración '!$C$16:$C$54,0),1)," - ",L53),"")</f>
        <v>Leve - 1</v>
      </c>
      <c r="L53" s="330">
        <f>IFERROR(VLOOKUP(INDEX('8- Políticas de Administración '!$B$16:$F$63,MATCH('5- Identificación de Riesgos'!J53,'8- Políticas de Administración '!$C$16:$C$64,0),1),'8- Políticas de Administración '!$B$16:$F$64,5,FALSE),"")</f>
        <v>1</v>
      </c>
      <c r="M53" s="484"/>
      <c r="N53" s="481"/>
      <c r="O53" s="548"/>
    </row>
    <row r="54" spans="1:17">
      <c r="A54" s="528"/>
      <c r="B54" s="554"/>
      <c r="C54" s="534"/>
      <c r="D54" s="344"/>
      <c r="E54" s="556"/>
      <c r="F54" s="559"/>
      <c r="G54" s="541"/>
      <c r="H54" s="544"/>
      <c r="I54" s="328"/>
      <c r="J54" s="329"/>
      <c r="K54" s="328" t="str">
        <f>IFERROR(CONCATENATE(INDEX('8- Políticas de Administración '!$B$16:$F$53,MATCH('5- Identificación de Riesgos'!J54,'8- Políticas de Administración '!$C$16:$C$54,0),1)," - ",L54),"")</f>
        <v/>
      </c>
      <c r="L54" s="330" t="str">
        <f>IFERROR(VLOOKUP(INDEX('8- Políticas de Administración '!$B$16:$F$63,MATCH('5- Identificación de Riesgos'!J54,'8- Políticas de Administración '!$C$16:$C$64,0),1),'8- Políticas de Administración '!$B$16:$F$64,5,FALSE),"")</f>
        <v/>
      </c>
      <c r="M54" s="484"/>
      <c r="N54" s="481"/>
      <c r="O54" s="548"/>
    </row>
    <row r="55" spans="1:17">
      <c r="A55" s="528"/>
      <c r="B55" s="554"/>
      <c r="C55" s="534"/>
      <c r="D55" s="344"/>
      <c r="E55" s="556"/>
      <c r="F55" s="559"/>
      <c r="G55" s="541"/>
      <c r="H55" s="544"/>
      <c r="I55" s="328"/>
      <c r="J55" s="329"/>
      <c r="K55" s="328" t="str">
        <f>IFERROR(CONCATENATE(INDEX('8- Políticas de Administración '!$B$16:$F$53,MATCH('5- Identificación de Riesgos'!J55,'8- Políticas de Administración '!$C$16:$C$54,0),1)," - ",L55),"")</f>
        <v/>
      </c>
      <c r="L55" s="330" t="str">
        <f>IFERROR(VLOOKUP(INDEX('8- Políticas de Administración '!$B$16:$F$63,MATCH('5- Identificación de Riesgos'!J55,'8- Políticas de Administración '!$C$16:$C$64,0),1),'8- Políticas de Administración '!$B$16:$F$64,5,FALSE),"")</f>
        <v/>
      </c>
      <c r="M55" s="484"/>
      <c r="N55" s="481"/>
      <c r="O55" s="548"/>
    </row>
    <row r="56" spans="1:17">
      <c r="A56" s="528"/>
      <c r="B56" s="554"/>
      <c r="C56" s="534"/>
      <c r="D56" s="345"/>
      <c r="E56" s="556"/>
      <c r="F56" s="559"/>
      <c r="G56" s="541"/>
      <c r="H56" s="544"/>
      <c r="I56" s="328"/>
      <c r="J56" s="329"/>
      <c r="K56" s="328" t="str">
        <f>IFERROR(CONCATENATE(INDEX('8- Políticas de Administración '!$B$16:$F$53,MATCH('5- Identificación de Riesgos'!J56,'8- Políticas de Administración '!$C$16:$C$54,0),1)," - ",L56),"")</f>
        <v/>
      </c>
      <c r="L56" s="330" t="str">
        <f>IFERROR(VLOOKUP(INDEX('8- Políticas de Administración '!$B$16:$F$63,MATCH('5- Identificación de Riesgos'!J56,'8- Políticas de Administración '!$C$16:$C$64,0),1),'8- Políticas de Administración '!$B$16:$F$64,5,FALSE),"")</f>
        <v/>
      </c>
      <c r="M56" s="484"/>
      <c r="N56" s="481"/>
      <c r="O56" s="548"/>
    </row>
    <row r="57" spans="1:17">
      <c r="A57" s="528"/>
      <c r="B57" s="554"/>
      <c r="C57" s="534"/>
      <c r="D57" s="345"/>
      <c r="E57" s="556"/>
      <c r="F57" s="559"/>
      <c r="G57" s="541"/>
      <c r="H57" s="544"/>
      <c r="I57" s="328"/>
      <c r="J57" s="329"/>
      <c r="K57" s="328" t="str">
        <f>IFERROR(CONCATENATE(INDEX('8- Políticas de Administración '!$B$16:$F$53,MATCH('5- Identificación de Riesgos'!J57,'8- Políticas de Administración '!$C$16:$C$54,0),1)," - ",L57),"")</f>
        <v/>
      </c>
      <c r="L57" s="330" t="str">
        <f>IFERROR(VLOOKUP(INDEX('8- Políticas de Administración '!$B$16:$F$63,MATCH('5- Identificación de Riesgos'!J57,'8- Políticas de Administración '!$C$16:$C$64,0),1),'8- Políticas de Administración '!$B$16:$F$64,5,FALSE),"")</f>
        <v/>
      </c>
      <c r="M57" s="484"/>
      <c r="N57" s="481"/>
      <c r="O57" s="548"/>
    </row>
    <row r="58" spans="1:17">
      <c r="A58" s="528"/>
      <c r="B58" s="554"/>
      <c r="C58" s="534"/>
      <c r="D58" s="345"/>
      <c r="E58" s="556"/>
      <c r="F58" s="559"/>
      <c r="G58" s="541"/>
      <c r="H58" s="544"/>
      <c r="I58" s="328"/>
      <c r="J58" s="329"/>
      <c r="K58" s="328" t="str">
        <f>IFERROR(CONCATENATE(INDEX('8- Políticas de Administración '!$B$16:$F$53,MATCH('5- Identificación de Riesgos'!J58,'8- Políticas de Administración '!$C$16:$C$54,0),1)," - ",L58),"")</f>
        <v/>
      </c>
      <c r="L58" s="330" t="str">
        <f>IFERROR(VLOOKUP(INDEX('8- Políticas de Administración '!$B$16:$F$63,MATCH('5- Identificación de Riesgos'!J58,'8- Políticas de Administración '!$C$16:$C$64,0),1),'8- Políticas de Administración '!$B$16:$F$64,5,FALSE),"")</f>
        <v/>
      </c>
      <c r="M58" s="484"/>
      <c r="N58" s="481"/>
      <c r="O58" s="548"/>
    </row>
    <row r="59" spans="1:17">
      <c r="A59" s="529"/>
      <c r="B59" s="555"/>
      <c r="C59" s="535"/>
      <c r="D59" s="342"/>
      <c r="E59" s="557"/>
      <c r="F59" s="560"/>
      <c r="G59" s="542"/>
      <c r="H59" s="545"/>
      <c r="I59" s="333"/>
      <c r="J59" s="334"/>
      <c r="K59" s="333" t="str">
        <f>IFERROR(CONCATENATE(INDEX('8- Políticas de Administración '!$B$16:$F$53,MATCH('5- Identificación de Riesgos'!J59,'8- Políticas de Administración '!$C$16:$C$54,0),1)," - ",L59),"")</f>
        <v/>
      </c>
      <c r="L59" s="335" t="str">
        <f>IFERROR(VLOOKUP(INDEX('8- Políticas de Administración '!$B$16:$F$63,MATCH('5- Identificación de Riesgos'!J59,'8- Políticas de Administración '!$C$16:$C$64,0),1),'8- Políticas de Administración '!$B$16:$F$64,5,FALSE),"")</f>
        <v/>
      </c>
      <c r="M59" s="485"/>
      <c r="N59" s="482"/>
      <c r="O59" s="549"/>
    </row>
    <row r="60" spans="1:17" ht="42.75" customHeight="1">
      <c r="A60" s="527">
        <v>6</v>
      </c>
      <c r="B60" s="572" t="s">
        <v>330</v>
      </c>
      <c r="C60" s="486" t="s">
        <v>331</v>
      </c>
      <c r="D60" s="331" t="s">
        <v>332</v>
      </c>
      <c r="E60" s="533">
        <v>525</v>
      </c>
      <c r="F60" s="533">
        <v>1</v>
      </c>
      <c r="G60" s="540">
        <f>F60/E60</f>
        <v>1.9047619047619048E-3</v>
      </c>
      <c r="H60" s="54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324" t="s">
        <v>292</v>
      </c>
      <c r="J60" s="325" t="s">
        <v>305</v>
      </c>
      <c r="K60" s="324" t="str">
        <f>IFERROR(CONCATENATE(INDEX('8- Políticas de Administración '!$B$16:$F$53,MATCH('5- Identificación de Riesgos'!J60,'8- Políticas de Administración '!$C$16:$C$54,0),1)," - ",L60),"")</f>
        <v>Leve - 1</v>
      </c>
      <c r="L60" s="326">
        <f>IFERROR(VLOOKUP(INDEX('8- Políticas de Administración '!$B$16:$F$63,MATCH('5- Identificación de Riesgos'!J60,'8- Políticas de Administración '!$C$16:$C$64,0),1),'8- Políticas de Administración '!$B$16:$F$64,5,FALSE),"")</f>
        <v>1</v>
      </c>
      <c r="M60" s="483" t="str">
        <f>IFERROR(CONCATENATE(INDEX('8- Políticas de Administración '!$B$16:$F$53,MATCH(ROUND(AVERAGE(L60:L69),0),'8- Políticas de Administración '!$F$16:$F$53,0),1)," - ",ROUND(AVERAGE(L60:L69),0)),"")</f>
        <v>Leve - 1</v>
      </c>
      <c r="N60" s="480" t="str">
        <f>IFERROR(CONCATENATE(VLOOKUP((LEFT(H60,LEN(H60)-4)&amp;LEFT(M60,LEN(M60)-4)),'9- Matriz de Calor '!$D$18:$E$42,2,0)," - ",RIGHT(H60,1)*RIGHT(M60,1)),"")</f>
        <v>Bajo - 1</v>
      </c>
      <c r="O60" s="547">
        <f>RIGHT(H60,1)*RIGHT(M60,1)</f>
        <v>1</v>
      </c>
      <c r="P60" s="564" t="s">
        <v>333</v>
      </c>
      <c r="Q60" s="565"/>
    </row>
    <row r="61" spans="1:17" ht="40.5" customHeight="1">
      <c r="A61" s="528"/>
      <c r="B61" s="572"/>
      <c r="C61" s="487"/>
      <c r="D61" s="331" t="s">
        <v>334</v>
      </c>
      <c r="E61" s="534"/>
      <c r="F61" s="534"/>
      <c r="G61" s="541"/>
      <c r="H61" s="544"/>
      <c r="I61" s="328" t="s">
        <v>295</v>
      </c>
      <c r="J61" s="329" t="s">
        <v>296</v>
      </c>
      <c r="K61" s="328" t="str">
        <f>IFERROR(CONCATENATE(INDEX('8- Políticas de Administración '!$B$16:$F$53,MATCH('5- Identificación de Riesgos'!J61,'8- Políticas de Administración '!$C$16:$C$54,0),1)," - ",L61),"")</f>
        <v>Leve - 1</v>
      </c>
      <c r="L61" s="330">
        <f>IFERROR(VLOOKUP(INDEX('8- Políticas de Administración '!$B$16:$F$63,MATCH('5- Identificación de Riesgos'!J61,'8- Políticas de Administración '!$C$16:$C$64,0),1),'8- Políticas de Administración '!$B$16:$F$64,5,FALSE),"")</f>
        <v>1</v>
      </c>
      <c r="M61" s="484"/>
      <c r="N61" s="481"/>
      <c r="O61" s="548"/>
      <c r="P61" s="564"/>
      <c r="Q61" s="565"/>
    </row>
    <row r="62" spans="1:17" ht="45">
      <c r="A62" s="528"/>
      <c r="B62" s="572"/>
      <c r="C62" s="487"/>
      <c r="D62" s="331" t="s">
        <v>335</v>
      </c>
      <c r="E62" s="534"/>
      <c r="F62" s="534"/>
      <c r="G62" s="541"/>
      <c r="H62" s="544"/>
      <c r="I62" s="328" t="s">
        <v>298</v>
      </c>
      <c r="J62" s="329" t="s">
        <v>299</v>
      </c>
      <c r="K62" s="328" t="str">
        <f>IFERROR(CONCATENATE(INDEX('8- Políticas de Administración '!$B$16:$F$53,MATCH('5- Identificación de Riesgos'!J62,'8- Políticas de Administración '!$C$16:$C$54,0),1)," - ",L62),"")</f>
        <v>Leve - 1</v>
      </c>
      <c r="L62" s="330">
        <f>IFERROR(VLOOKUP(INDEX('8- Políticas de Administración '!$B$16:$F$63,MATCH('5- Identificación de Riesgos'!J62,'8- Políticas de Administración '!$C$16:$C$64,0),1),'8- Políticas de Administración '!$B$16:$F$64,5,FALSE),"")</f>
        <v>1</v>
      </c>
      <c r="M62" s="484"/>
      <c r="N62" s="481"/>
      <c r="O62" s="548"/>
      <c r="P62" s="564"/>
      <c r="Q62" s="565"/>
    </row>
    <row r="63" spans="1:17" ht="39.75" customHeight="1">
      <c r="A63" s="528"/>
      <c r="B63" s="572"/>
      <c r="C63" s="487"/>
      <c r="D63" s="331"/>
      <c r="E63" s="534"/>
      <c r="F63" s="534"/>
      <c r="G63" s="541"/>
      <c r="H63" s="544"/>
      <c r="I63" s="328"/>
      <c r="J63" s="329"/>
      <c r="K63" s="328" t="str">
        <f>IFERROR(CONCATENATE(INDEX('8- Políticas de Administración '!$B$16:$F$53,MATCH('5- Identificación de Riesgos'!J63,'8- Políticas de Administración '!$C$16:$C$54,0),1)," - ",L63),"")</f>
        <v/>
      </c>
      <c r="L63" s="330" t="str">
        <f>IFERROR(VLOOKUP(INDEX('8- Políticas de Administración '!$B$16:$F$63,MATCH('5- Identificación de Riesgos'!J63,'8- Políticas de Administración '!$C$16:$C$64,0),1),'8- Políticas de Administración '!$B$16:$F$64,5,FALSE),"")</f>
        <v/>
      </c>
      <c r="M63" s="484"/>
      <c r="N63" s="481"/>
      <c r="O63" s="548"/>
      <c r="P63" s="564"/>
      <c r="Q63" s="565"/>
    </row>
    <row r="64" spans="1:17">
      <c r="A64" s="528"/>
      <c r="B64" s="572"/>
      <c r="C64" s="487"/>
      <c r="D64" s="331"/>
      <c r="E64" s="534"/>
      <c r="F64" s="534"/>
      <c r="G64" s="541"/>
      <c r="H64" s="544"/>
      <c r="I64" s="328"/>
      <c r="J64" s="329"/>
      <c r="K64" s="328" t="str">
        <f>IFERROR(CONCATENATE(INDEX('8- Políticas de Administración '!$B$16:$F$53,MATCH('5- Identificación de Riesgos'!J64,'8- Políticas de Administración '!$C$16:$C$54,0),1)," - ",L64),"")</f>
        <v/>
      </c>
      <c r="L64" s="330" t="str">
        <f>IFERROR(VLOOKUP(INDEX('8- Políticas de Administración '!$B$16:$F$63,MATCH('5- Identificación de Riesgos'!J64,'8- Políticas de Administración '!$C$16:$C$64,0),1),'8- Políticas de Administración '!$B$16:$F$64,5,FALSE),"")</f>
        <v/>
      </c>
      <c r="M64" s="484"/>
      <c r="N64" s="481"/>
      <c r="O64" s="548"/>
      <c r="P64" s="564"/>
      <c r="Q64" s="565"/>
    </row>
    <row r="65" spans="1:25">
      <c r="A65" s="528"/>
      <c r="B65" s="572"/>
      <c r="C65" s="487"/>
      <c r="D65" s="331"/>
      <c r="E65" s="534"/>
      <c r="F65" s="534"/>
      <c r="G65" s="541"/>
      <c r="H65" s="544"/>
      <c r="I65" s="328"/>
      <c r="J65" s="329"/>
      <c r="K65" s="328" t="str">
        <f>IFERROR(CONCATENATE(INDEX('8- Políticas de Administración '!$B$16:$F$53,MATCH('5- Identificación de Riesgos'!J65,'8- Políticas de Administración '!$C$16:$C$54,0),1)," - ",L65),"")</f>
        <v/>
      </c>
      <c r="L65" s="330" t="str">
        <f>IFERROR(VLOOKUP(INDEX('8- Políticas de Administración '!$B$16:$F$63,MATCH('5- Identificación de Riesgos'!J65,'8- Políticas de Administración '!$C$16:$C$64,0),1),'8- Políticas de Administración '!$B$16:$F$64,5,FALSE),"")</f>
        <v/>
      </c>
      <c r="M65" s="484"/>
      <c r="N65" s="481"/>
      <c r="O65" s="548"/>
      <c r="P65" s="564"/>
      <c r="Q65" s="565"/>
    </row>
    <row r="66" spans="1:25">
      <c r="A66" s="528"/>
      <c r="B66" s="572"/>
      <c r="C66" s="487"/>
      <c r="D66" s="331"/>
      <c r="E66" s="534"/>
      <c r="F66" s="534"/>
      <c r="G66" s="541"/>
      <c r="H66" s="544"/>
      <c r="I66" s="328"/>
      <c r="J66" s="329"/>
      <c r="K66" s="328" t="str">
        <f>IFERROR(CONCATENATE(INDEX('8- Políticas de Administración '!$B$16:$F$53,MATCH('5- Identificación de Riesgos'!J66,'8- Políticas de Administración '!$C$16:$C$54,0),1)," - ",L66),"")</f>
        <v/>
      </c>
      <c r="L66" s="330" t="str">
        <f>IFERROR(VLOOKUP(INDEX('8- Políticas de Administración '!$B$16:$F$63,MATCH('5- Identificación de Riesgos'!J66,'8- Políticas de Administración '!$C$16:$C$64,0),1),'8- Políticas de Administración '!$B$16:$F$64,5,FALSE),"")</f>
        <v/>
      </c>
      <c r="M66" s="484"/>
      <c r="N66" s="481"/>
      <c r="O66" s="548"/>
      <c r="P66" s="564"/>
      <c r="Q66" s="565"/>
    </row>
    <row r="67" spans="1:25">
      <c r="A67" s="528"/>
      <c r="B67" s="572"/>
      <c r="C67" s="487"/>
      <c r="D67" s="331"/>
      <c r="E67" s="534"/>
      <c r="F67" s="534"/>
      <c r="G67" s="541"/>
      <c r="H67" s="544"/>
      <c r="I67" s="328"/>
      <c r="J67" s="329"/>
      <c r="K67" s="328" t="str">
        <f>IFERROR(CONCATENATE(INDEX('8- Políticas de Administración '!$B$16:$F$53,MATCH('5- Identificación de Riesgos'!J67,'8- Políticas de Administración '!$C$16:$C$54,0),1)," - ",L67),"")</f>
        <v/>
      </c>
      <c r="L67" s="330" t="str">
        <f>IFERROR(VLOOKUP(INDEX('8- Políticas de Administración '!$B$16:$F$63,MATCH('5- Identificación de Riesgos'!J67,'8- Políticas de Administración '!$C$16:$C$64,0),1),'8- Políticas de Administración '!$B$16:$F$64,5,FALSE),"")</f>
        <v/>
      </c>
      <c r="M67" s="484"/>
      <c r="N67" s="481"/>
      <c r="O67" s="548"/>
      <c r="P67" s="564"/>
      <c r="Q67" s="565"/>
    </row>
    <row r="68" spans="1:25">
      <c r="A68" s="528"/>
      <c r="B68" s="572"/>
      <c r="C68" s="487"/>
      <c r="D68" s="331"/>
      <c r="E68" s="534"/>
      <c r="F68" s="534"/>
      <c r="G68" s="541"/>
      <c r="H68" s="544"/>
      <c r="I68" s="328"/>
      <c r="J68" s="329"/>
      <c r="K68" s="328" t="str">
        <f>IFERROR(CONCATENATE(INDEX('8- Políticas de Administración '!$B$16:$F$53,MATCH('5- Identificación de Riesgos'!J68,'8- Políticas de Administración '!$C$16:$C$54,0),1)," - ",L68),"")</f>
        <v/>
      </c>
      <c r="L68" s="330" t="str">
        <f>IFERROR(VLOOKUP(INDEX('8- Políticas de Administración '!$B$16:$F$63,MATCH('5- Identificación de Riesgos'!J68,'8- Políticas de Administración '!$C$16:$C$64,0),1),'8- Políticas de Administración '!$B$16:$F$64,5,FALSE),"")</f>
        <v/>
      </c>
      <c r="M68" s="484"/>
      <c r="N68" s="481"/>
      <c r="O68" s="548"/>
      <c r="P68" s="564"/>
      <c r="Q68" s="565"/>
    </row>
    <row r="69" spans="1:25">
      <c r="A69" s="529"/>
      <c r="B69" s="573"/>
      <c r="C69" s="488"/>
      <c r="D69" s="346"/>
      <c r="E69" s="535"/>
      <c r="F69" s="535"/>
      <c r="G69" s="542"/>
      <c r="H69" s="545"/>
      <c r="I69" s="333"/>
      <c r="J69" s="334"/>
      <c r="K69" s="333" t="str">
        <f>IFERROR(CONCATENATE(INDEX('8- Políticas de Administración '!$B$16:$F$53,MATCH('5- Identificación de Riesgos'!J69,'8- Políticas de Administración '!$C$16:$C$54,0),1)," - ",L69),"")</f>
        <v/>
      </c>
      <c r="L69" s="335" t="str">
        <f>IFERROR(VLOOKUP(INDEX('8- Políticas de Administración '!$B$16:$F$63,MATCH('5- Identificación de Riesgos'!J69,'8- Políticas de Administración '!$C$16:$C$64,0),1),'8- Políticas de Administración '!$B$16:$F$64,5,FALSE),"")</f>
        <v/>
      </c>
      <c r="M69" s="485"/>
      <c r="N69" s="482"/>
      <c r="O69" s="549"/>
      <c r="P69" s="564"/>
      <c r="Q69" s="565"/>
    </row>
    <row r="70" spans="1:25" ht="86.25" customHeight="1">
      <c r="A70" s="561">
        <v>7</v>
      </c>
      <c r="B70" s="468" t="s">
        <v>336</v>
      </c>
      <c r="C70" s="533" t="s">
        <v>337</v>
      </c>
      <c r="D70" s="347" t="s">
        <v>338</v>
      </c>
      <c r="E70" s="465">
        <v>260</v>
      </c>
      <c r="F70" s="569">
        <v>1</v>
      </c>
      <c r="G70" s="540">
        <f t="shared" ref="G70" si="3">F70/E70</f>
        <v>3.8461538461538464E-3</v>
      </c>
      <c r="H70" s="543"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324" t="s">
        <v>292</v>
      </c>
      <c r="J70" s="325" t="s">
        <v>339</v>
      </c>
      <c r="K70" s="324" t="str">
        <f>IFERROR(CONCATENATE(INDEX('8- Políticas de Administración '!$B$16:$F$53,MATCH('5- Identificación de Riesgos'!J70,'8- Políticas de Administración '!$C$16:$C$54,0),1)," - ",L70),"")</f>
        <v>Catastrófico - 5</v>
      </c>
      <c r="L70" s="326">
        <f>IFERROR(VLOOKUP(INDEX('8- Políticas de Administración '!$B$16:$F$63,MATCH('5- Identificación de Riesgos'!J70,'8- Políticas de Administración '!$C$16:$C$64,0),1),'8- Políticas de Administración '!$B$16:$F$64,5,FALSE),"")</f>
        <v>5</v>
      </c>
      <c r="M70" s="483" t="str">
        <f>IFERROR(CONCATENATE(INDEX('8- Políticas de Administración '!$B$16:$F$53,MATCH(ROUND(AVERAGE(L70:L79),0),'8- Políticas de Administración '!$F$16:$F$53,0),1)," - ",ROUND(AVERAGE(L70:L79),0)),"")</f>
        <v>Moderado - 3</v>
      </c>
      <c r="N70" s="465" t="str">
        <f>IFERROR(CONCATENATE(VLOOKUP((LEFT(H70,LEN(H70)-4)&amp;LEFT(M70,LEN(M70)-4)),'9- Matriz de Calor '!$D$18:$E$42,2,0)," - ",RIGHT(H70,1)*RIGHT(M70,1)),"")</f>
        <v>Moderado - 3</v>
      </c>
      <c r="Q70" s="566" t="s">
        <v>340</v>
      </c>
      <c r="R70" s="567"/>
      <c r="S70" s="567"/>
      <c r="T70" s="567"/>
      <c r="U70" s="567"/>
      <c r="V70" s="567"/>
      <c r="W70" s="567"/>
      <c r="X70" s="567"/>
      <c r="Y70" s="568"/>
    </row>
    <row r="71" spans="1:25" ht="59.25" customHeight="1">
      <c r="A71" s="562"/>
      <c r="B71" s="469"/>
      <c r="C71" s="534"/>
      <c r="D71" s="349" t="s">
        <v>341</v>
      </c>
      <c r="E71" s="466"/>
      <c r="F71" s="570"/>
      <c r="G71" s="541"/>
      <c r="H71" s="544"/>
      <c r="I71" s="328" t="s">
        <v>289</v>
      </c>
      <c r="J71" s="329" t="s">
        <v>290</v>
      </c>
      <c r="K71" s="328" t="str">
        <f>IFERROR(CONCATENATE(INDEX('8- Políticas de Administración '!$B$16:$F$53,MATCH('5- Identificación de Riesgos'!J71,'8- Políticas de Administración '!$C$16:$C$54,0),1)," - ",L71),"")</f>
        <v>Leve - 1</v>
      </c>
      <c r="L71" s="330">
        <f>IFERROR(VLOOKUP(INDEX('8- Políticas de Administración '!$B$16:$F$63,MATCH('5- Identificación de Riesgos'!J71,'8- Políticas de Administración '!$C$16:$C$64,0),1),'8- Políticas de Administración '!$B$16:$F$64,5,FALSE),"")</f>
        <v>1</v>
      </c>
      <c r="M71" s="484"/>
      <c r="N71" s="466"/>
      <c r="Q71" s="566"/>
      <c r="R71" s="567"/>
      <c r="S71" s="567"/>
      <c r="T71" s="567"/>
      <c r="U71" s="567"/>
      <c r="V71" s="567"/>
      <c r="W71" s="567"/>
      <c r="X71" s="567"/>
      <c r="Y71" s="568"/>
    </row>
    <row r="72" spans="1:25">
      <c r="A72" s="562"/>
      <c r="B72" s="469"/>
      <c r="C72" s="534"/>
      <c r="D72" s="350"/>
      <c r="E72" s="466"/>
      <c r="F72" s="570"/>
      <c r="G72" s="541"/>
      <c r="H72" s="544"/>
      <c r="I72" s="328"/>
      <c r="J72" s="329"/>
      <c r="K72" s="328" t="str">
        <f>IFERROR(CONCATENATE(INDEX('8- Políticas de Administración '!$B$16:$F$53,MATCH('5- Identificación de Riesgos'!J72,'8- Políticas de Administración '!$C$16:$C$54,0),1)," - ",L72),"")</f>
        <v/>
      </c>
      <c r="L72" s="330" t="str">
        <f>IFERROR(VLOOKUP(INDEX('8- Políticas de Administración '!$B$16:$F$63,MATCH('5- Identificación de Riesgos'!J72,'8- Políticas de Administración '!$C$16:$C$64,0),1),'8- Políticas de Administración '!$B$16:$F$64,5,FALSE),"")</f>
        <v/>
      </c>
      <c r="M72" s="484"/>
      <c r="N72" s="466"/>
      <c r="Q72" s="566"/>
      <c r="R72" s="567"/>
      <c r="S72" s="567"/>
      <c r="T72" s="567"/>
      <c r="U72" s="567"/>
      <c r="V72" s="567"/>
      <c r="W72" s="567"/>
      <c r="X72" s="567"/>
      <c r="Y72" s="568"/>
    </row>
    <row r="73" spans="1:25" ht="15" customHeight="1">
      <c r="A73" s="562"/>
      <c r="B73" s="469"/>
      <c r="C73" s="534"/>
      <c r="D73" s="327"/>
      <c r="E73" s="466"/>
      <c r="F73" s="570"/>
      <c r="G73" s="541"/>
      <c r="H73" s="544"/>
      <c r="I73" s="328"/>
      <c r="J73" s="329"/>
      <c r="K73" s="328" t="str">
        <f>IFERROR(CONCATENATE(INDEX('8- Políticas de Administración '!$B$16:$F$53,MATCH('5- Identificación de Riesgos'!J73,'8- Políticas de Administración '!$C$16:$C$54,0),1)," - ",L73),"")</f>
        <v/>
      </c>
      <c r="L73" s="330" t="str">
        <f>IFERROR(VLOOKUP(INDEX('8- Políticas de Administración '!$B$16:$F$63,MATCH('5- Identificación de Riesgos'!J73,'8- Políticas de Administración '!$C$16:$C$64,0),1),'8- Políticas de Administración '!$B$16:$F$64,5,FALSE),"")</f>
        <v/>
      </c>
      <c r="M73" s="484"/>
      <c r="N73" s="466"/>
      <c r="Q73" s="566"/>
      <c r="R73" s="567"/>
      <c r="S73" s="567"/>
      <c r="T73" s="567"/>
      <c r="U73" s="567"/>
      <c r="V73" s="567"/>
      <c r="W73" s="567"/>
      <c r="X73" s="567"/>
      <c r="Y73" s="568"/>
    </row>
    <row r="74" spans="1:25" ht="15" customHeight="1">
      <c r="A74" s="562"/>
      <c r="B74" s="469"/>
      <c r="C74" s="534"/>
      <c r="D74" s="327"/>
      <c r="E74" s="466"/>
      <c r="F74" s="570"/>
      <c r="G74" s="541"/>
      <c r="H74" s="544"/>
      <c r="I74" s="328"/>
      <c r="J74" s="329"/>
      <c r="K74" s="328" t="str">
        <f>IFERROR(CONCATENATE(INDEX('8- Políticas de Administración '!$B$16:$F$53,MATCH('5- Identificación de Riesgos'!J74,'8- Políticas de Administración '!$C$16:$C$54,0),1)," - ",L74),"")</f>
        <v/>
      </c>
      <c r="L74" s="330" t="str">
        <f>IFERROR(VLOOKUP(INDEX('8- Políticas de Administración '!$B$16:$F$63,MATCH('5- Identificación de Riesgos'!J74,'8- Políticas de Administración '!$C$16:$C$64,0),1),'8- Políticas de Administración '!$B$16:$F$64,5,FALSE),"")</f>
        <v/>
      </c>
      <c r="M74" s="484"/>
      <c r="N74" s="466"/>
      <c r="Q74" s="566"/>
      <c r="R74" s="567"/>
      <c r="S74" s="567"/>
      <c r="T74" s="567"/>
      <c r="U74" s="567"/>
      <c r="V74" s="567"/>
      <c r="W74" s="567"/>
      <c r="X74" s="567"/>
      <c r="Y74" s="568"/>
    </row>
    <row r="75" spans="1:25" ht="15" customHeight="1">
      <c r="A75" s="562"/>
      <c r="B75" s="469"/>
      <c r="C75" s="534"/>
      <c r="D75" s="327"/>
      <c r="E75" s="466"/>
      <c r="F75" s="570"/>
      <c r="G75" s="541"/>
      <c r="H75" s="544"/>
      <c r="I75" s="328"/>
      <c r="J75" s="329"/>
      <c r="K75" s="328" t="str">
        <f>IFERROR(CONCATENATE(INDEX('8- Políticas de Administración '!$B$16:$F$53,MATCH('5- Identificación de Riesgos'!J75,'8- Políticas de Administración '!$C$16:$C$54,0),1)," - ",L75),"")</f>
        <v/>
      </c>
      <c r="L75" s="330" t="str">
        <f>IFERROR(VLOOKUP(INDEX('8- Políticas de Administración '!$B$16:$F$63,MATCH('5- Identificación de Riesgos'!J75,'8- Políticas de Administración '!$C$16:$C$64,0),1),'8- Políticas de Administración '!$B$16:$F$64,5,FALSE),"")</f>
        <v/>
      </c>
      <c r="M75" s="484"/>
      <c r="N75" s="466"/>
      <c r="Q75" s="566"/>
      <c r="R75" s="567"/>
      <c r="S75" s="567"/>
      <c r="T75" s="567"/>
      <c r="U75" s="567"/>
      <c r="V75" s="567"/>
      <c r="W75" s="567"/>
      <c r="X75" s="567"/>
      <c r="Y75" s="568"/>
    </row>
    <row r="76" spans="1:25" ht="15" customHeight="1">
      <c r="A76" s="562"/>
      <c r="B76" s="469"/>
      <c r="C76" s="534"/>
      <c r="D76" s="327"/>
      <c r="E76" s="466"/>
      <c r="F76" s="570"/>
      <c r="G76" s="541"/>
      <c r="H76" s="544"/>
      <c r="I76" s="328"/>
      <c r="J76" s="329"/>
      <c r="K76" s="328" t="str">
        <f>IFERROR(CONCATENATE(INDEX('8- Políticas de Administración '!$B$16:$F$53,MATCH('5- Identificación de Riesgos'!J76,'8- Políticas de Administración '!$C$16:$C$54,0),1)," - ",L76),"")</f>
        <v/>
      </c>
      <c r="L76" s="330" t="str">
        <f>IFERROR(VLOOKUP(INDEX('8- Políticas de Administración '!$B$16:$F$63,MATCH('5- Identificación de Riesgos'!J76,'8- Políticas de Administración '!$C$16:$C$64,0),1),'8- Políticas de Administración '!$B$16:$F$64,5,FALSE),"")</f>
        <v/>
      </c>
      <c r="M76" s="484"/>
      <c r="N76" s="466"/>
      <c r="Q76" s="566"/>
      <c r="R76" s="567"/>
      <c r="S76" s="567"/>
      <c r="T76" s="567"/>
      <c r="U76" s="567"/>
      <c r="V76" s="567"/>
      <c r="W76" s="567"/>
      <c r="X76" s="567"/>
      <c r="Y76" s="568"/>
    </row>
    <row r="77" spans="1:25" ht="15.75" customHeight="1" thickBot="1">
      <c r="A77" s="562"/>
      <c r="B77" s="469"/>
      <c r="C77" s="534"/>
      <c r="D77" s="327"/>
      <c r="E77" s="466"/>
      <c r="F77" s="570"/>
      <c r="G77" s="541"/>
      <c r="H77" s="544"/>
      <c r="I77" s="328"/>
      <c r="J77" s="329"/>
      <c r="K77" s="328" t="str">
        <f>IFERROR(CONCATENATE(INDEX('8- Políticas de Administración '!$B$16:$F$53,MATCH('5- Identificación de Riesgos'!J77,'8- Políticas de Administración '!$C$16:$C$54,0),1)," - ",L77),"")</f>
        <v/>
      </c>
      <c r="L77" s="335" t="str">
        <f>IFERROR(VLOOKUP(INDEX('8- Políticas de Administración '!$B$16:$F$63,MATCH('5- Identificación de Riesgos'!J77,'8- Políticas de Administración '!$C$16:$C$64,0),1),'8- Políticas de Administración '!$B$16:$F$64,5,FALSE),"")</f>
        <v/>
      </c>
      <c r="M77" s="484"/>
      <c r="N77" s="466"/>
      <c r="Q77" s="566"/>
      <c r="R77" s="567"/>
      <c r="S77" s="567"/>
      <c r="T77" s="567"/>
      <c r="U77" s="567"/>
      <c r="V77" s="567"/>
      <c r="W77" s="567"/>
      <c r="X77" s="567"/>
      <c r="Y77" s="568"/>
    </row>
    <row r="78" spans="1:25" ht="23.25" customHeight="1">
      <c r="A78" s="562"/>
      <c r="B78" s="469"/>
      <c r="C78" s="534"/>
      <c r="D78" s="327"/>
      <c r="E78" s="466"/>
      <c r="F78" s="570"/>
      <c r="G78" s="541"/>
      <c r="H78" s="544"/>
      <c r="I78" s="328"/>
      <c r="J78" s="329"/>
      <c r="K78" s="328" t="str">
        <f>IFERROR(CONCATENATE(INDEX('8- Políticas de Administración '!$B$16:$F$53,MATCH('5- Identificación de Riesgos'!J78,'8- Políticas de Administración '!$C$16:$C$54,0),1)," - ",L78),"")</f>
        <v/>
      </c>
      <c r="L78" s="351" t="str">
        <f>IFERROR(VLOOKUP(INDEX('8- Políticas de Administración '!$B$16:$F$63,MATCH('5- Identificación de Riesgos'!J78,'8- Políticas de Administración '!$C$16:$C$64,0),1),'8- Políticas de Administración '!$B$16:$F$64,5,FALSE),"")</f>
        <v/>
      </c>
      <c r="M78" s="484"/>
      <c r="N78" s="466"/>
      <c r="Q78" s="566"/>
      <c r="R78" s="567"/>
      <c r="S78" s="567"/>
      <c r="T78" s="567"/>
      <c r="U78" s="567"/>
      <c r="V78" s="567"/>
      <c r="W78" s="567"/>
      <c r="X78" s="567"/>
      <c r="Y78" s="568"/>
    </row>
    <row r="79" spans="1:25" ht="15" customHeight="1">
      <c r="A79" s="563"/>
      <c r="B79" s="470"/>
      <c r="C79" s="535"/>
      <c r="D79" s="352"/>
      <c r="E79" s="467"/>
      <c r="F79" s="571"/>
      <c r="G79" s="542"/>
      <c r="H79" s="545"/>
      <c r="I79" s="333"/>
      <c r="J79" s="334"/>
      <c r="K79" s="333" t="str">
        <f>IFERROR(CONCATENATE(INDEX('8- Políticas de Administración '!$B$16:$F$53,MATCH('5- Identificación de Riesgos'!J79,'8- Políticas de Administración '!$C$16:$C$54,0),1)," - ",L79),"")</f>
        <v/>
      </c>
      <c r="L79" s="335" t="str">
        <f>IFERROR(VLOOKUP(INDEX('8- Políticas de Administración '!$B$16:$F$63,MATCH('5- Identificación de Riesgos'!J79,'8- Políticas de Administración '!$C$16:$C$64,0),1),'8- Políticas de Administración '!$B$16:$F$64,5,FALSE),"")</f>
        <v/>
      </c>
      <c r="M79" s="485"/>
      <c r="N79" s="467"/>
    </row>
  </sheetData>
  <mergeCells count="94">
    <mergeCell ref="A70:A79"/>
    <mergeCell ref="O60:O69"/>
    <mergeCell ref="P60:Q69"/>
    <mergeCell ref="Q70:Y78"/>
    <mergeCell ref="F70:F79"/>
    <mergeCell ref="G70:G79"/>
    <mergeCell ref="H70:H79"/>
    <mergeCell ref="C70:C79"/>
    <mergeCell ref="E70:E79"/>
    <mergeCell ref="M70:M79"/>
    <mergeCell ref="N60:N69"/>
    <mergeCell ref="A60:A69"/>
    <mergeCell ref="B60:B69"/>
    <mergeCell ref="C60:C69"/>
    <mergeCell ref="E60:E69"/>
    <mergeCell ref="F60:F69"/>
    <mergeCell ref="F50:F59"/>
    <mergeCell ref="G40:G49"/>
    <mergeCell ref="G50:G59"/>
    <mergeCell ref="H50:H59"/>
    <mergeCell ref="M50:M59"/>
    <mergeCell ref="A40:A49"/>
    <mergeCell ref="B40:B49"/>
    <mergeCell ref="C40:C49"/>
    <mergeCell ref="E40:E49"/>
    <mergeCell ref="A50:A59"/>
    <mergeCell ref="B50:B59"/>
    <mergeCell ref="C50:C59"/>
    <mergeCell ref="E50:E59"/>
    <mergeCell ref="G60:G69"/>
    <mergeCell ref="H60:H69"/>
    <mergeCell ref="M60:M69"/>
    <mergeCell ref="O40:O49"/>
    <mergeCell ref="O10:O19"/>
    <mergeCell ref="O20:O29"/>
    <mergeCell ref="O30:O39"/>
    <mergeCell ref="H40:H49"/>
    <mergeCell ref="M40:M49"/>
    <mergeCell ref="N40:N49"/>
    <mergeCell ref="M30:M39"/>
    <mergeCell ref="N30:N39"/>
    <mergeCell ref="M20:M29"/>
    <mergeCell ref="N20:N29"/>
    <mergeCell ref="N50:N59"/>
    <mergeCell ref="O50:O59"/>
    <mergeCell ref="A10:A19"/>
    <mergeCell ref="E10:E19"/>
    <mergeCell ref="E8:E9"/>
    <mergeCell ref="A30:A39"/>
    <mergeCell ref="E20:E29"/>
    <mergeCell ref="B30:B39"/>
    <mergeCell ref="C30:C39"/>
    <mergeCell ref="E30:E39"/>
    <mergeCell ref="B20:B29"/>
    <mergeCell ref="C20:C29"/>
    <mergeCell ref="A20:A29"/>
    <mergeCell ref="A1:C2"/>
    <mergeCell ref="A4:C4"/>
    <mergeCell ref="A8:A9"/>
    <mergeCell ref="B8:B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O8:O9"/>
    <mergeCell ref="N8:N9"/>
    <mergeCell ref="N70:N79"/>
    <mergeCell ref="B70:B79"/>
    <mergeCell ref="G10:G19"/>
    <mergeCell ref="H10:H19"/>
    <mergeCell ref="F10:F19"/>
    <mergeCell ref="N10:N19"/>
    <mergeCell ref="M10:M19"/>
    <mergeCell ref="C10:C19"/>
    <mergeCell ref="B10:B19"/>
    <mergeCell ref="H30:H39"/>
    <mergeCell ref="G20:G29"/>
    <mergeCell ref="H20:H29"/>
    <mergeCell ref="F20:F29"/>
    <mergeCell ref="F30:F39"/>
    <mergeCell ref="G30:G39"/>
    <mergeCell ref="F40:F49"/>
  </mergeCells>
  <conditionalFormatting sqref="H10 H20">
    <cfRule type="containsText" dxfId="458" priority="810" operator="containsText" text="Muy Baja">
      <formula>NOT(ISERROR(SEARCH("Muy Baja",H10)))</formula>
    </cfRule>
    <cfRule type="containsText" dxfId="457" priority="811" operator="containsText" text="Baja">
      <formula>NOT(ISERROR(SEARCH("Baja",H10)))</formula>
    </cfRule>
    <cfRule type="containsText" dxfId="456" priority="812" operator="containsText" text="Muy Alta">
      <formula>NOT(ISERROR(SEARCH("Muy Alta",H10)))</formula>
    </cfRule>
    <cfRule type="containsText" dxfId="455" priority="814" operator="containsText" text="Alta">
      <formula>NOT(ISERROR(SEARCH("Alta",H10)))</formula>
    </cfRule>
    <cfRule type="containsText" dxfId="454" priority="815" operator="containsText" text="Media">
      <formula>NOT(ISERROR(SEARCH("Media",H10)))</formula>
    </cfRule>
    <cfRule type="containsText" dxfId="453" priority="816" operator="containsText" text="Media">
      <formula>NOT(ISERROR(SEARCH("Media",H10)))</formula>
    </cfRule>
    <cfRule type="containsText" dxfId="452" priority="817" operator="containsText" text="Media">
      <formula>NOT(ISERROR(SEARCH("Media",H10)))</formula>
    </cfRule>
    <cfRule type="containsText" dxfId="451" priority="818" operator="containsText" text="Muy Baja">
      <formula>NOT(ISERROR(SEARCH("Muy Baja",H10)))</formula>
    </cfRule>
    <cfRule type="containsText" dxfId="450" priority="819" operator="containsText" text="Baja">
      <formula>NOT(ISERROR(SEARCH("Baja",H10)))</formula>
    </cfRule>
    <cfRule type="containsText" dxfId="449" priority="820" operator="containsText" text="Muy Baja">
      <formula>NOT(ISERROR(SEARCH("Muy Baja",H10)))</formula>
    </cfRule>
    <cfRule type="containsText" dxfId="448" priority="821" operator="containsText" text="Muy Baja">
      <formula>NOT(ISERROR(SEARCH("Muy Baja",H10)))</formula>
    </cfRule>
    <cfRule type="containsText" dxfId="447" priority="822" operator="containsText" text="Muy Baja">
      <formula>NOT(ISERROR(SEARCH("Muy Baja",H10)))</formula>
    </cfRule>
    <cfRule type="containsText" dxfId="446" priority="823" operator="containsText" text="Muy Baja'Tabla probabilidad'!">
      <formula>NOT(ISERROR(SEARCH("Muy Baja'Tabla probabilidad'!",H10)))</formula>
    </cfRule>
    <cfRule type="containsText" dxfId="445" priority="824" operator="containsText" text="Muy bajo">
      <formula>NOT(ISERROR(SEARCH("Muy bajo",H10)))</formula>
    </cfRule>
    <cfRule type="containsText" dxfId="444" priority="825" operator="containsText" text="Alta">
      <formula>NOT(ISERROR(SEARCH("Alta",H10)))</formula>
    </cfRule>
    <cfRule type="containsText" dxfId="443" priority="826" operator="containsText" text="Media">
      <formula>NOT(ISERROR(SEARCH("Media",H10)))</formula>
    </cfRule>
    <cfRule type="containsText" dxfId="442" priority="827" operator="containsText" text="Baja">
      <formula>NOT(ISERROR(SEARCH("Baja",H10)))</formula>
    </cfRule>
    <cfRule type="containsText" dxfId="441" priority="828" operator="containsText" text="Muy baja">
      <formula>NOT(ISERROR(SEARCH("Muy baja",H10)))</formula>
    </cfRule>
    <cfRule type="cellIs" dxfId="440" priority="831" operator="between">
      <formula>1</formula>
      <formula>2</formula>
    </cfRule>
    <cfRule type="cellIs" dxfId="439" priority="832" operator="between">
      <formula>0</formula>
      <formula>2</formula>
    </cfRule>
  </conditionalFormatting>
  <conditionalFormatting sqref="H30">
    <cfRule type="containsText" dxfId="438" priority="417" operator="containsText" text="Muy Baja">
      <formula>NOT(ISERROR(SEARCH("Muy Baja",H30)))</formula>
    </cfRule>
    <cfRule type="containsText" dxfId="437" priority="418" operator="containsText" text="Baja">
      <formula>NOT(ISERROR(SEARCH("Baja",H30)))</formula>
    </cfRule>
    <cfRule type="containsText" dxfId="436" priority="419" operator="containsText" text="Muy Alta">
      <formula>NOT(ISERROR(SEARCH("Muy Alta",H30)))</formula>
    </cfRule>
    <cfRule type="containsText" dxfId="435" priority="421" operator="containsText" text="Alta">
      <formula>NOT(ISERROR(SEARCH("Alta",H30)))</formula>
    </cfRule>
    <cfRule type="containsText" dxfId="434" priority="422" operator="containsText" text="Media">
      <formula>NOT(ISERROR(SEARCH("Media",H30)))</formula>
    </cfRule>
    <cfRule type="containsText" dxfId="433" priority="423" operator="containsText" text="Media">
      <formula>NOT(ISERROR(SEARCH("Media",H30)))</formula>
    </cfRule>
    <cfRule type="containsText" dxfId="432" priority="424" operator="containsText" text="Media">
      <formula>NOT(ISERROR(SEARCH("Media",H30)))</formula>
    </cfRule>
    <cfRule type="containsText" dxfId="431" priority="425" operator="containsText" text="Muy Baja">
      <formula>NOT(ISERROR(SEARCH("Muy Baja",H30)))</formula>
    </cfRule>
    <cfRule type="containsText" dxfId="430" priority="426" operator="containsText" text="Baja">
      <formula>NOT(ISERROR(SEARCH("Baja",H30)))</formula>
    </cfRule>
    <cfRule type="containsText" dxfId="429" priority="427" operator="containsText" text="Muy Baja">
      <formula>NOT(ISERROR(SEARCH("Muy Baja",H30)))</formula>
    </cfRule>
    <cfRule type="containsText" dxfId="428" priority="428" operator="containsText" text="Muy Baja">
      <formula>NOT(ISERROR(SEARCH("Muy Baja",H30)))</formula>
    </cfRule>
    <cfRule type="containsText" dxfId="427" priority="429" operator="containsText" text="Muy Baja">
      <formula>NOT(ISERROR(SEARCH("Muy Baja",H30)))</formula>
    </cfRule>
    <cfRule type="containsText" dxfId="426" priority="430" operator="containsText" text="Muy Baja'Tabla probabilidad'!">
      <formula>NOT(ISERROR(SEARCH("Muy Baja'Tabla probabilidad'!",H30)))</formula>
    </cfRule>
    <cfRule type="containsText" dxfId="425" priority="431" operator="containsText" text="Muy bajo">
      <formula>NOT(ISERROR(SEARCH("Muy bajo",H30)))</formula>
    </cfRule>
    <cfRule type="containsText" dxfId="424" priority="432" operator="containsText" text="Alta">
      <formula>NOT(ISERROR(SEARCH("Alta",H30)))</formula>
    </cfRule>
    <cfRule type="containsText" dxfId="423" priority="433" operator="containsText" text="Media">
      <formula>NOT(ISERROR(SEARCH("Media",H30)))</formula>
    </cfRule>
    <cfRule type="containsText" dxfId="422" priority="434" operator="containsText" text="Baja">
      <formula>NOT(ISERROR(SEARCH("Baja",H30)))</formula>
    </cfRule>
    <cfRule type="containsText" dxfId="421" priority="435" operator="containsText" text="Muy baja">
      <formula>NOT(ISERROR(SEARCH("Muy baja",H30)))</formula>
    </cfRule>
    <cfRule type="cellIs" dxfId="420" priority="438" operator="between">
      <formula>1</formula>
      <formula>2</formula>
    </cfRule>
    <cfRule type="cellIs" dxfId="419" priority="439" operator="between">
      <formula>0</formula>
      <formula>2</formula>
    </cfRule>
  </conditionalFormatting>
  <conditionalFormatting sqref="H40">
    <cfRule type="containsText" dxfId="418" priority="487" operator="containsText" text="Muy Baja">
      <formula>NOT(ISERROR(SEARCH("Muy Baja",H40)))</formula>
    </cfRule>
    <cfRule type="containsText" dxfId="417" priority="488" operator="containsText" text="Baja">
      <formula>NOT(ISERROR(SEARCH("Baja",H40)))</formula>
    </cfRule>
    <cfRule type="containsText" dxfId="416" priority="489" operator="containsText" text="Muy Alta">
      <formula>NOT(ISERROR(SEARCH("Muy Alta",H40)))</formula>
    </cfRule>
    <cfRule type="containsText" dxfId="415" priority="491" operator="containsText" text="Alta">
      <formula>NOT(ISERROR(SEARCH("Alta",H40)))</formula>
    </cfRule>
    <cfRule type="containsText" dxfId="414" priority="492" operator="containsText" text="Media">
      <formula>NOT(ISERROR(SEARCH("Media",H40)))</formula>
    </cfRule>
    <cfRule type="containsText" dxfId="413" priority="493" operator="containsText" text="Media">
      <formula>NOT(ISERROR(SEARCH("Media",H40)))</formula>
    </cfRule>
    <cfRule type="containsText" dxfId="412" priority="494" operator="containsText" text="Media">
      <formula>NOT(ISERROR(SEARCH("Media",H40)))</formula>
    </cfRule>
    <cfRule type="containsText" dxfId="411" priority="495" operator="containsText" text="Muy Baja">
      <formula>NOT(ISERROR(SEARCH("Muy Baja",H40)))</formula>
    </cfRule>
    <cfRule type="containsText" dxfId="410" priority="496" operator="containsText" text="Baja">
      <formula>NOT(ISERROR(SEARCH("Baja",H40)))</formula>
    </cfRule>
    <cfRule type="containsText" dxfId="409" priority="497" operator="containsText" text="Muy Baja">
      <formula>NOT(ISERROR(SEARCH("Muy Baja",H40)))</formula>
    </cfRule>
    <cfRule type="containsText" dxfId="408" priority="498" operator="containsText" text="Muy Baja">
      <formula>NOT(ISERROR(SEARCH("Muy Baja",H40)))</formula>
    </cfRule>
    <cfRule type="containsText" dxfId="407" priority="499" operator="containsText" text="Muy Baja">
      <formula>NOT(ISERROR(SEARCH("Muy Baja",H40)))</formula>
    </cfRule>
    <cfRule type="containsText" dxfId="406" priority="500" operator="containsText" text="Muy Baja'Tabla probabilidad'!">
      <formula>NOT(ISERROR(SEARCH("Muy Baja'Tabla probabilidad'!",H40)))</formula>
    </cfRule>
    <cfRule type="containsText" dxfId="405" priority="501" operator="containsText" text="Muy bajo">
      <formula>NOT(ISERROR(SEARCH("Muy bajo",H40)))</formula>
    </cfRule>
    <cfRule type="containsText" dxfId="404" priority="502" operator="containsText" text="Alta">
      <formula>NOT(ISERROR(SEARCH("Alta",H40)))</formula>
    </cfRule>
    <cfRule type="containsText" dxfId="403" priority="503" operator="containsText" text="Media">
      <formula>NOT(ISERROR(SEARCH("Media",H40)))</formula>
    </cfRule>
    <cfRule type="containsText" dxfId="402" priority="504" operator="containsText" text="Baja">
      <formula>NOT(ISERROR(SEARCH("Baja",H40)))</formula>
    </cfRule>
    <cfRule type="containsText" dxfId="401" priority="505" operator="containsText" text="Muy baja">
      <formula>NOT(ISERROR(SEARCH("Muy baja",H40)))</formula>
    </cfRule>
    <cfRule type="cellIs" dxfId="400" priority="506" operator="between">
      <formula>1</formula>
      <formula>2</formula>
    </cfRule>
    <cfRule type="cellIs" dxfId="399" priority="507" operator="between">
      <formula>0</formula>
      <formula>2</formula>
    </cfRule>
  </conditionalFormatting>
  <conditionalFormatting sqref="H60">
    <cfRule type="containsText" dxfId="398" priority="590" operator="containsText" text="Muy Baja">
      <formula>NOT(ISERROR(SEARCH("Muy Baja",H60)))</formula>
    </cfRule>
    <cfRule type="containsText" dxfId="397" priority="591" operator="containsText" text="Baja">
      <formula>NOT(ISERROR(SEARCH("Baja",H60)))</formula>
    </cfRule>
    <cfRule type="containsText" dxfId="396" priority="592" operator="containsText" text="Muy Alta">
      <formula>NOT(ISERROR(SEARCH("Muy Alta",H60)))</formula>
    </cfRule>
    <cfRule type="containsText" dxfId="395" priority="594" operator="containsText" text="Alta">
      <formula>NOT(ISERROR(SEARCH("Alta",H60)))</formula>
    </cfRule>
    <cfRule type="containsText" dxfId="394" priority="595" operator="containsText" text="Media">
      <formula>NOT(ISERROR(SEARCH("Media",H60)))</formula>
    </cfRule>
    <cfRule type="containsText" dxfId="393" priority="596" operator="containsText" text="Media">
      <formula>NOT(ISERROR(SEARCH("Media",H60)))</formula>
    </cfRule>
    <cfRule type="containsText" dxfId="392" priority="597" operator="containsText" text="Media">
      <formula>NOT(ISERROR(SEARCH("Media",H60)))</formula>
    </cfRule>
    <cfRule type="containsText" dxfId="391" priority="598" operator="containsText" text="Muy Baja">
      <formula>NOT(ISERROR(SEARCH("Muy Baja",H60)))</formula>
    </cfRule>
    <cfRule type="containsText" dxfId="390" priority="599" operator="containsText" text="Baja">
      <formula>NOT(ISERROR(SEARCH("Baja",H60)))</formula>
    </cfRule>
    <cfRule type="containsText" dxfId="389" priority="600" operator="containsText" text="Muy Baja">
      <formula>NOT(ISERROR(SEARCH("Muy Baja",H60)))</formula>
    </cfRule>
    <cfRule type="containsText" dxfId="388" priority="601" operator="containsText" text="Muy Baja">
      <formula>NOT(ISERROR(SEARCH("Muy Baja",H60)))</formula>
    </cfRule>
    <cfRule type="containsText" dxfId="387" priority="602" operator="containsText" text="Muy Baja">
      <formula>NOT(ISERROR(SEARCH("Muy Baja",H60)))</formula>
    </cfRule>
    <cfRule type="containsText" dxfId="386" priority="603" operator="containsText" text="Muy Baja'Tabla probabilidad'!">
      <formula>NOT(ISERROR(SEARCH("Muy Baja'Tabla probabilidad'!",H60)))</formula>
    </cfRule>
    <cfRule type="containsText" dxfId="385" priority="604" operator="containsText" text="Muy bajo">
      <formula>NOT(ISERROR(SEARCH("Muy bajo",H60)))</formula>
    </cfRule>
    <cfRule type="containsText" dxfId="384" priority="605" operator="containsText" text="Alta">
      <formula>NOT(ISERROR(SEARCH("Alta",H60)))</formula>
    </cfRule>
    <cfRule type="containsText" dxfId="383" priority="606" operator="containsText" text="Media">
      <formula>NOT(ISERROR(SEARCH("Media",H60)))</formula>
    </cfRule>
    <cfRule type="containsText" dxfId="382" priority="607" operator="containsText" text="Baja">
      <formula>NOT(ISERROR(SEARCH("Baja",H60)))</formula>
    </cfRule>
    <cfRule type="containsText" dxfId="381" priority="608" operator="containsText" text="Muy baja">
      <formula>NOT(ISERROR(SEARCH("Muy baja",H60)))</formula>
    </cfRule>
    <cfRule type="cellIs" dxfId="380" priority="611" operator="between">
      <formula>1</formula>
      <formula>2</formula>
    </cfRule>
    <cfRule type="cellIs" dxfId="379" priority="612" operator="between">
      <formula>0</formula>
      <formula>2</formula>
    </cfRule>
  </conditionalFormatting>
  <conditionalFormatting sqref="H70">
    <cfRule type="containsText" dxfId="378" priority="271" operator="containsText" text="Muy Baja">
      <formula>NOT(ISERROR(SEARCH("Muy Baja",H70)))</formula>
    </cfRule>
    <cfRule type="containsText" dxfId="377" priority="272" operator="containsText" text="Baja">
      <formula>NOT(ISERROR(SEARCH("Baja",H70)))</formula>
    </cfRule>
    <cfRule type="containsText" dxfId="376" priority="273" operator="containsText" text="Muy Alta">
      <formula>NOT(ISERROR(SEARCH("Muy Alta",H70)))</formula>
    </cfRule>
    <cfRule type="containsText" dxfId="375" priority="274" operator="containsText" text="Alta">
      <formula>NOT(ISERROR(SEARCH("Alta",H70)))</formula>
    </cfRule>
    <cfRule type="containsText" dxfId="374" priority="275" operator="containsText" text="Media">
      <formula>NOT(ISERROR(SEARCH("Media",H70)))</formula>
    </cfRule>
    <cfRule type="containsText" dxfId="373" priority="276" operator="containsText" text="Media">
      <formula>NOT(ISERROR(SEARCH("Media",H70)))</formula>
    </cfRule>
    <cfRule type="containsText" dxfId="372" priority="277" operator="containsText" text="Media">
      <formula>NOT(ISERROR(SEARCH("Media",H70)))</formula>
    </cfRule>
    <cfRule type="containsText" dxfId="371" priority="278" operator="containsText" text="Muy Baja">
      <formula>NOT(ISERROR(SEARCH("Muy Baja",H70)))</formula>
    </cfRule>
    <cfRule type="containsText" dxfId="370" priority="279" operator="containsText" text="Baja">
      <formula>NOT(ISERROR(SEARCH("Baja",H70)))</formula>
    </cfRule>
    <cfRule type="containsText" dxfId="369" priority="280" operator="containsText" text="Muy Baja">
      <formula>NOT(ISERROR(SEARCH("Muy Baja",H70)))</formula>
    </cfRule>
    <cfRule type="containsText" dxfId="368" priority="281" operator="containsText" text="Muy Baja">
      <formula>NOT(ISERROR(SEARCH("Muy Baja",H70)))</formula>
    </cfRule>
    <cfRule type="containsText" dxfId="367" priority="282" operator="containsText" text="Muy Baja">
      <formula>NOT(ISERROR(SEARCH("Muy Baja",H70)))</formula>
    </cfRule>
    <cfRule type="containsText" dxfId="366" priority="283" operator="containsText" text="Muy Baja'Tabla probabilidad'!">
      <formula>NOT(ISERROR(SEARCH("Muy Baja'Tabla probabilidad'!",H70)))</formula>
    </cfRule>
    <cfRule type="containsText" dxfId="365" priority="284" operator="containsText" text="Muy bajo">
      <formula>NOT(ISERROR(SEARCH("Muy bajo",H70)))</formula>
    </cfRule>
    <cfRule type="containsText" dxfId="364" priority="285" operator="containsText" text="Alta">
      <formula>NOT(ISERROR(SEARCH("Alta",H70)))</formula>
    </cfRule>
    <cfRule type="containsText" dxfId="363" priority="286" operator="containsText" text="Media">
      <formula>NOT(ISERROR(SEARCH("Media",H70)))</formula>
    </cfRule>
    <cfRule type="containsText" dxfId="362" priority="287" operator="containsText" text="Baja">
      <formula>NOT(ISERROR(SEARCH("Baja",H70)))</formula>
    </cfRule>
    <cfRule type="containsText" dxfId="361" priority="288" operator="containsText" text="Muy baja">
      <formula>NOT(ISERROR(SEARCH("Muy baja",H70)))</formula>
    </cfRule>
    <cfRule type="cellIs" dxfId="360" priority="291" operator="between">
      <formula>1</formula>
      <formula>2</formula>
    </cfRule>
    <cfRule type="cellIs" dxfId="359" priority="292" operator="between">
      <formula>0</formula>
      <formula>2</formula>
    </cfRule>
  </conditionalFormatting>
  <conditionalFormatting sqref="M10 M20 K10:K49 K60:K79">
    <cfRule type="containsText" dxfId="358" priority="804" operator="containsText" text="Catastrófico">
      <formula>NOT(ISERROR(SEARCH("Catastrófico",K10)))</formula>
    </cfRule>
    <cfRule type="containsText" dxfId="357" priority="805" operator="containsText" text="Mayor">
      <formula>NOT(ISERROR(SEARCH("Mayor",K10)))</formula>
    </cfRule>
    <cfRule type="containsText" dxfId="356" priority="806" operator="containsText" text="Alta">
      <formula>NOT(ISERROR(SEARCH("Alta",K10)))</formula>
    </cfRule>
    <cfRule type="containsText" dxfId="355" priority="808" operator="containsText" text="Menor">
      <formula>NOT(ISERROR(SEARCH("Menor",K10)))</formula>
    </cfRule>
    <cfRule type="containsText" dxfId="354" priority="809" operator="containsText" text="Leve">
      <formula>NOT(ISERROR(SEARCH("Leve",K10)))</formula>
    </cfRule>
  </conditionalFormatting>
  <conditionalFormatting sqref="M30">
    <cfRule type="containsText" dxfId="353" priority="411" operator="containsText" text="Catastrófico">
      <formula>NOT(ISERROR(SEARCH("Catastrófico",M30)))</formula>
    </cfRule>
    <cfRule type="containsText" dxfId="352" priority="412" operator="containsText" text="Mayor">
      <formula>NOT(ISERROR(SEARCH("Mayor",M30)))</formula>
    </cfRule>
    <cfRule type="containsText" dxfId="351" priority="413" operator="containsText" text="Alta">
      <formula>NOT(ISERROR(SEARCH("Alta",M30)))</formula>
    </cfRule>
    <cfRule type="containsText" dxfId="350" priority="414" operator="containsText" text="Moderado">
      <formula>NOT(ISERROR(SEARCH("Moderado",M30)))</formula>
    </cfRule>
    <cfRule type="containsText" dxfId="349" priority="415" operator="containsText" text="Menor">
      <formula>NOT(ISERROR(SEARCH("Menor",M30)))</formula>
    </cfRule>
    <cfRule type="containsText" dxfId="348" priority="416" operator="containsText" text="Leve">
      <formula>NOT(ISERROR(SEARCH("Leve",M30)))</formula>
    </cfRule>
  </conditionalFormatting>
  <conditionalFormatting sqref="M40">
    <cfRule type="containsText" dxfId="347" priority="323" operator="containsText" text="Catastrófico">
      <formula>NOT(ISERROR(SEARCH("Catastrófico",M40)))</formula>
    </cfRule>
    <cfRule type="containsText" dxfId="346" priority="324" operator="containsText" text="Mayor">
      <formula>NOT(ISERROR(SEARCH("Mayor",M40)))</formula>
    </cfRule>
    <cfRule type="containsText" dxfId="345" priority="325" operator="containsText" text="Alta">
      <formula>NOT(ISERROR(SEARCH("Alta",M40)))</formula>
    </cfRule>
    <cfRule type="containsText" dxfId="344" priority="326" operator="containsText" text="Moderado">
      <formula>NOT(ISERROR(SEARCH("Moderado",M40)))</formula>
    </cfRule>
    <cfRule type="containsText" dxfId="343" priority="327" operator="containsText" text="Menor">
      <formula>NOT(ISERROR(SEARCH("Menor",M40)))</formula>
    </cfRule>
    <cfRule type="containsText" dxfId="342" priority="328" operator="containsText" text="Leve">
      <formula>NOT(ISERROR(SEARCH("Leve",M40)))</formula>
    </cfRule>
  </conditionalFormatting>
  <conditionalFormatting sqref="M60">
    <cfRule type="containsText" dxfId="341" priority="313" operator="containsText" text="Catastrófico">
      <formula>NOT(ISERROR(SEARCH("Catastrófico",M60)))</formula>
    </cfRule>
    <cfRule type="containsText" dxfId="340" priority="314" operator="containsText" text="Mayor">
      <formula>NOT(ISERROR(SEARCH("Mayor",M60)))</formula>
    </cfRule>
    <cfRule type="containsText" dxfId="339" priority="315" operator="containsText" text="Alta">
      <formula>NOT(ISERROR(SEARCH("Alta",M60)))</formula>
    </cfRule>
    <cfRule type="containsText" dxfId="338" priority="316" operator="containsText" text="Moderado">
      <formula>NOT(ISERROR(SEARCH("Moderado",M60)))</formula>
    </cfRule>
    <cfRule type="containsText" dxfId="337" priority="317" operator="containsText" text="Menor">
      <formula>NOT(ISERROR(SEARCH("Menor",M60)))</formula>
    </cfRule>
    <cfRule type="containsText" dxfId="336" priority="318" operator="containsText" text="Leve">
      <formula>NOT(ISERROR(SEARCH("Leve",M60)))</formula>
    </cfRule>
  </conditionalFormatting>
  <conditionalFormatting sqref="M70">
    <cfRule type="containsText" dxfId="335" priority="177" operator="containsText" text="Catastrófico">
      <formula>NOT(ISERROR(SEARCH("Catastrófico",M70)))</formula>
    </cfRule>
    <cfRule type="containsText" dxfId="334" priority="178" operator="containsText" text="Mayor">
      <formula>NOT(ISERROR(SEARCH("Mayor",M70)))</formula>
    </cfRule>
    <cfRule type="containsText" dxfId="333" priority="179" operator="containsText" text="Alta">
      <formula>NOT(ISERROR(SEARCH("Alta",M70)))</formula>
    </cfRule>
    <cfRule type="containsText" dxfId="332" priority="180" operator="containsText" text="Moderado">
      <formula>NOT(ISERROR(SEARCH("Moderado",M70)))</formula>
    </cfRule>
    <cfRule type="containsText" dxfId="331" priority="181" operator="containsText" text="Menor">
      <formula>NOT(ISERROR(SEARCH("Menor",M70)))</formula>
    </cfRule>
    <cfRule type="containsText" dxfId="330" priority="182" operator="containsText" text="Leve">
      <formula>NOT(ISERROR(SEARCH("Leve",M70)))</formula>
    </cfRule>
  </conditionalFormatting>
  <conditionalFormatting sqref="M10:N10 M20 K10:K49 K60:K79">
    <cfRule type="containsText" dxfId="329" priority="807" operator="containsText" text="Moderado">
      <formula>NOT(ISERROR(SEARCH("Moderado",K10)))</formula>
    </cfRule>
  </conditionalFormatting>
  <conditionalFormatting sqref="N70">
    <cfRule type="containsText" dxfId="328" priority="245" operator="containsText" text="Extremo">
      <formula>NOT(ISERROR(SEARCH("Extremo",N70)))</formula>
    </cfRule>
    <cfRule type="containsText" dxfId="327" priority="246" operator="containsText" text="Alto">
      <formula>NOT(ISERROR(SEARCH("Alto",N70)))</formula>
    </cfRule>
    <cfRule type="containsText" dxfId="326" priority="247" operator="containsText" text="Bajo">
      <formula>NOT(ISERROR(SEARCH("Bajo",N70)))</formula>
    </cfRule>
    <cfRule type="containsText" dxfId="325" priority="248" operator="containsText" text="Moderado">
      <formula>NOT(ISERROR(SEARCH("Moderado",N70)))</formula>
    </cfRule>
  </conditionalFormatting>
  <conditionalFormatting sqref="N8:O8">
    <cfRule type="containsText" dxfId="324" priority="369" operator="containsText" text="3- Moderado">
      <formula>NOT(ISERROR(SEARCH("3- Moderado",N8)))</formula>
    </cfRule>
    <cfRule type="containsText" dxfId="323" priority="370" operator="containsText" text="6- Moderado">
      <formula>NOT(ISERROR(SEARCH("6- Moderado",N8)))</formula>
    </cfRule>
    <cfRule type="containsText" dxfId="322" priority="371" operator="containsText" text="4- Moderado">
      <formula>NOT(ISERROR(SEARCH("4- Moderado",N8)))</formula>
    </cfRule>
    <cfRule type="containsText" dxfId="321" priority="372" operator="containsText" text="3- Bajo">
      <formula>NOT(ISERROR(SEARCH("3- Bajo",N8)))</formula>
    </cfRule>
    <cfRule type="containsText" dxfId="320" priority="373" operator="containsText" text="4- Bajo">
      <formula>NOT(ISERROR(SEARCH("4- Bajo",N8)))</formula>
    </cfRule>
    <cfRule type="containsText" dxfId="319" priority="374" operator="containsText" text="1- Bajo">
      <formula>NOT(ISERROR(SEARCH("1- Bajo",N8)))</formula>
    </cfRule>
  </conditionalFormatting>
  <conditionalFormatting sqref="N10:O10">
    <cfRule type="containsText" dxfId="318" priority="365" operator="containsText" text="Extremo">
      <formula>NOT(ISERROR(SEARCH("Extremo",N10)))</formula>
    </cfRule>
    <cfRule type="containsText" dxfId="317" priority="366" operator="containsText" text="Alto">
      <formula>NOT(ISERROR(SEARCH("Alto",N10)))</formula>
    </cfRule>
    <cfRule type="containsText" dxfId="316" priority="367" operator="containsText" text="Bajo">
      <formula>NOT(ISERROR(SEARCH("Bajo",N10)))</formula>
    </cfRule>
  </conditionalFormatting>
  <conditionalFormatting sqref="N20:O20">
    <cfRule type="containsText" dxfId="315" priority="1391" operator="containsText" text="Extremo">
      <formula>NOT(ISERROR(SEARCH("Extremo",N20)))</formula>
    </cfRule>
    <cfRule type="containsText" dxfId="314" priority="1392" operator="containsText" text="Alto">
      <formula>NOT(ISERROR(SEARCH("Alto",N20)))</formula>
    </cfRule>
    <cfRule type="containsText" dxfId="313" priority="1393" operator="containsText" text="Bajo">
      <formula>NOT(ISERROR(SEARCH("Bajo",N20)))</formula>
    </cfRule>
    <cfRule type="containsText" dxfId="312" priority="1394" operator="containsText" text="Moderado">
      <formula>NOT(ISERROR(SEARCH("Moderado",N20)))</formula>
    </cfRule>
  </conditionalFormatting>
  <conditionalFormatting sqref="N30:O30">
    <cfRule type="containsText" dxfId="311" priority="440" operator="containsText" text="Extremo">
      <formula>NOT(ISERROR(SEARCH("Extremo",N30)))</formula>
    </cfRule>
    <cfRule type="containsText" dxfId="310" priority="441" operator="containsText" text="Alto">
      <formula>NOT(ISERROR(SEARCH("Alto",N30)))</formula>
    </cfRule>
    <cfRule type="containsText" dxfId="309" priority="442" operator="containsText" text="Bajo">
      <formula>NOT(ISERROR(SEARCH("Bajo",N30)))</formula>
    </cfRule>
    <cfRule type="containsText" dxfId="308" priority="443" operator="containsText" text="Moderado">
      <formula>NOT(ISERROR(SEARCH("Moderado",N30)))</formula>
    </cfRule>
  </conditionalFormatting>
  <conditionalFormatting sqref="N40:O40">
    <cfRule type="containsText" dxfId="307" priority="329" operator="containsText" text="Extremo">
      <formula>NOT(ISERROR(SEARCH("Extremo",N40)))</formula>
    </cfRule>
    <cfRule type="containsText" dxfId="306" priority="330" operator="containsText" text="Alto">
      <formula>NOT(ISERROR(SEARCH("Alto",N40)))</formula>
    </cfRule>
    <cfRule type="containsText" dxfId="305" priority="331" operator="containsText" text="Bajo">
      <formula>NOT(ISERROR(SEARCH("Bajo",N40)))</formula>
    </cfRule>
    <cfRule type="containsText" dxfId="304" priority="332" operator="containsText" text="Moderado">
      <formula>NOT(ISERROR(SEARCH("Moderado",N40)))</formula>
    </cfRule>
  </conditionalFormatting>
  <conditionalFormatting sqref="N60:O60">
    <cfRule type="containsText" dxfId="303" priority="319" operator="containsText" text="Extremo">
      <formula>NOT(ISERROR(SEARCH("Extremo",N60)))</formula>
    </cfRule>
    <cfRule type="containsText" dxfId="302" priority="320" operator="containsText" text="Alto">
      <formula>NOT(ISERROR(SEARCH("Alto",N60)))</formula>
    </cfRule>
    <cfRule type="containsText" dxfId="301" priority="321" operator="containsText" text="Bajo">
      <formula>NOT(ISERROR(SEARCH("Bajo",N60)))</formula>
    </cfRule>
    <cfRule type="containsText" dxfId="300" priority="322" operator="containsText" text="Moderado">
      <formula>NOT(ISERROR(SEARCH("Moderado",N60)))</formula>
    </cfRule>
  </conditionalFormatting>
  <conditionalFormatting sqref="O10">
    <cfRule type="containsText" dxfId="299" priority="368" operator="containsText" text="Moderado">
      <formula>NOT(ISERROR(SEARCH("Moderado",O10)))</formula>
    </cfRule>
  </conditionalFormatting>
  <conditionalFormatting sqref="H50">
    <cfRule type="containsText" dxfId="298" priority="57" operator="containsText" text="Muy Baja">
      <formula>NOT(ISERROR(SEARCH("Muy Baja",H50)))</formula>
    </cfRule>
    <cfRule type="containsText" dxfId="297" priority="58" operator="containsText" text="Baja">
      <formula>NOT(ISERROR(SEARCH("Baja",H50)))</formula>
    </cfRule>
    <cfRule type="containsText" dxfId="296" priority="59" operator="containsText" text="Muy Alta">
      <formula>NOT(ISERROR(SEARCH("Muy Alta",H50)))</formula>
    </cfRule>
    <cfRule type="containsText" dxfId="295" priority="60" operator="containsText" text="Alta">
      <formula>NOT(ISERROR(SEARCH("Alta",H50)))</formula>
    </cfRule>
    <cfRule type="containsText" dxfId="294" priority="61" operator="containsText" text="Media">
      <formula>NOT(ISERROR(SEARCH("Media",H50)))</formula>
    </cfRule>
    <cfRule type="containsText" dxfId="293" priority="62" operator="containsText" text="Media">
      <formula>NOT(ISERROR(SEARCH("Media",H50)))</formula>
    </cfRule>
    <cfRule type="containsText" dxfId="292" priority="63" operator="containsText" text="Media">
      <formula>NOT(ISERROR(SEARCH("Media",H50)))</formula>
    </cfRule>
    <cfRule type="containsText" dxfId="291" priority="64" operator="containsText" text="Muy Baja">
      <formula>NOT(ISERROR(SEARCH("Muy Baja",H50)))</formula>
    </cfRule>
    <cfRule type="containsText" dxfId="290" priority="65" operator="containsText" text="Baja">
      <formula>NOT(ISERROR(SEARCH("Baja",H50)))</formula>
    </cfRule>
    <cfRule type="containsText" dxfId="289" priority="66" operator="containsText" text="Muy Baja">
      <formula>NOT(ISERROR(SEARCH("Muy Baja",H50)))</formula>
    </cfRule>
    <cfRule type="containsText" dxfId="288" priority="67" operator="containsText" text="Muy Baja">
      <formula>NOT(ISERROR(SEARCH("Muy Baja",H50)))</formula>
    </cfRule>
    <cfRule type="containsText" dxfId="287" priority="68" operator="containsText" text="Muy Baja">
      <formula>NOT(ISERROR(SEARCH("Muy Baja",H50)))</formula>
    </cfRule>
    <cfRule type="containsText" dxfId="286" priority="69" operator="containsText" text="Muy Baja'Tabla probabilidad'!">
      <formula>NOT(ISERROR(SEARCH("Muy Baja'Tabla probabilidad'!",H50)))</formula>
    </cfRule>
    <cfRule type="containsText" dxfId="285" priority="70" operator="containsText" text="Muy bajo">
      <formula>NOT(ISERROR(SEARCH("Muy bajo",H50)))</formula>
    </cfRule>
    <cfRule type="containsText" dxfId="284" priority="71" operator="containsText" text="Alta">
      <formula>NOT(ISERROR(SEARCH("Alta",H50)))</formula>
    </cfRule>
    <cfRule type="containsText" dxfId="283" priority="72" operator="containsText" text="Media">
      <formula>NOT(ISERROR(SEARCH("Media",H50)))</formula>
    </cfRule>
    <cfRule type="containsText" dxfId="282" priority="73" operator="containsText" text="Baja">
      <formula>NOT(ISERROR(SEARCH("Baja",H50)))</formula>
    </cfRule>
    <cfRule type="containsText" dxfId="281" priority="74" operator="containsText" text="Muy baja">
      <formula>NOT(ISERROR(SEARCH("Muy baja",H50)))</formula>
    </cfRule>
    <cfRule type="cellIs" dxfId="280" priority="77" operator="between">
      <formula>1</formula>
      <formula>2</formula>
    </cfRule>
    <cfRule type="cellIs" dxfId="279" priority="78" operator="between">
      <formula>0</formula>
      <formula>2</formula>
    </cfRule>
  </conditionalFormatting>
  <conditionalFormatting sqref="K50:K59">
    <cfRule type="containsText" dxfId="278" priority="79" operator="containsText" text="Catastrófico">
      <formula>NOT(ISERROR(SEARCH("Catastrófico",K50)))</formula>
    </cfRule>
    <cfRule type="containsText" dxfId="277" priority="80" operator="containsText" text="Mayor">
      <formula>NOT(ISERROR(SEARCH("Mayor",K50)))</formula>
    </cfRule>
    <cfRule type="containsText" dxfId="276" priority="81" operator="containsText" text="Alta">
      <formula>NOT(ISERROR(SEARCH("Alta",K50)))</formula>
    </cfRule>
    <cfRule type="containsText" dxfId="275" priority="83" operator="containsText" text="Menor">
      <formula>NOT(ISERROR(SEARCH("Menor",K50)))</formula>
    </cfRule>
    <cfRule type="containsText" dxfId="274" priority="84" operator="containsText" text="Leve">
      <formula>NOT(ISERROR(SEARCH("Leve",K50)))</formula>
    </cfRule>
  </conditionalFormatting>
  <conditionalFormatting sqref="M50">
    <cfRule type="containsText" dxfId="273" priority="47" operator="containsText" text="Catastrófico">
      <formula>NOT(ISERROR(SEARCH("Catastrófico",M50)))</formula>
    </cfRule>
    <cfRule type="containsText" dxfId="272" priority="48" operator="containsText" text="Mayor">
      <formula>NOT(ISERROR(SEARCH("Mayor",M50)))</formula>
    </cfRule>
    <cfRule type="containsText" dxfId="271" priority="49" operator="containsText" text="Alta">
      <formula>NOT(ISERROR(SEARCH("Alta",M50)))</formula>
    </cfRule>
    <cfRule type="containsText" dxfId="270" priority="50" operator="containsText" text="Moderado">
      <formula>NOT(ISERROR(SEARCH("Moderado",M50)))</formula>
    </cfRule>
    <cfRule type="containsText" dxfId="269" priority="51" operator="containsText" text="Menor">
      <formula>NOT(ISERROR(SEARCH("Menor",M50)))</formula>
    </cfRule>
    <cfRule type="containsText" dxfId="268" priority="52" operator="containsText" text="Leve">
      <formula>NOT(ISERROR(SEARCH("Leve",M50)))</formula>
    </cfRule>
  </conditionalFormatting>
  <conditionalFormatting sqref="K50:K59">
    <cfRule type="containsText" dxfId="267" priority="82" operator="containsText" text="Moderado">
      <formula>NOT(ISERROR(SEARCH("Moderado",K50)))</formula>
    </cfRule>
  </conditionalFormatting>
  <conditionalFormatting sqref="N50:O50">
    <cfRule type="containsText" dxfId="266" priority="53" operator="containsText" text="Extremo">
      <formula>NOT(ISERROR(SEARCH("Extremo",N50)))</formula>
    </cfRule>
    <cfRule type="containsText" dxfId="265" priority="54" operator="containsText" text="Alto">
      <formula>NOT(ISERROR(SEARCH("Alto",N50)))</formula>
    </cfRule>
    <cfRule type="containsText" dxfId="264" priority="55" operator="containsText" text="Bajo">
      <formula>NOT(ISERROR(SEARCH("Bajo",N50)))</formula>
    </cfRule>
    <cfRule type="containsText" dxfId="263" priority="56" operator="containsText" text="Moderado">
      <formula>NOT(ISERROR(SEARCH("Moderado",N50)))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29"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30"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36"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37"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09" operator="containsText" id="{954E1B25-D051-41D0-989E-8AD2D1BE75BA}">
            <xm:f>NOT(ISERROR(SEARCH('8- Políticas de Administración '!$B$5,H60)))</xm:f>
            <xm:f>'8- Políticas de Administración '!$B$5</xm:f>
            <x14:dxf>
              <font>
                <color rgb="FF006100"/>
              </font>
              <fill>
                <patternFill>
                  <bgColor rgb="FFC6EFCE"/>
                </patternFill>
              </fill>
            </x14:dxf>
          </x14:cfRule>
          <x14:cfRule type="containsText" priority="610" operator="containsText" id="{DE7D4B69-6DFB-425D-B1B8-D35A87E1A13E}">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89"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290"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75" operator="containsText" id="{DF720E29-043F-49FC-AB43-CCF89E20CEC4}">
            <xm:f>NOT(ISERROR(SEARCH('8- Políticas de Administración '!$B$5,H50)))</xm:f>
            <xm:f>'8- Políticas de Administración '!$B$5</xm:f>
            <x14:dxf>
              <font>
                <color rgb="FF006100"/>
              </font>
              <fill>
                <patternFill>
                  <bgColor rgb="FFC6EFCE"/>
                </patternFill>
              </fill>
            </x14:dxf>
          </x14:cfRule>
          <x14:cfRule type="containsText" priority="76" operator="containsText" id="{A094554F-B884-433E-B1A2-522DFDD11404}">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4" tint="-0.249977111117893"/>
    <pageSetUpPr fitToPage="1"/>
  </sheetPr>
  <dimension ref="A1:JR79"/>
  <sheetViews>
    <sheetView showGridLines="0" topLeftCell="A62" zoomScale="70" zoomScaleNormal="70" zoomScalePageLayoutView="70" workbookViewId="0">
      <selection activeCell="E71" sqref="E71"/>
    </sheetView>
  </sheetViews>
  <sheetFormatPr defaultColWidth="11.42578125" defaultRowHeight="20.25"/>
  <cols>
    <col min="1" max="1" width="7" style="117" customWidth="1"/>
    <col min="2" max="2" width="35.85546875" style="117" customWidth="1"/>
    <col min="3" max="3" width="52.5703125" style="223" customWidth="1"/>
    <col min="4" max="4" width="5" style="117" hidden="1" customWidth="1"/>
    <col min="5" max="5" width="50" style="117" customWidth="1"/>
    <col min="6" max="6" width="11.42578125" style="117"/>
    <col min="7" max="7" width="12.28515625" style="117" bestFit="1" customWidth="1"/>
    <col min="8" max="8" width="14.7109375" style="117" bestFit="1" customWidth="1"/>
    <col min="9" max="9" width="13.5703125" style="117" customWidth="1"/>
    <col min="10" max="10" width="12.5703125" style="117" customWidth="1"/>
    <col min="11" max="11" width="17.42578125" style="117" customWidth="1"/>
    <col min="12" max="12" width="22.5703125" style="117" customWidth="1"/>
    <col min="13" max="13" width="42.7109375" style="117" customWidth="1"/>
    <col min="14" max="14" width="10" style="117" customWidth="1"/>
    <col min="15" max="15" width="17.7109375" style="117" customWidth="1"/>
    <col min="16" max="16" width="13" style="117" customWidth="1"/>
    <col min="17" max="17" width="13.28515625" style="117" customWidth="1"/>
    <col min="18" max="18" width="10.7109375" style="117" customWidth="1"/>
    <col min="19" max="19" width="11.42578125" style="117" customWidth="1"/>
    <col min="20" max="20" width="26.28515625" style="224" customWidth="1"/>
    <col min="21" max="21" width="18.5703125" style="225" customWidth="1"/>
    <col min="22" max="22" width="22.5703125" style="226" customWidth="1"/>
    <col min="23" max="278" width="11.42578125" style="170"/>
    <col min="279" max="16384" width="11.42578125" style="142"/>
  </cols>
  <sheetData>
    <row r="1" spans="1:278" ht="39.75" thickTop="1">
      <c r="A1" s="620"/>
      <c r="B1" s="621"/>
      <c r="C1" s="622"/>
      <c r="D1" s="183"/>
      <c r="E1" s="616" t="s">
        <v>342</v>
      </c>
      <c r="F1" s="617"/>
      <c r="G1" s="617"/>
      <c r="H1" s="617"/>
      <c r="I1" s="617"/>
      <c r="J1" s="617"/>
      <c r="K1" s="617"/>
      <c r="L1" s="617"/>
      <c r="M1" s="617"/>
      <c r="N1" s="617"/>
      <c r="O1" s="617"/>
      <c r="P1" s="617"/>
      <c r="Q1" s="617"/>
      <c r="R1" s="617"/>
      <c r="S1" s="617"/>
      <c r="T1" s="617"/>
      <c r="U1" s="617"/>
      <c r="V1" s="617"/>
    </row>
    <row r="2" spans="1:278" ht="39">
      <c r="A2" s="623"/>
      <c r="B2" s="624"/>
      <c r="C2" s="625"/>
      <c r="D2" s="183"/>
      <c r="E2" s="618"/>
      <c r="F2" s="619"/>
      <c r="G2" s="619"/>
      <c r="H2" s="619"/>
      <c r="I2" s="619"/>
      <c r="J2" s="619"/>
      <c r="K2" s="619"/>
      <c r="L2" s="619"/>
      <c r="M2" s="619"/>
      <c r="N2" s="619"/>
      <c r="O2" s="619"/>
      <c r="P2" s="619"/>
      <c r="Q2" s="619"/>
      <c r="R2" s="619"/>
      <c r="S2" s="619"/>
      <c r="T2" s="619"/>
      <c r="U2" s="619"/>
      <c r="V2" s="619"/>
    </row>
    <row r="3" spans="1:278" ht="39">
      <c r="A3" s="623"/>
      <c r="B3" s="624"/>
      <c r="C3" s="625"/>
      <c r="D3" s="184"/>
      <c r="E3" s="618"/>
      <c r="F3" s="619"/>
      <c r="G3" s="619"/>
      <c r="H3" s="619"/>
      <c r="I3" s="619"/>
      <c r="J3" s="619"/>
      <c r="K3" s="619"/>
      <c r="L3" s="619"/>
      <c r="M3" s="619"/>
      <c r="N3" s="619"/>
      <c r="O3" s="619"/>
      <c r="P3" s="619"/>
      <c r="Q3" s="619"/>
      <c r="R3" s="619"/>
      <c r="S3" s="619"/>
      <c r="T3" s="619"/>
      <c r="U3" s="619"/>
      <c r="V3" s="619"/>
    </row>
    <row r="4" spans="1:278" ht="43.5" customHeight="1">
      <c r="A4" s="643" t="s">
        <v>261</v>
      </c>
      <c r="B4" s="643"/>
      <c r="C4" s="602" t="s">
        <v>343</v>
      </c>
      <c r="D4" s="602"/>
      <c r="E4" s="602"/>
      <c r="F4" s="602"/>
      <c r="G4" s="602"/>
      <c r="H4" s="602"/>
      <c r="I4" s="602"/>
      <c r="J4" s="602"/>
      <c r="K4" s="602"/>
      <c r="L4" s="602"/>
      <c r="M4" s="602"/>
      <c r="N4" s="602"/>
      <c r="O4" s="602"/>
      <c r="P4" s="602"/>
      <c r="Q4" s="602"/>
      <c r="R4" s="602"/>
      <c r="S4" s="602"/>
      <c r="T4" s="602"/>
      <c r="U4" s="602"/>
      <c r="V4" s="602"/>
    </row>
    <row r="5" spans="1:278" ht="56.45" customHeight="1">
      <c r="A5" s="643" t="s">
        <v>262</v>
      </c>
      <c r="B5" s="643"/>
      <c r="C5" s="601" t="s">
        <v>263</v>
      </c>
      <c r="D5" s="601"/>
      <c r="E5" s="601"/>
      <c r="F5" s="601"/>
      <c r="G5" s="601"/>
      <c r="H5" s="601"/>
      <c r="I5" s="601"/>
      <c r="J5" s="601"/>
      <c r="K5" s="601"/>
      <c r="L5" s="601"/>
      <c r="M5" s="601"/>
      <c r="N5" s="601"/>
      <c r="O5" s="601"/>
      <c r="P5" s="601"/>
      <c r="Q5" s="601"/>
      <c r="R5" s="601"/>
      <c r="S5" s="601"/>
      <c r="T5" s="601"/>
      <c r="U5" s="601"/>
      <c r="V5" s="601"/>
    </row>
    <row r="6" spans="1:278" ht="51.75" customHeight="1">
      <c r="A6" s="643" t="s">
        <v>264</v>
      </c>
      <c r="B6" s="643"/>
      <c r="C6" s="602" t="s">
        <v>344</v>
      </c>
      <c r="D6" s="602"/>
      <c r="E6" s="602"/>
      <c r="F6" s="602"/>
      <c r="G6" s="602"/>
      <c r="H6" s="602"/>
      <c r="I6" s="602"/>
      <c r="J6" s="602"/>
      <c r="K6" s="602"/>
      <c r="L6" s="602"/>
      <c r="M6" s="602"/>
      <c r="N6" s="602"/>
      <c r="O6" s="602"/>
      <c r="P6" s="602"/>
      <c r="Q6" s="602"/>
      <c r="R6" s="602"/>
      <c r="S6" s="602"/>
      <c r="T6" s="602"/>
      <c r="U6" s="602"/>
      <c r="V6" s="602"/>
    </row>
    <row r="7" spans="1:278" ht="21" thickBot="1">
      <c r="A7" s="626" t="s">
        <v>266</v>
      </c>
      <c r="B7" s="626"/>
      <c r="C7" s="626"/>
      <c r="D7" s="627" t="s">
        <v>345</v>
      </c>
      <c r="E7" s="628"/>
      <c r="F7" s="628"/>
      <c r="G7" s="628"/>
      <c r="H7" s="628"/>
      <c r="I7" s="628"/>
      <c r="J7" s="628"/>
      <c r="K7" s="628"/>
      <c r="L7" s="628"/>
      <c r="M7" s="628"/>
      <c r="N7" s="628"/>
      <c r="O7" s="628"/>
      <c r="P7" s="628"/>
      <c r="Q7" s="628"/>
      <c r="R7" s="629"/>
      <c r="S7" s="182"/>
      <c r="T7" s="626" t="s">
        <v>346</v>
      </c>
      <c r="U7" s="626"/>
      <c r="V7" s="626"/>
    </row>
    <row r="8" spans="1:278" ht="84.75" customHeight="1" thickTop="1" thickBot="1">
      <c r="A8" s="630" t="s">
        <v>271</v>
      </c>
      <c r="B8" s="632" t="s">
        <v>347</v>
      </c>
      <c r="C8" s="634" t="s">
        <v>267</v>
      </c>
      <c r="D8" s="636" t="s">
        <v>348</v>
      </c>
      <c r="E8" s="638" t="s">
        <v>236</v>
      </c>
      <c r="F8" s="640" t="s">
        <v>349</v>
      </c>
      <c r="G8" s="641"/>
      <c r="H8" s="641"/>
      <c r="I8" s="641"/>
      <c r="J8" s="641"/>
      <c r="K8" s="642"/>
      <c r="L8" s="640" t="s">
        <v>350</v>
      </c>
      <c r="M8" s="641"/>
      <c r="N8" s="641"/>
      <c r="O8" s="641"/>
      <c r="P8" s="641"/>
      <c r="Q8" s="641"/>
      <c r="R8" s="641"/>
      <c r="S8" s="642"/>
      <c r="T8" s="185"/>
      <c r="U8" s="186"/>
      <c r="V8" s="187" t="s">
        <v>351</v>
      </c>
    </row>
    <row r="9" spans="1:278" s="173" customFormat="1" ht="125.25" customHeight="1" thickTop="1" thickBot="1">
      <c r="A9" s="631"/>
      <c r="B9" s="633"/>
      <c r="C9" s="635"/>
      <c r="D9" s="637"/>
      <c r="E9" s="639"/>
      <c r="F9" s="188" t="s">
        <v>238</v>
      </c>
      <c r="G9" s="188" t="s">
        <v>240</v>
      </c>
      <c r="H9" s="293" t="s">
        <v>352</v>
      </c>
      <c r="I9" s="188" t="s">
        <v>242</v>
      </c>
      <c r="J9" s="189" t="s">
        <v>353</v>
      </c>
      <c r="K9" s="188" t="s">
        <v>248</v>
      </c>
      <c r="L9" s="188" t="s">
        <v>354</v>
      </c>
      <c r="M9" s="171" t="s">
        <v>245</v>
      </c>
      <c r="N9" s="188" t="s">
        <v>355</v>
      </c>
      <c r="O9" s="188" t="s">
        <v>356</v>
      </c>
      <c r="P9" s="188" t="s">
        <v>357</v>
      </c>
      <c r="Q9" s="188" t="s">
        <v>358</v>
      </c>
      <c r="R9" s="189" t="s">
        <v>353</v>
      </c>
      <c r="S9" s="293" t="s">
        <v>359</v>
      </c>
      <c r="T9" s="190" t="s">
        <v>250</v>
      </c>
      <c r="U9" s="190" t="s">
        <v>252</v>
      </c>
      <c r="V9" s="191" t="s">
        <v>360</v>
      </c>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row>
    <row r="10" spans="1:278" ht="246" customHeight="1">
      <c r="A10" s="574">
        <f>'5- Identificación de Riesgos'!A10</f>
        <v>1</v>
      </c>
      <c r="B10" s="598" t="str">
        <f>'5- Identificación de Riesgos'!B10</f>
        <v>Efectuar el reparto judicial sin el cumplimiento de los requisitos.
(GESTION DE REPARTO)</v>
      </c>
      <c r="C10" s="192" t="str">
        <f>'5- Identificación de Riesgos'!D10</f>
        <v>1. Errores de digitación en el software de reparto o herramienta tecnológica.</v>
      </c>
      <c r="D10" s="181"/>
      <c r="E10" s="193" t="s">
        <v>361</v>
      </c>
      <c r="F10" s="175" t="s">
        <v>362</v>
      </c>
      <c r="G10" s="175" t="s">
        <v>362</v>
      </c>
      <c r="H10" s="175" t="s">
        <v>362</v>
      </c>
      <c r="I10" s="175" t="s">
        <v>362</v>
      </c>
      <c r="J10" s="194">
        <f>COUNTIF(F10:I10,"SI")/4</f>
        <v>1</v>
      </c>
      <c r="K10" s="577">
        <f>AVERAGE(J10:J19)</f>
        <v>1</v>
      </c>
      <c r="L10" s="175" t="str">
        <f>'5- Identificación de Riesgos'!I10</f>
        <v>Interrupción o afectación en la prestación del servicio judicial</v>
      </c>
      <c r="M10" s="227" t="s">
        <v>363</v>
      </c>
      <c r="N10" s="175" t="s">
        <v>362</v>
      </c>
      <c r="O10" s="175" t="s">
        <v>362</v>
      </c>
      <c r="P10" s="175" t="s">
        <v>362</v>
      </c>
      <c r="Q10" s="175" t="s">
        <v>362</v>
      </c>
      <c r="R10" s="194">
        <f>SUM(COUNTIF(N10,"SI")*25%,COUNTIF(O10,"SI")*40%,COUNTIF(P10,"SI")*25%,COUNTIF(Q10,"SI")*10%)</f>
        <v>1</v>
      </c>
      <c r="S10" s="603">
        <f>AVERAGE(R10:R19)</f>
        <v>0.9375</v>
      </c>
      <c r="T10" s="60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8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83" t="str">
        <f>CONCATENATE(VLOOKUP((LEFT(T10,LEN(T10)-4)&amp;LEFT(U10,LEN(U10)-4)),'9- Matriz de Calor '!$D$18:$E$42,2,0)," - ",RIGHT(T10,1)*RIGHT(U10,1))</f>
        <v>Bajo - 1</v>
      </c>
    </row>
    <row r="11" spans="1:278" ht="207.75" customHeight="1">
      <c r="A11" s="575"/>
      <c r="B11" s="599"/>
      <c r="C11" s="195" t="str">
        <f>'5- Identificación de Riesgos'!D11</f>
        <v>2. Incumplimiento del procedimiento de reparto.</v>
      </c>
      <c r="D11" s="176"/>
      <c r="E11" s="196" t="s">
        <v>364</v>
      </c>
      <c r="F11" s="177" t="s">
        <v>362</v>
      </c>
      <c r="G11" s="177" t="s">
        <v>362</v>
      </c>
      <c r="H11" s="177" t="s">
        <v>362</v>
      </c>
      <c r="I11" s="177" t="s">
        <v>362</v>
      </c>
      <c r="J11" s="197">
        <f t="shared" ref="J11:J24" si="0">COUNTIF(F11:I11,"SI")/4</f>
        <v>1</v>
      </c>
      <c r="K11" s="578"/>
      <c r="L11" s="177" t="str">
        <f>'5- Identificación de Riesgos'!I11</f>
        <v>Afectación de reputacion,imagén,  credibilidad, satisfacción de usuarios y PI</v>
      </c>
      <c r="M11" s="227" t="s">
        <v>365</v>
      </c>
      <c r="N11" s="177" t="s">
        <v>362</v>
      </c>
      <c r="O11" s="177" t="s">
        <v>362</v>
      </c>
      <c r="P11" s="177" t="s">
        <v>362</v>
      </c>
      <c r="Q11" s="177" t="s">
        <v>362</v>
      </c>
      <c r="R11" s="197">
        <f t="shared" ref="R11:R23" si="1">SUM(COUNTIF(N11,"SI")*25%,COUNTIF(O11,"SI")*40%,COUNTIF(P11,"SI")*25%,COUNTIF(Q11,"SI")*10%)</f>
        <v>1</v>
      </c>
      <c r="S11" s="604"/>
      <c r="T11" s="607"/>
      <c r="U11" s="581"/>
      <c r="V11" s="584"/>
    </row>
    <row r="12" spans="1:278" ht="250.5" customHeight="1">
      <c r="A12" s="575"/>
      <c r="B12" s="599"/>
      <c r="C12" s="195" t="str">
        <f>'5- Identificación de Riesgos'!D12</f>
        <v>3. Falta de seguimiento y control al cumplimiento efectivo de la actividad de reparto.</v>
      </c>
      <c r="D12" s="176"/>
      <c r="E12" s="196" t="s">
        <v>366</v>
      </c>
      <c r="F12" s="177" t="s">
        <v>362</v>
      </c>
      <c r="G12" s="177" t="s">
        <v>362</v>
      </c>
      <c r="H12" s="177" t="s">
        <v>362</v>
      </c>
      <c r="I12" s="177" t="s">
        <v>362</v>
      </c>
      <c r="J12" s="197">
        <f t="shared" si="0"/>
        <v>1</v>
      </c>
      <c r="K12" s="578"/>
      <c r="L12" s="177" t="str">
        <f>'5- Identificación de Riesgos'!I12</f>
        <v>Incumplimiento de las metas establecidas</v>
      </c>
      <c r="M12" s="228" t="s">
        <v>367</v>
      </c>
      <c r="N12" s="177" t="s">
        <v>362</v>
      </c>
      <c r="O12" s="177" t="s">
        <v>362</v>
      </c>
      <c r="P12" s="177" t="s">
        <v>362</v>
      </c>
      <c r="Q12" s="177" t="s">
        <v>362</v>
      </c>
      <c r="R12" s="197">
        <f t="shared" si="1"/>
        <v>1</v>
      </c>
      <c r="S12" s="604"/>
      <c r="T12" s="607"/>
      <c r="U12" s="581"/>
      <c r="V12" s="584"/>
    </row>
    <row r="13" spans="1:278" ht="302.25" customHeight="1">
      <c r="A13" s="575"/>
      <c r="B13" s="599"/>
      <c r="C13" s="195" t="str">
        <f>'5- Identificación de Riesgos'!D13</f>
        <v>4. Fallas en el servicio de internet,  conectividad  irregular.</v>
      </c>
      <c r="D13" s="176"/>
      <c r="E13" s="196" t="s">
        <v>368</v>
      </c>
      <c r="F13" s="177" t="s">
        <v>362</v>
      </c>
      <c r="G13" s="177" t="s">
        <v>362</v>
      </c>
      <c r="H13" s="177" t="s">
        <v>362</v>
      </c>
      <c r="I13" s="177" t="s">
        <v>362</v>
      </c>
      <c r="J13" s="197">
        <f t="shared" si="0"/>
        <v>1</v>
      </c>
      <c r="K13" s="578"/>
      <c r="L13" s="177" t="str">
        <f>'5- Identificación de Riesgos'!I13</f>
        <v>Interrupción o afectación en la prestación del servicio administrativo</v>
      </c>
      <c r="M13" s="228" t="s">
        <v>369</v>
      </c>
      <c r="N13" s="177" t="s">
        <v>370</v>
      </c>
      <c r="O13" s="177" t="s">
        <v>362</v>
      </c>
      <c r="P13" s="177" t="s">
        <v>362</v>
      </c>
      <c r="Q13" s="177" t="s">
        <v>362</v>
      </c>
      <c r="R13" s="197">
        <f t="shared" si="1"/>
        <v>0.75</v>
      </c>
      <c r="S13" s="604"/>
      <c r="T13" s="607"/>
      <c r="U13" s="581"/>
      <c r="V13" s="584"/>
    </row>
    <row r="14" spans="1:278">
      <c r="A14" s="575"/>
      <c r="B14" s="599"/>
      <c r="C14" s="195"/>
      <c r="D14" s="176"/>
      <c r="E14" s="199"/>
      <c r="F14" s="177"/>
      <c r="G14" s="177"/>
      <c r="H14" s="177"/>
      <c r="I14" s="177"/>
      <c r="J14" s="197"/>
      <c r="K14" s="578"/>
      <c r="L14" s="177"/>
      <c r="M14" s="198"/>
      <c r="N14" s="177"/>
      <c r="O14" s="177"/>
      <c r="P14" s="177"/>
      <c r="Q14" s="177"/>
      <c r="R14" s="197"/>
      <c r="S14" s="604"/>
      <c r="T14" s="607"/>
      <c r="U14" s="581"/>
      <c r="V14" s="584"/>
    </row>
    <row r="15" spans="1:278">
      <c r="A15" s="575"/>
      <c r="B15" s="599"/>
      <c r="C15" s="195"/>
      <c r="D15" s="176"/>
      <c r="E15" s="196"/>
      <c r="F15" s="177"/>
      <c r="G15" s="177"/>
      <c r="H15" s="177"/>
      <c r="I15" s="177"/>
      <c r="J15" s="197"/>
      <c r="K15" s="578"/>
      <c r="L15" s="177">
        <f>'5- Identificación de Riesgos'!I15</f>
        <v>0</v>
      </c>
      <c r="M15" s="200"/>
      <c r="N15" s="177"/>
      <c r="O15" s="177"/>
      <c r="P15" s="177"/>
      <c r="Q15" s="177"/>
      <c r="R15" s="197"/>
      <c r="S15" s="604"/>
      <c r="T15" s="607"/>
      <c r="U15" s="581"/>
      <c r="V15" s="584"/>
    </row>
    <row r="16" spans="1:278">
      <c r="A16" s="575"/>
      <c r="B16" s="599"/>
      <c r="C16" s="195"/>
      <c r="D16" s="176"/>
      <c r="E16" s="196"/>
      <c r="F16" s="177"/>
      <c r="G16" s="177"/>
      <c r="H16" s="177"/>
      <c r="I16" s="177"/>
      <c r="J16" s="197"/>
      <c r="K16" s="578"/>
      <c r="L16" s="177">
        <f>'5- Identificación de Riesgos'!I16</f>
        <v>0</v>
      </c>
      <c r="M16" s="200"/>
      <c r="N16" s="177"/>
      <c r="O16" s="177"/>
      <c r="P16" s="177"/>
      <c r="Q16" s="177"/>
      <c r="R16" s="197"/>
      <c r="S16" s="604"/>
      <c r="T16" s="607"/>
      <c r="U16" s="581"/>
      <c r="V16" s="584"/>
    </row>
    <row r="17" spans="1:22">
      <c r="A17" s="575"/>
      <c r="B17" s="599"/>
      <c r="C17" s="195"/>
      <c r="D17" s="176"/>
      <c r="E17" s="196"/>
      <c r="F17" s="177"/>
      <c r="G17" s="177"/>
      <c r="H17" s="177"/>
      <c r="I17" s="177"/>
      <c r="J17" s="197"/>
      <c r="K17" s="578"/>
      <c r="L17" s="177">
        <f>'5- Identificación de Riesgos'!I17</f>
        <v>0</v>
      </c>
      <c r="M17" s="200"/>
      <c r="N17" s="177"/>
      <c r="O17" s="177"/>
      <c r="P17" s="177"/>
      <c r="Q17" s="177"/>
      <c r="R17" s="197"/>
      <c r="S17" s="604"/>
      <c r="T17" s="607"/>
      <c r="U17" s="581"/>
      <c r="V17" s="584"/>
    </row>
    <row r="18" spans="1:22">
      <c r="A18" s="575"/>
      <c r="B18" s="599"/>
      <c r="C18" s="195"/>
      <c r="D18" s="176"/>
      <c r="E18" s="196"/>
      <c r="F18" s="177"/>
      <c r="G18" s="177"/>
      <c r="H18" s="177"/>
      <c r="I18" s="177"/>
      <c r="J18" s="197"/>
      <c r="K18" s="578"/>
      <c r="L18" s="177">
        <f>'5- Identificación de Riesgos'!I18</f>
        <v>0</v>
      </c>
      <c r="M18" s="200"/>
      <c r="N18" s="177"/>
      <c r="O18" s="177"/>
      <c r="P18" s="177"/>
      <c r="Q18" s="177"/>
      <c r="R18" s="197"/>
      <c r="S18" s="604"/>
      <c r="T18" s="607"/>
      <c r="U18" s="581"/>
      <c r="V18" s="584"/>
    </row>
    <row r="19" spans="1:22">
      <c r="A19" s="576"/>
      <c r="B19" s="600"/>
      <c r="C19" s="201"/>
      <c r="D19" s="178"/>
      <c r="E19" s="202"/>
      <c r="F19" s="179"/>
      <c r="G19" s="179"/>
      <c r="H19" s="179"/>
      <c r="I19" s="179"/>
      <c r="J19" s="203"/>
      <c r="K19" s="579"/>
      <c r="L19" s="179">
        <f>'5- Identificación de Riesgos'!I19</f>
        <v>0</v>
      </c>
      <c r="M19" s="204"/>
      <c r="N19" s="179"/>
      <c r="O19" s="179"/>
      <c r="P19" s="179"/>
      <c r="Q19" s="179"/>
      <c r="R19" s="203"/>
      <c r="S19" s="605"/>
      <c r="T19" s="608"/>
      <c r="U19" s="582"/>
      <c r="V19" s="585"/>
    </row>
    <row r="20" spans="1:22" ht="310.5" customHeight="1">
      <c r="A20" s="574">
        <f>'5- Identificación de Riesgos'!A20</f>
        <v>2</v>
      </c>
      <c r="B20" s="610" t="str">
        <f>'5- Identificación de Riesgos'!B20</f>
        <v xml:space="preserve"> Efectuar Citaciones/Comunicaciones/Notificaciones que no cumplan con los requisitos
(GESTION DE AUDIENCIAS Y COMUNICACIONES)</v>
      </c>
      <c r="C20" s="205" t="str">
        <f>'5- Identificación de Riesgos'!D20</f>
        <v>1.  Incumplimiento del procedimiento de Citaciones/Comunicaciones/Notificaciones</v>
      </c>
      <c r="D20" s="174"/>
      <c r="E20" s="206" t="s">
        <v>371</v>
      </c>
      <c r="F20" s="180" t="s">
        <v>362</v>
      </c>
      <c r="G20" s="180" t="s">
        <v>362</v>
      </c>
      <c r="H20" s="180" t="s">
        <v>362</v>
      </c>
      <c r="I20" s="180" t="s">
        <v>362</v>
      </c>
      <c r="J20" s="207">
        <f t="shared" si="0"/>
        <v>1</v>
      </c>
      <c r="K20" s="612">
        <f>AVERAGE(J20:J29)</f>
        <v>1</v>
      </c>
      <c r="L20" s="180" t="str">
        <f>'5- Identificación de Riesgos'!I20</f>
        <v>Interrupción o afectación en la prestación del servicio judicial</v>
      </c>
      <c r="M20" s="294" t="s">
        <v>372</v>
      </c>
      <c r="N20" s="180" t="s">
        <v>362</v>
      </c>
      <c r="O20" s="180" t="s">
        <v>362</v>
      </c>
      <c r="P20" s="180" t="s">
        <v>362</v>
      </c>
      <c r="Q20" s="180" t="s">
        <v>362</v>
      </c>
      <c r="R20" s="207">
        <f t="shared" si="1"/>
        <v>1</v>
      </c>
      <c r="S20" s="612">
        <f>AVERAGE(R20:R29)</f>
        <v>0.9375</v>
      </c>
      <c r="T20" s="586"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8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83" t="str">
        <f>CONCATENATE(VLOOKUP((LEFT(T20,LEN(T20)-4)&amp;LEFT(U20,LEN(U20)-4)),'9- Matriz de Calor '!$D$18:$E$42,2,0)," - ",RIGHT(T20,1)*RIGHT(U20,1))</f>
        <v>Bajo - 1</v>
      </c>
    </row>
    <row r="21" spans="1:22" ht="409.5">
      <c r="A21" s="575"/>
      <c r="B21" s="581"/>
      <c r="C21" s="195" t="str">
        <f>'5- Identificación de Riesgos'!D21</f>
        <v xml:space="preserve">2. Falta de seguimiento y control al cumplimiento efectivo de tramite de Citación/Comunicación/Notificación 
</v>
      </c>
      <c r="D21" s="176"/>
      <c r="E21" s="196" t="s">
        <v>373</v>
      </c>
      <c r="F21" s="177" t="s">
        <v>362</v>
      </c>
      <c r="G21" s="177" t="s">
        <v>362</v>
      </c>
      <c r="H21" s="177" t="s">
        <v>362</v>
      </c>
      <c r="I21" s="177" t="s">
        <v>362</v>
      </c>
      <c r="J21" s="197">
        <f t="shared" si="0"/>
        <v>1</v>
      </c>
      <c r="K21" s="578"/>
      <c r="L21" s="177" t="str">
        <f>'5- Identificación de Riesgos'!I21</f>
        <v>Afectación de reputacion,imagén,  credibilidad, satisfacción de usuarios y PI</v>
      </c>
      <c r="M21" s="294" t="s">
        <v>374</v>
      </c>
      <c r="N21" s="177" t="s">
        <v>362</v>
      </c>
      <c r="O21" s="177" t="s">
        <v>362</v>
      </c>
      <c r="P21" s="177" t="s">
        <v>362</v>
      </c>
      <c r="Q21" s="177" t="s">
        <v>362</v>
      </c>
      <c r="R21" s="197">
        <f t="shared" si="1"/>
        <v>1</v>
      </c>
      <c r="S21" s="578"/>
      <c r="T21" s="587"/>
      <c r="U21" s="581"/>
      <c r="V21" s="584"/>
    </row>
    <row r="22" spans="1:22" ht="202.5" customHeight="1">
      <c r="A22" s="575"/>
      <c r="B22" s="581"/>
      <c r="C22" s="195" t="str">
        <f>'5- Identificación de Riesgos'!D22</f>
        <v>3. Fallas en el correo electronico o errores en la configuracion de la herramienta tecnológica,  fallas en el servicio de internet, conectividad  irregular.</v>
      </c>
      <c r="D22" s="176"/>
      <c r="E22" s="196" t="s">
        <v>375</v>
      </c>
      <c r="F22" s="177" t="s">
        <v>362</v>
      </c>
      <c r="G22" s="177" t="s">
        <v>362</v>
      </c>
      <c r="H22" s="177" t="s">
        <v>362</v>
      </c>
      <c r="I22" s="177" t="s">
        <v>362</v>
      </c>
      <c r="J22" s="197">
        <f t="shared" si="0"/>
        <v>1</v>
      </c>
      <c r="K22" s="578"/>
      <c r="L22" s="177" t="str">
        <f>'5- Identificación de Riesgos'!I22</f>
        <v>Interrupción o afectación en la prestación del servicio administrativo</v>
      </c>
      <c r="M22" s="295" t="s">
        <v>376</v>
      </c>
      <c r="N22" s="177" t="s">
        <v>362</v>
      </c>
      <c r="O22" s="177" t="s">
        <v>362</v>
      </c>
      <c r="P22" s="177" t="s">
        <v>362</v>
      </c>
      <c r="Q22" s="177" t="s">
        <v>362</v>
      </c>
      <c r="R22" s="197">
        <f t="shared" si="1"/>
        <v>1</v>
      </c>
      <c r="S22" s="578"/>
      <c r="T22" s="587"/>
      <c r="U22" s="581"/>
      <c r="V22" s="584"/>
    </row>
    <row r="23" spans="1:22" ht="241.5" customHeight="1">
      <c r="A23" s="575"/>
      <c r="B23" s="581"/>
      <c r="C23" s="195" t="str">
        <f>'5- Identificación de Riesgos'!D23</f>
        <v>4. No contar con el apoyo externo (4-72, Secretaria de gobierno de Pereira) requerido para la entrega de Citaciones/Comunicaciones/Notificaciones</v>
      </c>
      <c r="D23" s="176"/>
      <c r="E23" s="196" t="s">
        <v>377</v>
      </c>
      <c r="F23" s="177" t="s">
        <v>362</v>
      </c>
      <c r="G23" s="177" t="s">
        <v>362</v>
      </c>
      <c r="H23" s="177" t="s">
        <v>362</v>
      </c>
      <c r="I23" s="177" t="s">
        <v>362</v>
      </c>
      <c r="J23" s="197">
        <f t="shared" si="0"/>
        <v>1</v>
      </c>
      <c r="K23" s="578"/>
      <c r="L23" s="177" t="str">
        <f>'5- Identificación de Riesgos'!I23</f>
        <v>Incumplimiento de las metas establecidas</v>
      </c>
      <c r="M23" s="296" t="s">
        <v>378</v>
      </c>
      <c r="N23" s="177" t="s">
        <v>370</v>
      </c>
      <c r="O23" s="177" t="s">
        <v>362</v>
      </c>
      <c r="P23" s="177" t="s">
        <v>362</v>
      </c>
      <c r="Q23" s="177" t="s">
        <v>362</v>
      </c>
      <c r="R23" s="197">
        <f t="shared" si="1"/>
        <v>0.75</v>
      </c>
      <c r="S23" s="578"/>
      <c r="T23" s="587"/>
      <c r="U23" s="581"/>
      <c r="V23" s="584"/>
    </row>
    <row r="24" spans="1:22" ht="198">
      <c r="A24" s="575"/>
      <c r="B24" s="581"/>
      <c r="C24" s="195">
        <f>'5- Identificación de Riesgos'!D24</f>
        <v>0</v>
      </c>
      <c r="D24" s="176"/>
      <c r="E24" s="196" t="s">
        <v>368</v>
      </c>
      <c r="F24" s="177" t="s">
        <v>362</v>
      </c>
      <c r="G24" s="177" t="s">
        <v>362</v>
      </c>
      <c r="H24" s="177" t="s">
        <v>362</v>
      </c>
      <c r="I24" s="177" t="s">
        <v>362</v>
      </c>
      <c r="J24" s="197">
        <f t="shared" si="0"/>
        <v>1</v>
      </c>
      <c r="K24" s="578"/>
      <c r="L24" s="177"/>
      <c r="M24" s="198"/>
      <c r="N24" s="177"/>
      <c r="O24" s="177"/>
      <c r="P24" s="177"/>
      <c r="Q24" s="177"/>
      <c r="R24" s="197"/>
      <c r="S24" s="578"/>
      <c r="T24" s="587"/>
      <c r="U24" s="581"/>
      <c r="V24" s="584"/>
    </row>
    <row r="25" spans="1:22" ht="57.75" customHeight="1">
      <c r="A25" s="575"/>
      <c r="B25" s="581"/>
      <c r="C25" s="195">
        <f>'5- Identificación de Riesgos'!D25</f>
        <v>0</v>
      </c>
      <c r="D25" s="176"/>
      <c r="E25" s="196"/>
      <c r="F25" s="177"/>
      <c r="G25" s="177"/>
      <c r="H25" s="177"/>
      <c r="I25" s="177"/>
      <c r="J25" s="197"/>
      <c r="K25" s="578"/>
      <c r="L25" s="177"/>
      <c r="M25" s="200"/>
      <c r="N25" s="177"/>
      <c r="O25" s="177"/>
      <c r="P25" s="177"/>
      <c r="Q25" s="177"/>
      <c r="R25" s="197"/>
      <c r="S25" s="578"/>
      <c r="T25" s="587"/>
      <c r="U25" s="581"/>
      <c r="V25" s="584"/>
    </row>
    <row r="26" spans="1:22">
      <c r="A26" s="575"/>
      <c r="B26" s="581"/>
      <c r="C26" s="195">
        <f>'5- Identificación de Riesgos'!D26</f>
        <v>0</v>
      </c>
      <c r="D26" s="176"/>
      <c r="E26" s="196"/>
      <c r="F26" s="177"/>
      <c r="G26" s="177"/>
      <c r="H26" s="177"/>
      <c r="I26" s="177"/>
      <c r="J26" s="197"/>
      <c r="K26" s="578"/>
      <c r="L26" s="177"/>
      <c r="M26" s="200"/>
      <c r="N26" s="177"/>
      <c r="O26" s="177"/>
      <c r="P26" s="177"/>
      <c r="Q26" s="177"/>
      <c r="R26" s="197"/>
      <c r="S26" s="578"/>
      <c r="T26" s="587"/>
      <c r="U26" s="581"/>
      <c r="V26" s="584"/>
    </row>
    <row r="27" spans="1:22">
      <c r="A27" s="575"/>
      <c r="B27" s="581"/>
      <c r="C27" s="195">
        <f>'5- Identificación de Riesgos'!D27</f>
        <v>0</v>
      </c>
      <c r="D27" s="176"/>
      <c r="E27" s="196"/>
      <c r="F27" s="177"/>
      <c r="G27" s="177"/>
      <c r="H27" s="177"/>
      <c r="I27" s="177"/>
      <c r="J27" s="197"/>
      <c r="K27" s="578"/>
      <c r="L27" s="177"/>
      <c r="M27" s="200"/>
      <c r="N27" s="177"/>
      <c r="O27" s="177"/>
      <c r="P27" s="177"/>
      <c r="Q27" s="177"/>
      <c r="R27" s="197"/>
      <c r="S27" s="578"/>
      <c r="T27" s="587"/>
      <c r="U27" s="581"/>
      <c r="V27" s="584"/>
    </row>
    <row r="28" spans="1:22">
      <c r="A28" s="575"/>
      <c r="B28" s="581"/>
      <c r="C28" s="195">
        <f>'5- Identificación de Riesgos'!D28</f>
        <v>0</v>
      </c>
      <c r="D28" s="176"/>
      <c r="E28" s="196"/>
      <c r="F28" s="177"/>
      <c r="G28" s="177"/>
      <c r="H28" s="177"/>
      <c r="I28" s="177"/>
      <c r="J28" s="197"/>
      <c r="K28" s="578"/>
      <c r="L28" s="177"/>
      <c r="M28" s="200"/>
      <c r="N28" s="177"/>
      <c r="O28" s="177"/>
      <c r="P28" s="177"/>
      <c r="Q28" s="177"/>
      <c r="R28" s="197"/>
      <c r="S28" s="578"/>
      <c r="T28" s="587"/>
      <c r="U28" s="581"/>
      <c r="V28" s="584"/>
    </row>
    <row r="29" spans="1:22">
      <c r="A29" s="609"/>
      <c r="B29" s="611"/>
      <c r="C29" s="208">
        <f>'5- Identificación de Riesgos'!D29</f>
        <v>0</v>
      </c>
      <c r="D29" s="209"/>
      <c r="E29" s="210"/>
      <c r="F29" s="211"/>
      <c r="G29" s="211"/>
      <c r="H29" s="211"/>
      <c r="I29" s="211"/>
      <c r="J29" s="212"/>
      <c r="K29" s="613"/>
      <c r="L29" s="211">
        <f>'5- Identificación de Riesgos'!I29</f>
        <v>0</v>
      </c>
      <c r="M29" s="213"/>
      <c r="N29" s="211"/>
      <c r="O29" s="211"/>
      <c r="P29" s="211"/>
      <c r="Q29" s="211"/>
      <c r="R29" s="212"/>
      <c r="S29" s="613"/>
      <c r="T29" s="615"/>
      <c r="U29" s="611"/>
      <c r="V29" s="614"/>
    </row>
    <row r="30" spans="1:22" ht="231" customHeight="1">
      <c r="A30" s="574">
        <f>'5- Identificación de Riesgos'!A30</f>
        <v>3</v>
      </c>
      <c r="B30" s="580" t="str">
        <f>'5- Identificación de Riesgos'!B30</f>
        <v>Incumplimiento en la gestión de solicitudes para la programación de audiencias o hacerlo sin cumplir los requisitos
(GESTION DE AUDIENCIAS)</v>
      </c>
      <c r="C30" s="192" t="str">
        <f>'5- Identificación de Riesgos'!D30</f>
        <v>1. Omisión en la gestión de la comunicación a alguno de los sujetos procesales a la audiencia virtual o presencial, de conformidad con la información aportada en la planilla de notificación de audiencia.</v>
      </c>
      <c r="D30" s="181"/>
      <c r="E30" s="297" t="s">
        <v>379</v>
      </c>
      <c r="F30" s="175" t="s">
        <v>362</v>
      </c>
      <c r="G30" s="175" t="s">
        <v>362</v>
      </c>
      <c r="H30" s="175" t="s">
        <v>362</v>
      </c>
      <c r="I30" s="175" t="s">
        <v>362</v>
      </c>
      <c r="J30" s="194">
        <f t="shared" ref="J30:J62" si="2">COUNTIF(F30:I30,"SI")/4</f>
        <v>1</v>
      </c>
      <c r="K30" s="577">
        <f>AVERAGE(J30:J39)</f>
        <v>1</v>
      </c>
      <c r="L30" s="175" t="str">
        <f>'5- Identificación de Riesgos'!I30</f>
        <v>Interrupción o afectación en la prestación del servicio judicial</v>
      </c>
      <c r="M30" s="193" t="s">
        <v>380</v>
      </c>
      <c r="N30" s="175" t="s">
        <v>362</v>
      </c>
      <c r="O30" s="175" t="s">
        <v>362</v>
      </c>
      <c r="P30" s="175" t="s">
        <v>362</v>
      </c>
      <c r="Q30" s="175" t="s">
        <v>362</v>
      </c>
      <c r="R30" s="194">
        <f t="shared" ref="R30:R62" si="3">SUM(COUNTIF(N30,"SI")*25%,COUNTIF(O30,"SI")*40%,COUNTIF(P30,"SI")*25%,COUNTIF(Q30,"SI")*10%)</f>
        <v>1</v>
      </c>
      <c r="S30" s="603">
        <f t="shared" ref="S30" si="4">AVERAGE(R30:R39)</f>
        <v>0.91666666666666663</v>
      </c>
      <c r="T30" s="60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80"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83" t="str">
        <f>CONCATENATE(VLOOKUP((LEFT(T30,LEN(T30)-4)&amp;LEFT(U30,LEN(U30)-4)),'9- Matriz de Calor '!$D$18:$E$42,2,0)," - ",RIGHT(T30,1)*RIGHT(U30,1))</f>
        <v>Bajo - 1</v>
      </c>
    </row>
    <row r="31" spans="1:22" ht="256.5" customHeight="1">
      <c r="A31" s="575"/>
      <c r="B31" s="581"/>
      <c r="C31" s="195"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D31" s="176"/>
      <c r="E31" s="291" t="s">
        <v>381</v>
      </c>
      <c r="F31" s="177" t="s">
        <v>362</v>
      </c>
      <c r="G31" s="177" t="s">
        <v>362</v>
      </c>
      <c r="H31" s="177" t="s">
        <v>362</v>
      </c>
      <c r="I31" s="177" t="s">
        <v>362</v>
      </c>
      <c r="J31" s="197">
        <f t="shared" si="2"/>
        <v>1</v>
      </c>
      <c r="K31" s="578"/>
      <c r="L31" s="177" t="str">
        <f>'5- Identificación de Riesgos'!I31</f>
        <v>Interrupción o afectación en la prestación del servicio administrativo</v>
      </c>
      <c r="M31" s="292" t="s">
        <v>382</v>
      </c>
      <c r="N31" s="177" t="s">
        <v>362</v>
      </c>
      <c r="O31" s="177" t="s">
        <v>362</v>
      </c>
      <c r="P31" s="177" t="s">
        <v>362</v>
      </c>
      <c r="Q31" s="177" t="s">
        <v>362</v>
      </c>
      <c r="R31" s="197">
        <f t="shared" si="3"/>
        <v>1</v>
      </c>
      <c r="S31" s="604"/>
      <c r="T31" s="607"/>
      <c r="U31" s="581"/>
      <c r="V31" s="584"/>
    </row>
    <row r="32" spans="1:22" ht="195.75" customHeight="1">
      <c r="A32" s="575"/>
      <c r="B32" s="581"/>
      <c r="C32" s="195" t="str">
        <f>'5- Identificación de Riesgos'!D32</f>
        <v>3. Fallas en el servicio de internet,  conectividad  irregular.</v>
      </c>
      <c r="D32" s="176"/>
      <c r="E32" s="196" t="s">
        <v>368</v>
      </c>
      <c r="F32" s="177" t="s">
        <v>362</v>
      </c>
      <c r="G32" s="177" t="s">
        <v>362</v>
      </c>
      <c r="H32" s="177" t="s">
        <v>362</v>
      </c>
      <c r="I32" s="177" t="s">
        <v>362</v>
      </c>
      <c r="J32" s="197">
        <f t="shared" si="2"/>
        <v>1</v>
      </c>
      <c r="K32" s="578"/>
      <c r="L32" s="177" t="str">
        <f>'5- Identificación de Riesgos'!I32</f>
        <v>Incumplimiento de las metas establecidas</v>
      </c>
      <c r="M32" s="229" t="s">
        <v>369</v>
      </c>
      <c r="N32" s="177" t="s">
        <v>370</v>
      </c>
      <c r="O32" s="177" t="s">
        <v>362</v>
      </c>
      <c r="P32" s="177" t="s">
        <v>362</v>
      </c>
      <c r="Q32" s="177" t="s">
        <v>362</v>
      </c>
      <c r="R32" s="197">
        <f t="shared" si="3"/>
        <v>0.75</v>
      </c>
      <c r="S32" s="604"/>
      <c r="T32" s="607"/>
      <c r="U32" s="581"/>
      <c r="V32" s="584"/>
    </row>
    <row r="33" spans="1:22" ht="197.25" customHeight="1">
      <c r="A33" s="575"/>
      <c r="B33" s="581"/>
      <c r="C33" s="195"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D33" s="176"/>
      <c r="E33" s="196" t="s">
        <v>383</v>
      </c>
      <c r="F33" s="177" t="s">
        <v>362</v>
      </c>
      <c r="G33" s="177" t="s">
        <v>362</v>
      </c>
      <c r="H33" s="177" t="s">
        <v>362</v>
      </c>
      <c r="I33" s="177" t="s">
        <v>362</v>
      </c>
      <c r="J33" s="197">
        <f t="shared" si="2"/>
        <v>1</v>
      </c>
      <c r="K33" s="578"/>
      <c r="L33" s="177" t="str">
        <f>'5- Identificación de Riesgos'!I33</f>
        <v>Afectación de reputacion,imagén,  credibilidad, satisfacción de usuarios y PI</v>
      </c>
      <c r="M33" s="200"/>
      <c r="N33" s="177"/>
      <c r="O33" s="177"/>
      <c r="P33" s="177"/>
      <c r="Q33" s="177"/>
      <c r="R33" s="197"/>
      <c r="S33" s="604"/>
      <c r="T33" s="607"/>
      <c r="U33" s="581"/>
      <c r="V33" s="584"/>
    </row>
    <row r="34" spans="1:22">
      <c r="A34" s="575"/>
      <c r="B34" s="581"/>
      <c r="C34" s="195">
        <f>'5- Identificación de Riesgos'!D34</f>
        <v>0</v>
      </c>
      <c r="D34" s="176"/>
      <c r="E34" s="196"/>
      <c r="F34" s="177"/>
      <c r="G34" s="177"/>
      <c r="H34" s="177"/>
      <c r="I34" s="177"/>
      <c r="J34" s="197"/>
      <c r="K34" s="578"/>
      <c r="L34" s="177"/>
      <c r="M34" s="200"/>
      <c r="N34" s="177"/>
      <c r="O34" s="177"/>
      <c r="P34" s="177"/>
      <c r="Q34" s="177"/>
      <c r="R34" s="197"/>
      <c r="S34" s="604"/>
      <c r="T34" s="607"/>
      <c r="U34" s="581"/>
      <c r="V34" s="584"/>
    </row>
    <row r="35" spans="1:22">
      <c r="A35" s="575"/>
      <c r="B35" s="581"/>
      <c r="C35" s="195">
        <f>'5- Identificación de Riesgos'!D35</f>
        <v>0</v>
      </c>
      <c r="D35" s="176"/>
      <c r="E35" s="196"/>
      <c r="F35" s="177"/>
      <c r="G35" s="177"/>
      <c r="H35" s="177"/>
      <c r="I35" s="177"/>
      <c r="J35" s="197"/>
      <c r="K35" s="578"/>
      <c r="L35" s="177"/>
      <c r="M35" s="200"/>
      <c r="N35" s="177"/>
      <c r="O35" s="177"/>
      <c r="P35" s="177"/>
      <c r="Q35" s="177"/>
      <c r="R35" s="197"/>
      <c r="S35" s="604"/>
      <c r="T35" s="607"/>
      <c r="U35" s="581"/>
      <c r="V35" s="584"/>
    </row>
    <row r="36" spans="1:22">
      <c r="A36" s="575"/>
      <c r="B36" s="581"/>
      <c r="C36" s="195">
        <f>'5- Identificación de Riesgos'!D36</f>
        <v>0</v>
      </c>
      <c r="D36" s="176"/>
      <c r="E36" s="196"/>
      <c r="F36" s="177"/>
      <c r="G36" s="177"/>
      <c r="H36" s="177"/>
      <c r="I36" s="177"/>
      <c r="J36" s="197"/>
      <c r="K36" s="578"/>
      <c r="L36" s="177"/>
      <c r="M36" s="200"/>
      <c r="N36" s="177"/>
      <c r="O36" s="177"/>
      <c r="P36" s="177"/>
      <c r="Q36" s="177"/>
      <c r="R36" s="197"/>
      <c r="S36" s="604"/>
      <c r="T36" s="607"/>
      <c r="U36" s="581"/>
      <c r="V36" s="584"/>
    </row>
    <row r="37" spans="1:22">
      <c r="A37" s="575"/>
      <c r="B37" s="581"/>
      <c r="C37" s="195">
        <f>'5- Identificación de Riesgos'!D37</f>
        <v>0</v>
      </c>
      <c r="D37" s="176"/>
      <c r="E37" s="196"/>
      <c r="F37" s="177"/>
      <c r="G37" s="177"/>
      <c r="H37" s="177"/>
      <c r="I37" s="177"/>
      <c r="J37" s="197"/>
      <c r="K37" s="578"/>
      <c r="L37" s="177"/>
      <c r="M37" s="200"/>
      <c r="N37" s="177"/>
      <c r="O37" s="177"/>
      <c r="P37" s="177"/>
      <c r="Q37" s="177"/>
      <c r="R37" s="197"/>
      <c r="S37" s="604"/>
      <c r="T37" s="607"/>
      <c r="U37" s="581"/>
      <c r="V37" s="584"/>
    </row>
    <row r="38" spans="1:22">
      <c r="A38" s="575"/>
      <c r="B38" s="581"/>
      <c r="C38" s="195">
        <f>'5- Identificación de Riesgos'!D38</f>
        <v>0</v>
      </c>
      <c r="D38" s="176"/>
      <c r="E38" s="196"/>
      <c r="F38" s="177"/>
      <c r="G38" s="177"/>
      <c r="H38" s="177"/>
      <c r="I38" s="177"/>
      <c r="J38" s="197"/>
      <c r="K38" s="578"/>
      <c r="L38" s="177"/>
      <c r="M38" s="200"/>
      <c r="N38" s="177"/>
      <c r="O38" s="177"/>
      <c r="P38" s="177"/>
      <c r="Q38" s="177"/>
      <c r="R38" s="197"/>
      <c r="S38" s="604"/>
      <c r="T38" s="607"/>
      <c r="U38" s="581"/>
      <c r="V38" s="584"/>
    </row>
    <row r="39" spans="1:22">
      <c r="A39" s="576"/>
      <c r="B39" s="582"/>
      <c r="C39" s="195">
        <f>'5- Identificación de Riesgos'!D39</f>
        <v>0</v>
      </c>
      <c r="D39" s="209"/>
      <c r="E39" s="210"/>
      <c r="F39" s="211"/>
      <c r="G39" s="211"/>
      <c r="H39" s="211"/>
      <c r="I39" s="211"/>
      <c r="J39" s="212"/>
      <c r="K39" s="579"/>
      <c r="L39" s="211"/>
      <c r="M39" s="213"/>
      <c r="N39" s="211"/>
      <c r="O39" s="211"/>
      <c r="P39" s="211"/>
      <c r="Q39" s="211"/>
      <c r="R39" s="212"/>
      <c r="S39" s="605"/>
      <c r="T39" s="608"/>
      <c r="U39" s="582"/>
      <c r="V39" s="585"/>
    </row>
    <row r="40" spans="1:22" ht="198">
      <c r="A40" s="574">
        <f>'5- Identificación de Riesgos'!A40</f>
        <v>4</v>
      </c>
      <c r="B40" s="580" t="str">
        <f>'5- Identificación de Riesgos'!B40</f>
        <v>Vencimiento del termino para resolver una petición
(ATENCIÓN, SERVICIO E INFORMACIÓN AL USUARIO ASIU)</v>
      </c>
      <c r="C40" s="192" t="str">
        <f>'5- Identificación de Riesgos'!D40</f>
        <v xml:space="preserve">1. Control y seguimiento inadecuado. </v>
      </c>
      <c r="D40" s="181"/>
      <c r="E40" s="230" t="s">
        <v>384</v>
      </c>
      <c r="F40" s="175" t="s">
        <v>362</v>
      </c>
      <c r="G40" s="175" t="s">
        <v>362</v>
      </c>
      <c r="H40" s="175" t="s">
        <v>362</v>
      </c>
      <c r="I40" s="175" t="s">
        <v>362</v>
      </c>
      <c r="J40" s="194">
        <f t="shared" ref="J40:J52" si="5">COUNTIF(F40:I40,"SI")/4</f>
        <v>1</v>
      </c>
      <c r="K40" s="577">
        <f>AVERAGE(J40:J49)</f>
        <v>1</v>
      </c>
      <c r="L40" s="175" t="str">
        <f>'5- Identificación de Riesgos'!I40</f>
        <v>Afectación de reputacion,imagén,  credibilidad, satisfacción de usuarios y PI</v>
      </c>
      <c r="M40" s="227" t="s">
        <v>385</v>
      </c>
      <c r="N40" s="175" t="s">
        <v>362</v>
      </c>
      <c r="O40" s="175" t="s">
        <v>362</v>
      </c>
      <c r="P40" s="175" t="s">
        <v>362</v>
      </c>
      <c r="Q40" s="175" t="s">
        <v>362</v>
      </c>
      <c r="R40" s="194">
        <f t="shared" ref="R40:R42" si="6">SUM(COUNTIF(N40,"SI")*25%,COUNTIF(O40,"SI")*40%,COUNTIF(P40,"SI")*25%,COUNTIF(Q40,"SI")*10%)</f>
        <v>1</v>
      </c>
      <c r="S40" s="577">
        <f t="shared" ref="S40" si="7">AVERAGE(R40:R49)</f>
        <v>1</v>
      </c>
      <c r="T40" s="58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8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83" t="str">
        <f>CONCATENATE(VLOOKUP((LEFT(T40,LEN(T40)-4)&amp;LEFT(U40,LEN(U40)-4)),'9- Matriz de Calor '!$D$18:$E$42,2,0)," - ",RIGHT(T40,1)*RIGHT(U40,1))</f>
        <v>Bajo - 1</v>
      </c>
    </row>
    <row r="41" spans="1:22" ht="166.5" customHeight="1">
      <c r="A41" s="575"/>
      <c r="B41" s="581"/>
      <c r="C41" s="195" t="str">
        <f>'5- Identificación de Riesgos'!D41</f>
        <v>2. Complejidad en la solicitud del peticionario.</v>
      </c>
      <c r="D41" s="176"/>
      <c r="E41" s="231" t="s">
        <v>386</v>
      </c>
      <c r="F41" s="177" t="s">
        <v>362</v>
      </c>
      <c r="G41" s="177" t="s">
        <v>362</v>
      </c>
      <c r="H41" s="177" t="s">
        <v>362</v>
      </c>
      <c r="I41" s="177" t="s">
        <v>362</v>
      </c>
      <c r="J41" s="197">
        <f t="shared" si="5"/>
        <v>1</v>
      </c>
      <c r="K41" s="578"/>
      <c r="L41" s="175" t="str">
        <f>'5- Identificación de Riesgos'!I41</f>
        <v>Incumplimiento de las metas establecidas</v>
      </c>
      <c r="M41" s="229" t="s">
        <v>387</v>
      </c>
      <c r="N41" s="177" t="s">
        <v>362</v>
      </c>
      <c r="O41" s="177" t="s">
        <v>362</v>
      </c>
      <c r="P41" s="177" t="s">
        <v>362</v>
      </c>
      <c r="Q41" s="177" t="s">
        <v>362</v>
      </c>
      <c r="R41" s="197">
        <f t="shared" si="6"/>
        <v>1</v>
      </c>
      <c r="S41" s="578"/>
      <c r="T41" s="587"/>
      <c r="U41" s="581"/>
      <c r="V41" s="584"/>
    </row>
    <row r="42" spans="1:22" ht="153.75" customHeight="1">
      <c r="A42" s="575"/>
      <c r="B42" s="581"/>
      <c r="C42" s="195" t="str">
        <f>'5- Identificación de Riesgos'!D42</f>
        <v>3. Fallas en la planeación  para el desarrollo de las tareas propias del CSA.</v>
      </c>
      <c r="D42" s="176"/>
      <c r="E42" s="231" t="s">
        <v>388</v>
      </c>
      <c r="F42" s="177" t="s">
        <v>362</v>
      </c>
      <c r="G42" s="177" t="s">
        <v>362</v>
      </c>
      <c r="H42" s="177" t="s">
        <v>362</v>
      </c>
      <c r="I42" s="177" t="s">
        <v>362</v>
      </c>
      <c r="J42" s="197">
        <f t="shared" si="5"/>
        <v>1</v>
      </c>
      <c r="K42" s="578"/>
      <c r="L42" s="175" t="str">
        <f>'5- Identificación de Riesgos'!I42</f>
        <v>Interrupción o afectación en la prestación del servicio administrativo</v>
      </c>
      <c r="M42" s="200" t="s">
        <v>389</v>
      </c>
      <c r="N42" s="177" t="s">
        <v>362</v>
      </c>
      <c r="O42" s="177" t="s">
        <v>362</v>
      </c>
      <c r="P42" s="177" t="s">
        <v>362</v>
      </c>
      <c r="Q42" s="177" t="s">
        <v>362</v>
      </c>
      <c r="R42" s="197">
        <f t="shared" si="6"/>
        <v>1</v>
      </c>
      <c r="S42" s="578"/>
      <c r="T42" s="587"/>
      <c r="U42" s="581"/>
      <c r="V42" s="584"/>
    </row>
    <row r="43" spans="1:22" ht="141" customHeight="1">
      <c r="A43" s="575"/>
      <c r="B43" s="581"/>
      <c r="C43" s="195" t="str">
        <f>'5- Identificación de Riesgos'!D43</f>
        <v>4. Fallas e insuficiencia de las herramientas tecnológicas.</v>
      </c>
      <c r="D43" s="176"/>
      <c r="E43" s="231" t="s">
        <v>368</v>
      </c>
      <c r="F43" s="177" t="s">
        <v>362</v>
      </c>
      <c r="G43" s="177" t="s">
        <v>362</v>
      </c>
      <c r="H43" s="177" t="s">
        <v>362</v>
      </c>
      <c r="I43" s="177" t="s">
        <v>362</v>
      </c>
      <c r="J43" s="197">
        <f t="shared" si="5"/>
        <v>1</v>
      </c>
      <c r="K43" s="578"/>
      <c r="L43" s="175">
        <f>'5- Identificación de Riesgos'!I43</f>
        <v>0</v>
      </c>
      <c r="M43" s="200"/>
      <c r="N43" s="177"/>
      <c r="O43" s="177"/>
      <c r="P43" s="177"/>
      <c r="Q43" s="177"/>
      <c r="R43" s="197"/>
      <c r="S43" s="578"/>
      <c r="T43" s="587"/>
      <c r="U43" s="581"/>
      <c r="V43" s="584"/>
    </row>
    <row r="44" spans="1:22" ht="15.75" customHeight="1">
      <c r="A44" s="575"/>
      <c r="B44" s="581"/>
      <c r="C44" s="195" t="str">
        <f>'5- Identificación de Riesgos'!D44</f>
        <v xml:space="preserve"> </v>
      </c>
      <c r="D44" s="176"/>
      <c r="E44" s="176"/>
      <c r="F44" s="177"/>
      <c r="G44" s="177"/>
      <c r="H44" s="177"/>
      <c r="I44" s="177"/>
      <c r="J44" s="197"/>
      <c r="K44" s="578"/>
      <c r="L44" s="175">
        <f>'5- Identificación de Riesgos'!I44</f>
        <v>0</v>
      </c>
      <c r="M44" s="200"/>
      <c r="N44" s="177"/>
      <c r="O44" s="177"/>
      <c r="P44" s="177"/>
      <c r="Q44" s="177"/>
      <c r="R44" s="197"/>
      <c r="S44" s="578"/>
      <c r="T44" s="587"/>
      <c r="U44" s="581"/>
      <c r="V44" s="584"/>
    </row>
    <row r="45" spans="1:22" ht="15.75" customHeight="1">
      <c r="A45" s="575"/>
      <c r="B45" s="581"/>
      <c r="C45" s="195">
        <f>'5- Identificación de Riesgos'!D45</f>
        <v>0</v>
      </c>
      <c r="D45" s="176"/>
      <c r="E45" s="196"/>
      <c r="F45" s="177"/>
      <c r="G45" s="177"/>
      <c r="H45" s="177"/>
      <c r="I45" s="177"/>
      <c r="J45" s="197"/>
      <c r="K45" s="578"/>
      <c r="L45" s="175">
        <f>'5- Identificación de Riesgos'!I45</f>
        <v>0</v>
      </c>
      <c r="M45" s="200"/>
      <c r="N45" s="177"/>
      <c r="O45" s="177"/>
      <c r="P45" s="177"/>
      <c r="Q45" s="177"/>
      <c r="R45" s="197"/>
      <c r="S45" s="578"/>
      <c r="T45" s="587"/>
      <c r="U45" s="581"/>
      <c r="V45" s="584"/>
    </row>
    <row r="46" spans="1:22" ht="15.75" customHeight="1">
      <c r="A46" s="575"/>
      <c r="B46" s="581"/>
      <c r="C46" s="195">
        <f>'5- Identificación de Riesgos'!D46</f>
        <v>0</v>
      </c>
      <c r="D46" s="176"/>
      <c r="E46" s="196"/>
      <c r="F46" s="177"/>
      <c r="G46" s="177"/>
      <c r="H46" s="177"/>
      <c r="I46" s="177"/>
      <c r="J46" s="197"/>
      <c r="K46" s="578"/>
      <c r="L46" s="175">
        <f>'5- Identificación de Riesgos'!I46</f>
        <v>0</v>
      </c>
      <c r="M46" s="200"/>
      <c r="N46" s="177"/>
      <c r="O46" s="177"/>
      <c r="P46" s="177"/>
      <c r="Q46" s="177"/>
      <c r="R46" s="197"/>
      <c r="S46" s="578"/>
      <c r="T46" s="587"/>
      <c r="U46" s="581"/>
      <c r="V46" s="584"/>
    </row>
    <row r="47" spans="1:22" ht="15.75" customHeight="1">
      <c r="A47" s="575"/>
      <c r="B47" s="581"/>
      <c r="C47" s="195">
        <f>'5- Identificación de Riesgos'!D47</f>
        <v>0</v>
      </c>
      <c r="D47" s="176"/>
      <c r="E47" s="196"/>
      <c r="F47" s="177"/>
      <c r="G47" s="177"/>
      <c r="H47" s="177"/>
      <c r="I47" s="177"/>
      <c r="J47" s="197"/>
      <c r="K47" s="578"/>
      <c r="L47" s="175">
        <f>'5- Identificación de Riesgos'!I47</f>
        <v>0</v>
      </c>
      <c r="M47" s="200"/>
      <c r="N47" s="177"/>
      <c r="O47" s="177"/>
      <c r="P47" s="177"/>
      <c r="Q47" s="177"/>
      <c r="R47" s="197"/>
      <c r="S47" s="578"/>
      <c r="T47" s="587"/>
      <c r="U47" s="581"/>
      <c r="V47" s="584"/>
    </row>
    <row r="48" spans="1:22" ht="15.75" customHeight="1">
      <c r="A48" s="575"/>
      <c r="B48" s="581"/>
      <c r="C48" s="195">
        <f>'5- Identificación de Riesgos'!D48</f>
        <v>0</v>
      </c>
      <c r="D48" s="176"/>
      <c r="E48" s="196"/>
      <c r="F48" s="177"/>
      <c r="G48" s="177"/>
      <c r="H48" s="177"/>
      <c r="I48" s="177"/>
      <c r="J48" s="197"/>
      <c r="K48" s="578"/>
      <c r="L48" s="175">
        <f>'5- Identificación de Riesgos'!I48</f>
        <v>0</v>
      </c>
      <c r="M48" s="200"/>
      <c r="N48" s="177"/>
      <c r="O48" s="177"/>
      <c r="P48" s="177"/>
      <c r="Q48" s="177"/>
      <c r="R48" s="197"/>
      <c r="S48" s="578"/>
      <c r="T48" s="587"/>
      <c r="U48" s="581"/>
      <c r="V48" s="584"/>
    </row>
    <row r="49" spans="1:278" ht="15.75" customHeight="1">
      <c r="A49" s="576"/>
      <c r="B49" s="582"/>
      <c r="C49" s="201">
        <f>'5- Identificación de Riesgos'!D49</f>
        <v>0</v>
      </c>
      <c r="D49" s="178"/>
      <c r="E49" s="218"/>
      <c r="F49" s="179"/>
      <c r="G49" s="179"/>
      <c r="H49" s="179"/>
      <c r="I49" s="179"/>
      <c r="J49" s="203"/>
      <c r="K49" s="579"/>
      <c r="L49" s="175">
        <f>'5- Identificación de Riesgos'!I49</f>
        <v>0</v>
      </c>
      <c r="M49" s="200"/>
      <c r="N49" s="179"/>
      <c r="O49" s="179"/>
      <c r="P49" s="179"/>
      <c r="Q49" s="179"/>
      <c r="R49" s="203"/>
      <c r="S49" s="579"/>
      <c r="T49" s="588"/>
      <c r="U49" s="582"/>
      <c r="V49" s="585"/>
    </row>
    <row r="50" spans="1:278" s="216" customFormat="1" ht="207.75" customHeight="1">
      <c r="A50" s="574">
        <f>'5- Identificación de Riesgos'!A50</f>
        <v>5</v>
      </c>
      <c r="B50" s="580" t="str">
        <f>'5- Identificación de Riesgos'!B50</f>
        <v>No atender las solicitudes de Actualización y/o creación de nuevas funcionalidades de la plataforma tecnológica del CSA
(GESTION TECNOLOGICA)</v>
      </c>
      <c r="C50" s="192" t="str">
        <f>'5- Identificación de Riesgos'!D50</f>
        <v xml:space="preserve">1. Daño en el servidor (Hardware-software) por fenomenos naturales, manipulacion inadecuada del software u obsolescencia de los equipos
</v>
      </c>
      <c r="D50" s="181"/>
      <c r="E50" s="230" t="s">
        <v>390</v>
      </c>
      <c r="F50" s="175" t="s">
        <v>362</v>
      </c>
      <c r="G50" s="175" t="s">
        <v>362</v>
      </c>
      <c r="H50" s="175" t="s">
        <v>362</v>
      </c>
      <c r="I50" s="175" t="s">
        <v>362</v>
      </c>
      <c r="J50" s="203">
        <f t="shared" si="5"/>
        <v>1</v>
      </c>
      <c r="K50" s="577">
        <f>AVERAGE(J50:J59)</f>
        <v>1</v>
      </c>
      <c r="L50" s="175" t="str">
        <f>'5- Identificación de Riesgos'!I50</f>
        <v>Interrupción o afectación en la prestación del servicio judicial</v>
      </c>
      <c r="M50" s="227"/>
      <c r="N50" s="175"/>
      <c r="O50" s="175"/>
      <c r="P50" s="175"/>
      <c r="Q50" s="175"/>
      <c r="R50" s="194">
        <f t="shared" ref="R50:R52" si="8">SUM(COUNTIF(N50,"SI")*25%,COUNTIF(O50,"SI")*40%,COUNTIF(P50,"SI")*25%,COUNTIF(Q50,"SI")*10%)</f>
        <v>0</v>
      </c>
      <c r="S50" s="577">
        <f t="shared" ref="S50" si="9">AVERAGE(R50:R59)</f>
        <v>0.33333333333333331</v>
      </c>
      <c r="T50" s="586"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8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83" t="str">
        <f>CONCATENATE(VLOOKUP((LEFT(T50,LEN(T50)-4)&amp;LEFT(U50,LEN(U50)-4)),'9- Matriz de Calor '!$D$18:$E$42,2,0)," - ",RIGHT(T50,1)*RIGHT(U50,1))</f>
        <v>Bajo - 1</v>
      </c>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row>
    <row r="51" spans="1:278" ht="187.5" customHeight="1">
      <c r="A51" s="575"/>
      <c r="B51" s="581"/>
      <c r="C51" s="195" t="str">
        <f>'5- Identificación de Riesgos'!D51</f>
        <v>2. No realizar los procedimientos de seguridad informatica y copias de seguridad</v>
      </c>
      <c r="D51" s="176"/>
      <c r="E51" s="231" t="s">
        <v>391</v>
      </c>
      <c r="F51" s="177" t="s">
        <v>362</v>
      </c>
      <c r="G51" s="177" t="s">
        <v>362</v>
      </c>
      <c r="H51" s="177" t="s">
        <v>362</v>
      </c>
      <c r="I51" s="177" t="s">
        <v>362</v>
      </c>
      <c r="J51" s="203">
        <f t="shared" si="5"/>
        <v>1</v>
      </c>
      <c r="K51" s="578"/>
      <c r="L51" s="175" t="str">
        <f>'5- Identificación de Riesgos'!I51</f>
        <v>Afectación de reputacion,imagén,  credibilidad, satisfacción de usuarios y PI</v>
      </c>
      <c r="M51" s="229"/>
      <c r="N51" s="177"/>
      <c r="O51" s="177"/>
      <c r="P51" s="177"/>
      <c r="Q51" s="177"/>
      <c r="R51" s="197">
        <f t="shared" si="8"/>
        <v>0</v>
      </c>
      <c r="S51" s="578"/>
      <c r="T51" s="587"/>
      <c r="U51" s="581"/>
      <c r="V51" s="584"/>
    </row>
    <row r="52" spans="1:278" ht="259.5" customHeight="1">
      <c r="A52" s="575"/>
      <c r="B52" s="581"/>
      <c r="C52" s="195" t="str">
        <f>'5- Identificación de Riesgos'!D52</f>
        <v xml:space="preserve">3. No hacer seguimiento al cumplimiento de las solicitudes </v>
      </c>
      <c r="D52" s="176"/>
      <c r="E52" s="231" t="s">
        <v>392</v>
      </c>
      <c r="F52" s="177" t="s">
        <v>362</v>
      </c>
      <c r="G52" s="177" t="s">
        <v>362</v>
      </c>
      <c r="H52" s="177" t="s">
        <v>362</v>
      </c>
      <c r="I52" s="177" t="s">
        <v>362</v>
      </c>
      <c r="J52" s="203">
        <f t="shared" si="5"/>
        <v>1</v>
      </c>
      <c r="K52" s="578"/>
      <c r="L52" s="175" t="str">
        <f>'5- Identificación de Riesgos'!I52</f>
        <v>Incumplimiento de las metas establecidas</v>
      </c>
      <c r="M52" s="200" t="s">
        <v>389</v>
      </c>
      <c r="N52" s="177" t="s">
        <v>362</v>
      </c>
      <c r="O52" s="177" t="s">
        <v>362</v>
      </c>
      <c r="P52" s="177" t="s">
        <v>362</v>
      </c>
      <c r="Q52" s="177" t="s">
        <v>362</v>
      </c>
      <c r="R52" s="197">
        <f t="shared" si="8"/>
        <v>1</v>
      </c>
      <c r="S52" s="578"/>
      <c r="T52" s="587"/>
      <c r="U52" s="581"/>
      <c r="V52" s="584"/>
    </row>
    <row r="53" spans="1:278" ht="74.25" customHeight="1">
      <c r="A53" s="575"/>
      <c r="B53" s="581"/>
      <c r="C53" s="232" t="str">
        <f>'5- Identificación de Riesgos'!D53</f>
        <v>4, Implementación o cambios en los procedimientos y/o herramientas tecnológicas (cambio de plataforma para el agendamiento de audiencias)</v>
      </c>
      <c r="D53" s="233"/>
      <c r="E53" s="231"/>
      <c r="F53" s="177"/>
      <c r="G53" s="177"/>
      <c r="H53" s="177"/>
      <c r="I53" s="177"/>
      <c r="J53" s="203"/>
      <c r="K53" s="578"/>
      <c r="L53" s="175" t="str">
        <f>'5- Identificación de Riesgos'!I53</f>
        <v>Afectación Económica</v>
      </c>
      <c r="M53" s="200"/>
      <c r="N53" s="177"/>
      <c r="O53" s="177"/>
      <c r="P53" s="177"/>
      <c r="Q53" s="177"/>
      <c r="R53" s="197"/>
      <c r="S53" s="578"/>
      <c r="T53" s="587"/>
      <c r="U53" s="581"/>
      <c r="V53" s="584"/>
    </row>
    <row r="54" spans="1:278" ht="15.75" customHeight="1">
      <c r="A54" s="575"/>
      <c r="B54" s="581"/>
      <c r="C54" s="195">
        <f>'5- Identificación de Riesgos'!D54</f>
        <v>0</v>
      </c>
      <c r="D54" s="176"/>
      <c r="E54" s="176"/>
      <c r="F54" s="177"/>
      <c r="G54" s="177"/>
      <c r="H54" s="177"/>
      <c r="I54" s="177"/>
      <c r="J54" s="203"/>
      <c r="K54" s="578"/>
      <c r="L54" s="175">
        <f>'5- Identificación de Riesgos'!I54</f>
        <v>0</v>
      </c>
      <c r="M54" s="200"/>
      <c r="N54" s="177"/>
      <c r="O54" s="177"/>
      <c r="P54" s="177"/>
      <c r="Q54" s="177"/>
      <c r="R54" s="197"/>
      <c r="S54" s="578"/>
      <c r="T54" s="587"/>
      <c r="U54" s="581"/>
      <c r="V54" s="584"/>
    </row>
    <row r="55" spans="1:278" ht="15.75" customHeight="1">
      <c r="A55" s="575"/>
      <c r="B55" s="581"/>
      <c r="C55" s="195">
        <f>'5- Identificación de Riesgos'!D55</f>
        <v>0</v>
      </c>
      <c r="D55" s="176"/>
      <c r="E55" s="196"/>
      <c r="F55" s="177"/>
      <c r="G55" s="177"/>
      <c r="H55" s="177"/>
      <c r="I55" s="177"/>
      <c r="J55" s="203"/>
      <c r="K55" s="578"/>
      <c r="L55" s="175">
        <f>'5- Identificación de Riesgos'!I55</f>
        <v>0</v>
      </c>
      <c r="M55" s="200"/>
      <c r="N55" s="177"/>
      <c r="O55" s="177"/>
      <c r="P55" s="177"/>
      <c r="Q55" s="177"/>
      <c r="R55" s="197"/>
      <c r="S55" s="578"/>
      <c r="T55" s="587"/>
      <c r="U55" s="581"/>
      <c r="V55" s="584"/>
    </row>
    <row r="56" spans="1:278" ht="15.75" customHeight="1">
      <c r="A56" s="575"/>
      <c r="B56" s="581"/>
      <c r="C56" s="195">
        <f>'5- Identificación de Riesgos'!D56</f>
        <v>0</v>
      </c>
      <c r="D56" s="176"/>
      <c r="E56" s="196"/>
      <c r="F56" s="177"/>
      <c r="G56" s="177"/>
      <c r="H56" s="177"/>
      <c r="I56" s="177"/>
      <c r="J56" s="203"/>
      <c r="K56" s="578"/>
      <c r="L56" s="175">
        <f>'5- Identificación de Riesgos'!I56</f>
        <v>0</v>
      </c>
      <c r="M56" s="200"/>
      <c r="N56" s="177"/>
      <c r="O56" s="177"/>
      <c r="P56" s="177"/>
      <c r="Q56" s="177"/>
      <c r="R56" s="197"/>
      <c r="S56" s="578"/>
      <c r="T56" s="587"/>
      <c r="U56" s="581"/>
      <c r="V56" s="584"/>
    </row>
    <row r="57" spans="1:278" ht="15.75" customHeight="1">
      <c r="A57" s="575"/>
      <c r="B57" s="581"/>
      <c r="C57" s="195">
        <f>'5- Identificación de Riesgos'!D57</f>
        <v>0</v>
      </c>
      <c r="D57" s="176"/>
      <c r="E57" s="196"/>
      <c r="F57" s="177"/>
      <c r="G57" s="177"/>
      <c r="H57" s="177"/>
      <c r="I57" s="177"/>
      <c r="J57" s="203"/>
      <c r="K57" s="578"/>
      <c r="L57" s="175">
        <f>'5- Identificación de Riesgos'!I57</f>
        <v>0</v>
      </c>
      <c r="M57" s="200"/>
      <c r="N57" s="177"/>
      <c r="O57" s="177"/>
      <c r="P57" s="177"/>
      <c r="Q57" s="177"/>
      <c r="R57" s="197"/>
      <c r="S57" s="578"/>
      <c r="T57" s="587"/>
      <c r="U57" s="581"/>
      <c r="V57" s="584"/>
    </row>
    <row r="58" spans="1:278" ht="15.75" customHeight="1">
      <c r="A58" s="575"/>
      <c r="B58" s="581"/>
      <c r="C58" s="195">
        <f>'5- Identificación de Riesgos'!D58</f>
        <v>0</v>
      </c>
      <c r="D58" s="176"/>
      <c r="E58" s="196"/>
      <c r="F58" s="177"/>
      <c r="G58" s="177"/>
      <c r="H58" s="177"/>
      <c r="I58" s="177"/>
      <c r="J58" s="203"/>
      <c r="K58" s="578"/>
      <c r="L58" s="175">
        <f>'5- Identificación de Riesgos'!I58</f>
        <v>0</v>
      </c>
      <c r="M58" s="200"/>
      <c r="N58" s="177"/>
      <c r="O58" s="177"/>
      <c r="P58" s="177"/>
      <c r="Q58" s="177"/>
      <c r="R58" s="197"/>
      <c r="S58" s="578"/>
      <c r="T58" s="587"/>
      <c r="U58" s="581"/>
      <c r="V58" s="584"/>
    </row>
    <row r="59" spans="1:278" s="220" customFormat="1" ht="15.75" customHeight="1">
      <c r="A59" s="576"/>
      <c r="B59" s="582"/>
      <c r="C59" s="201">
        <f>'5- Identificación de Riesgos'!D59</f>
        <v>0</v>
      </c>
      <c r="D59" s="178"/>
      <c r="E59" s="218"/>
      <c r="F59" s="179"/>
      <c r="G59" s="179"/>
      <c r="H59" s="179"/>
      <c r="I59" s="179"/>
      <c r="J59" s="203"/>
      <c r="K59" s="579"/>
      <c r="L59" s="175">
        <f>'5- Identificación de Riesgos'!I59</f>
        <v>0</v>
      </c>
      <c r="M59" s="200"/>
      <c r="N59" s="179"/>
      <c r="O59" s="179"/>
      <c r="P59" s="179"/>
      <c r="Q59" s="179"/>
      <c r="R59" s="203"/>
      <c r="S59" s="579"/>
      <c r="T59" s="588"/>
      <c r="U59" s="582"/>
      <c r="V59" s="585"/>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c r="HX59" s="219"/>
      <c r="HY59" s="219"/>
      <c r="HZ59" s="219"/>
      <c r="IA59" s="219"/>
      <c r="IB59" s="219"/>
      <c r="IC59" s="219"/>
      <c r="ID59" s="219"/>
      <c r="IE59" s="219"/>
      <c r="IF59" s="219"/>
      <c r="IG59" s="219"/>
      <c r="IH59" s="219"/>
      <c r="II59" s="219"/>
      <c r="IJ59" s="219"/>
      <c r="IK59" s="219"/>
      <c r="IL59" s="219"/>
      <c r="IM59" s="219"/>
      <c r="IN59" s="219"/>
      <c r="IO59" s="219"/>
      <c r="IP59" s="219"/>
      <c r="IQ59" s="219"/>
      <c r="IR59" s="219"/>
      <c r="IS59" s="219"/>
      <c r="IT59" s="219"/>
      <c r="IU59" s="219"/>
      <c r="IV59" s="219"/>
      <c r="IW59" s="219"/>
      <c r="IX59" s="219"/>
      <c r="IY59" s="219"/>
      <c r="IZ59" s="219"/>
      <c r="JA59" s="219"/>
      <c r="JB59" s="219"/>
      <c r="JC59" s="219"/>
      <c r="JD59" s="219"/>
      <c r="JE59" s="219"/>
      <c r="JF59" s="219"/>
      <c r="JG59" s="219"/>
      <c r="JH59" s="219"/>
      <c r="JI59" s="219"/>
      <c r="JJ59" s="219"/>
      <c r="JK59" s="219"/>
      <c r="JL59" s="219"/>
      <c r="JM59" s="219"/>
      <c r="JN59" s="219"/>
      <c r="JO59" s="219"/>
      <c r="JP59" s="219"/>
      <c r="JQ59" s="219"/>
      <c r="JR59" s="219"/>
    </row>
    <row r="60" spans="1:278" ht="342">
      <c r="A60" s="574">
        <f>'5- Identificación de Riesgos'!A60</f>
        <v>6</v>
      </c>
      <c r="B60" s="580" t="str">
        <f>'5- Identificación de Riesgos'!B60</f>
        <v>Pérdida de documentos</v>
      </c>
      <c r="C60" s="192" t="str">
        <f>'5- Identificación de Riesgos'!D60</f>
        <v>1. Falta de digitalización del archivo en custodia del Centro de Servicios</v>
      </c>
      <c r="D60" s="181"/>
      <c r="E60" s="230" t="s">
        <v>393</v>
      </c>
      <c r="F60" s="175" t="s">
        <v>370</v>
      </c>
      <c r="G60" s="175" t="s">
        <v>362</v>
      </c>
      <c r="H60" s="175" t="s">
        <v>362</v>
      </c>
      <c r="I60" s="175" t="s">
        <v>362</v>
      </c>
      <c r="J60" s="194">
        <f t="shared" si="2"/>
        <v>0.75</v>
      </c>
      <c r="K60" s="577">
        <f>AVERAGE(J60:J69)</f>
        <v>0.83333333333333337</v>
      </c>
      <c r="L60" s="175" t="str">
        <f>'5- Identificación de Riesgos'!I60</f>
        <v>Afectación de reputacion,imagén,  credibilidad, satisfacción de usuarios y PI</v>
      </c>
      <c r="M60" s="227" t="s">
        <v>394</v>
      </c>
      <c r="N60" s="175" t="s">
        <v>370</v>
      </c>
      <c r="O60" s="175" t="s">
        <v>362</v>
      </c>
      <c r="P60" s="175" t="s">
        <v>362</v>
      </c>
      <c r="Q60" s="175" t="s">
        <v>362</v>
      </c>
      <c r="R60" s="194">
        <f t="shared" si="3"/>
        <v>0.75</v>
      </c>
      <c r="S60" s="577">
        <f t="shared" ref="S60" si="10">AVERAGE(R60:R69)</f>
        <v>0.75</v>
      </c>
      <c r="T60" s="586"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8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83" t="str">
        <f>CONCATENATE(VLOOKUP((LEFT(T60,LEN(T60)-4)&amp;LEFT(U60,LEN(U60)-4)),'9- Matriz de Calor '!$D$18:$E$42,2,0)," - ",RIGHT(T60,1)*RIGHT(U60,1))</f>
        <v>Bajo - 1</v>
      </c>
    </row>
    <row r="61" spans="1:278" ht="217.5" customHeight="1">
      <c r="A61" s="575"/>
      <c r="B61" s="581"/>
      <c r="C61" s="195" t="str">
        <f>'5- Identificación de Riesgos'!D61</f>
        <v>2. Desconocimiento e inaplicabilidad de las Tablas de Retención Documental (TRD)</v>
      </c>
      <c r="D61" s="176"/>
      <c r="E61" s="231" t="s">
        <v>395</v>
      </c>
      <c r="F61" s="175" t="s">
        <v>370</v>
      </c>
      <c r="G61" s="175" t="s">
        <v>362</v>
      </c>
      <c r="H61" s="175" t="s">
        <v>362</v>
      </c>
      <c r="I61" s="175" t="s">
        <v>362</v>
      </c>
      <c r="J61" s="197">
        <f t="shared" si="2"/>
        <v>0.75</v>
      </c>
      <c r="K61" s="578"/>
      <c r="L61" s="175" t="str">
        <f>'5- Identificación de Riesgos'!I61</f>
        <v>Incumplimiento de las metas establecidas</v>
      </c>
      <c r="M61" s="227" t="s">
        <v>394</v>
      </c>
      <c r="N61" s="175" t="s">
        <v>370</v>
      </c>
      <c r="O61" s="175" t="s">
        <v>362</v>
      </c>
      <c r="P61" s="175" t="s">
        <v>362</v>
      </c>
      <c r="Q61" s="175" t="s">
        <v>362</v>
      </c>
      <c r="R61" s="197">
        <f t="shared" si="3"/>
        <v>0.75</v>
      </c>
      <c r="S61" s="578"/>
      <c r="T61" s="587"/>
      <c r="U61" s="581"/>
      <c r="V61" s="584"/>
    </row>
    <row r="62" spans="1:278" ht="213.75" customHeight="1">
      <c r="A62" s="575"/>
      <c r="B62" s="581"/>
      <c r="C62" s="232" t="str">
        <f>'5- Identificación de Riesgos'!D62</f>
        <v>3, Accidentes o desastres naturales</v>
      </c>
      <c r="D62" s="233"/>
      <c r="E62" s="236" t="s">
        <v>396</v>
      </c>
      <c r="F62" s="237" t="s">
        <v>362</v>
      </c>
      <c r="G62" s="237" t="s">
        <v>362</v>
      </c>
      <c r="H62" s="237" t="s">
        <v>362</v>
      </c>
      <c r="I62" s="237" t="s">
        <v>362</v>
      </c>
      <c r="J62" s="197">
        <f t="shared" si="2"/>
        <v>1</v>
      </c>
      <c r="K62" s="578"/>
      <c r="L62" s="175" t="str">
        <f>'5- Identificación de Riesgos'!I62</f>
        <v>Interrupción o afectación en la prestación del servicio administrativo</v>
      </c>
      <c r="M62" s="227" t="s">
        <v>394</v>
      </c>
      <c r="N62" s="175" t="s">
        <v>370</v>
      </c>
      <c r="O62" s="175" t="s">
        <v>362</v>
      </c>
      <c r="P62" s="175" t="s">
        <v>362</v>
      </c>
      <c r="Q62" s="175" t="s">
        <v>362</v>
      </c>
      <c r="R62" s="197">
        <f t="shared" si="3"/>
        <v>0.75</v>
      </c>
      <c r="S62" s="578"/>
      <c r="T62" s="587"/>
      <c r="U62" s="581"/>
      <c r="V62" s="584"/>
    </row>
    <row r="63" spans="1:278" ht="15" customHeight="1">
      <c r="A63" s="575"/>
      <c r="B63" s="581"/>
      <c r="C63" s="195">
        <f>'5- Identificación de Riesgos'!D63</f>
        <v>0</v>
      </c>
      <c r="D63" s="176"/>
      <c r="E63" s="231"/>
      <c r="F63" s="177"/>
      <c r="G63" s="177"/>
      <c r="H63" s="177"/>
      <c r="I63" s="177"/>
      <c r="J63" s="197"/>
      <c r="K63" s="578"/>
      <c r="L63" s="177"/>
      <c r="M63" s="200"/>
      <c r="N63" s="177"/>
      <c r="O63" s="177"/>
      <c r="P63" s="177"/>
      <c r="Q63" s="177"/>
      <c r="R63" s="197"/>
      <c r="S63" s="578"/>
      <c r="T63" s="587"/>
      <c r="U63" s="581"/>
      <c r="V63" s="584"/>
    </row>
    <row r="64" spans="1:278" ht="15" customHeight="1">
      <c r="A64" s="575"/>
      <c r="B64" s="581"/>
      <c r="C64" s="195">
        <f>'5- Identificación de Riesgos'!D64</f>
        <v>0</v>
      </c>
      <c r="D64" s="176"/>
      <c r="E64" s="176"/>
      <c r="F64" s="177"/>
      <c r="G64" s="177"/>
      <c r="H64" s="177"/>
      <c r="I64" s="177"/>
      <c r="J64" s="197"/>
      <c r="K64" s="578"/>
      <c r="L64" s="177"/>
      <c r="M64" s="200"/>
      <c r="N64" s="177"/>
      <c r="O64" s="177"/>
      <c r="P64" s="177"/>
      <c r="Q64" s="177"/>
      <c r="R64" s="197"/>
      <c r="S64" s="578"/>
      <c r="T64" s="587"/>
      <c r="U64" s="581"/>
      <c r="V64" s="584"/>
    </row>
    <row r="65" spans="1:22" ht="15" customHeight="1">
      <c r="A65" s="575"/>
      <c r="B65" s="581"/>
      <c r="C65" s="195">
        <f>'5- Identificación de Riesgos'!D65</f>
        <v>0</v>
      </c>
      <c r="D65" s="176"/>
      <c r="E65" s="196"/>
      <c r="F65" s="177"/>
      <c r="G65" s="177"/>
      <c r="H65" s="177"/>
      <c r="I65" s="177"/>
      <c r="J65" s="197"/>
      <c r="K65" s="578"/>
      <c r="L65" s="177"/>
      <c r="M65" s="200"/>
      <c r="N65" s="177"/>
      <c r="O65" s="177"/>
      <c r="P65" s="177"/>
      <c r="Q65" s="177"/>
      <c r="R65" s="197"/>
      <c r="S65" s="578"/>
      <c r="T65" s="587"/>
      <c r="U65" s="581"/>
      <c r="V65" s="584"/>
    </row>
    <row r="66" spans="1:22" ht="15" customHeight="1">
      <c r="A66" s="575"/>
      <c r="B66" s="581"/>
      <c r="C66" s="195">
        <f>'5- Identificación de Riesgos'!D66</f>
        <v>0</v>
      </c>
      <c r="D66" s="176"/>
      <c r="E66" s="196"/>
      <c r="F66" s="177"/>
      <c r="G66" s="177"/>
      <c r="H66" s="177"/>
      <c r="I66" s="177"/>
      <c r="J66" s="197"/>
      <c r="K66" s="578"/>
      <c r="L66" s="177"/>
      <c r="M66" s="200"/>
      <c r="N66" s="177"/>
      <c r="O66" s="177"/>
      <c r="P66" s="177"/>
      <c r="Q66" s="177"/>
      <c r="R66" s="197"/>
      <c r="S66" s="578"/>
      <c r="T66" s="587"/>
      <c r="U66" s="581"/>
      <c r="V66" s="584"/>
    </row>
    <row r="67" spans="1:22" ht="15" customHeight="1">
      <c r="A67" s="575"/>
      <c r="B67" s="581"/>
      <c r="C67" s="195">
        <f>'5- Identificación de Riesgos'!D67</f>
        <v>0</v>
      </c>
      <c r="D67" s="176"/>
      <c r="E67" s="196"/>
      <c r="F67" s="177"/>
      <c r="G67" s="177"/>
      <c r="H67" s="177"/>
      <c r="I67" s="177"/>
      <c r="J67" s="197"/>
      <c r="K67" s="578"/>
      <c r="L67" s="177"/>
      <c r="M67" s="200"/>
      <c r="N67" s="177"/>
      <c r="O67" s="177"/>
      <c r="P67" s="177"/>
      <c r="Q67" s="177"/>
      <c r="R67" s="197"/>
      <c r="S67" s="578"/>
      <c r="T67" s="587"/>
      <c r="U67" s="581"/>
      <c r="V67" s="584"/>
    </row>
    <row r="68" spans="1:22" ht="15" customHeight="1">
      <c r="A68" s="575"/>
      <c r="B68" s="581"/>
      <c r="C68" s="195">
        <f>'5- Identificación de Riesgos'!D68</f>
        <v>0</v>
      </c>
      <c r="D68" s="176"/>
      <c r="E68" s="196"/>
      <c r="F68" s="177"/>
      <c r="G68" s="177"/>
      <c r="H68" s="177"/>
      <c r="I68" s="177"/>
      <c r="J68" s="197"/>
      <c r="K68" s="578"/>
      <c r="L68" s="177"/>
      <c r="M68" s="200"/>
      <c r="N68" s="177"/>
      <c r="O68" s="177"/>
      <c r="P68" s="177"/>
      <c r="Q68" s="177"/>
      <c r="R68" s="197"/>
      <c r="S68" s="578"/>
      <c r="T68" s="587"/>
      <c r="U68" s="581"/>
      <c r="V68" s="584"/>
    </row>
    <row r="69" spans="1:22" ht="15.75" customHeight="1">
      <c r="A69" s="576"/>
      <c r="B69" s="582"/>
      <c r="C69" s="201">
        <f>'5- Identificación de Riesgos'!D69</f>
        <v>0</v>
      </c>
      <c r="D69" s="178"/>
      <c r="E69" s="218"/>
      <c r="F69" s="179"/>
      <c r="G69" s="179"/>
      <c r="H69" s="179"/>
      <c r="I69" s="179"/>
      <c r="J69" s="203"/>
      <c r="K69" s="579"/>
      <c r="L69" s="179"/>
      <c r="M69" s="204"/>
      <c r="N69" s="179"/>
      <c r="O69" s="179"/>
      <c r="P69" s="179"/>
      <c r="Q69" s="179"/>
      <c r="R69" s="203"/>
      <c r="S69" s="579"/>
      <c r="T69" s="588"/>
      <c r="U69" s="582"/>
      <c r="V69" s="585"/>
    </row>
    <row r="70" spans="1:22" ht="147.75" customHeight="1">
      <c r="A70" s="574">
        <f>'5- Identificación de Riesgos'!A70</f>
        <v>7</v>
      </c>
      <c r="B70" s="580" t="str">
        <f>'5- Identificación de Riesgos'!B70</f>
        <v xml:space="preserve">Recibir, ofrecer, prometer, entregar o aceptar dádivas o beneficios a nombre propio o de terceros para desarrollar cualquier función del Centro de Servicios </v>
      </c>
      <c r="C70" s="192" t="str">
        <f>'5- Identificación de Riesgos'!D70</f>
        <v>1. Insuficientes programas de capacitación para la toma de conciencia debido al desconocimiento de la ley antisoborno (ISO 37001:2016) y   de los  valores y principios propios de la entidad.</v>
      </c>
      <c r="D70" s="181"/>
      <c r="E70" s="193" t="s">
        <v>397</v>
      </c>
      <c r="F70" s="175" t="s">
        <v>362</v>
      </c>
      <c r="G70" s="175" t="s">
        <v>362</v>
      </c>
      <c r="H70" s="175" t="s">
        <v>362</v>
      </c>
      <c r="I70" s="175" t="s">
        <v>362</v>
      </c>
      <c r="J70" s="194">
        <f t="shared" ref="J70:J71" si="11">COUNTIF(F70:I70,"SI")/4</f>
        <v>1</v>
      </c>
      <c r="K70" s="577">
        <f>AVERAGE(J70:J79)</f>
        <v>1</v>
      </c>
      <c r="L70" s="175" t="str">
        <f>'5- Identificación de Riesgos'!I70</f>
        <v>Afectación de reputacion,imagén,  credibilidad, satisfacción de usuarios y PI</v>
      </c>
      <c r="M70" s="214"/>
      <c r="N70" s="175"/>
      <c r="O70" s="175"/>
      <c r="P70" s="175"/>
      <c r="Q70" s="175"/>
      <c r="R70" s="194">
        <f t="shared" ref="R70:R71" si="12">SUM(COUNTIF(N70,"SI")*25%,COUNTIF(O70,"SI")*40%,COUNTIF(P70,"SI")*25%,COUNTIF(Q70,"SI")*10%)</f>
        <v>0</v>
      </c>
      <c r="S70" s="577">
        <f t="shared" ref="S70" si="13">AVERAGE(R70:R79)</f>
        <v>0</v>
      </c>
      <c r="T70" s="58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9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595" t="str">
        <f>CONCATENATE(VLOOKUP((LEFT(T70,LEN(T70)-4)&amp;LEFT(U70,LEN(U70)-4)),'9- Matriz de Calor '!$D$18:$E$42,2,0)," - ",RIGHT(T70,1)*RIGHT(U70,1))</f>
        <v>Moderado - 3</v>
      </c>
    </row>
    <row r="71" spans="1:22" ht="93" customHeight="1">
      <c r="A71" s="575"/>
      <c r="B71" s="581"/>
      <c r="C71" s="195" t="str">
        <f>'5- Identificación de Riesgos'!D71</f>
        <v>2. Desconocimiento del Código de Etica y Buen Gobierno.</v>
      </c>
      <c r="D71" s="176"/>
      <c r="E71" s="196" t="s">
        <v>398</v>
      </c>
      <c r="F71" s="175" t="s">
        <v>362</v>
      </c>
      <c r="G71" s="175" t="s">
        <v>362</v>
      </c>
      <c r="H71" s="175" t="s">
        <v>362</v>
      </c>
      <c r="I71" s="175" t="s">
        <v>362</v>
      </c>
      <c r="J71" s="197">
        <f t="shared" si="11"/>
        <v>1</v>
      </c>
      <c r="K71" s="578"/>
      <c r="L71" s="177" t="str">
        <f>'5- Identificación de Riesgos'!I71</f>
        <v>Interrupción o afectación en la prestación del servicio judicial</v>
      </c>
      <c r="M71" s="221"/>
      <c r="N71" s="177"/>
      <c r="O71" s="177"/>
      <c r="P71" s="177"/>
      <c r="Q71" s="177"/>
      <c r="R71" s="197">
        <f t="shared" si="12"/>
        <v>0</v>
      </c>
      <c r="S71" s="578"/>
      <c r="T71" s="590"/>
      <c r="U71" s="593"/>
      <c r="V71" s="596"/>
    </row>
    <row r="72" spans="1:22" ht="45" customHeight="1">
      <c r="A72" s="575"/>
      <c r="B72" s="581"/>
      <c r="C72" s="195"/>
      <c r="D72" s="176"/>
      <c r="E72" s="196"/>
      <c r="F72" s="177"/>
      <c r="G72" s="177"/>
      <c r="H72" s="177"/>
      <c r="I72" s="177"/>
      <c r="J72" s="197"/>
      <c r="K72" s="578"/>
      <c r="L72" s="177">
        <f>'5- Identificación de Riesgos'!I72</f>
        <v>0</v>
      </c>
      <c r="M72" s="217"/>
      <c r="N72" s="177"/>
      <c r="O72" s="177"/>
      <c r="P72" s="177"/>
      <c r="Q72" s="177"/>
      <c r="R72" s="197"/>
      <c r="S72" s="578"/>
      <c r="T72" s="590"/>
      <c r="U72" s="593"/>
      <c r="V72" s="596"/>
    </row>
    <row r="73" spans="1:22" ht="45" customHeight="1">
      <c r="A73" s="575"/>
      <c r="B73" s="581"/>
      <c r="C73" s="195"/>
      <c r="D73" s="176"/>
      <c r="E73" s="196"/>
      <c r="F73" s="177"/>
      <c r="G73" s="177"/>
      <c r="H73" s="177"/>
      <c r="I73" s="177"/>
      <c r="J73" s="197"/>
      <c r="K73" s="578"/>
      <c r="L73" s="177">
        <f>'5- Identificación de Riesgos'!I73</f>
        <v>0</v>
      </c>
      <c r="M73" s="217"/>
      <c r="N73" s="177"/>
      <c r="O73" s="177"/>
      <c r="P73" s="177"/>
      <c r="Q73" s="177"/>
      <c r="R73" s="197"/>
      <c r="S73" s="578"/>
      <c r="T73" s="590"/>
      <c r="U73" s="593"/>
      <c r="V73" s="596"/>
    </row>
    <row r="74" spans="1:22" ht="15" customHeight="1">
      <c r="A74" s="575"/>
      <c r="B74" s="581"/>
      <c r="C74" s="195"/>
      <c r="D74" s="176"/>
      <c r="E74" s="176"/>
      <c r="F74" s="177"/>
      <c r="G74" s="177"/>
      <c r="H74" s="177"/>
      <c r="I74" s="177"/>
      <c r="J74" s="197"/>
      <c r="K74" s="578"/>
      <c r="L74" s="177">
        <f>'5- Identificación de Riesgos'!I74</f>
        <v>0</v>
      </c>
      <c r="M74" s="217"/>
      <c r="N74" s="177"/>
      <c r="O74" s="177"/>
      <c r="P74" s="177"/>
      <c r="Q74" s="177"/>
      <c r="R74" s="197"/>
      <c r="S74" s="578"/>
      <c r="T74" s="590"/>
      <c r="U74" s="593"/>
      <c r="V74" s="596"/>
    </row>
    <row r="75" spans="1:22" ht="15" customHeight="1">
      <c r="A75" s="575"/>
      <c r="B75" s="581"/>
      <c r="C75" s="195"/>
      <c r="D75" s="176"/>
      <c r="E75" s="196"/>
      <c r="F75" s="177"/>
      <c r="G75" s="177"/>
      <c r="H75" s="177"/>
      <c r="I75" s="177"/>
      <c r="J75" s="197"/>
      <c r="K75" s="578"/>
      <c r="L75" s="177">
        <f>'5- Identificación de Riesgos'!I75</f>
        <v>0</v>
      </c>
      <c r="M75" s="217"/>
      <c r="N75" s="177"/>
      <c r="O75" s="177"/>
      <c r="P75" s="177"/>
      <c r="Q75" s="177"/>
      <c r="R75" s="197"/>
      <c r="S75" s="578"/>
      <c r="T75" s="590"/>
      <c r="U75" s="593"/>
      <c r="V75" s="596"/>
    </row>
    <row r="76" spans="1:22" ht="15" customHeight="1">
      <c r="A76" s="575"/>
      <c r="B76" s="581"/>
      <c r="C76" s="195"/>
      <c r="D76" s="176"/>
      <c r="E76" s="196"/>
      <c r="F76" s="177"/>
      <c r="G76" s="177"/>
      <c r="H76" s="177"/>
      <c r="I76" s="177"/>
      <c r="J76" s="197"/>
      <c r="K76" s="578"/>
      <c r="L76" s="177">
        <f>'5- Identificación de Riesgos'!I76</f>
        <v>0</v>
      </c>
      <c r="M76" s="217"/>
      <c r="N76" s="177"/>
      <c r="O76" s="177"/>
      <c r="P76" s="177"/>
      <c r="Q76" s="177"/>
      <c r="R76" s="197"/>
      <c r="S76" s="578"/>
      <c r="T76" s="590"/>
      <c r="U76" s="593"/>
      <c r="V76" s="596"/>
    </row>
    <row r="77" spans="1:22" ht="15" customHeight="1">
      <c r="A77" s="575"/>
      <c r="B77" s="581"/>
      <c r="C77" s="195"/>
      <c r="D77" s="176"/>
      <c r="E77" s="196"/>
      <c r="F77" s="177"/>
      <c r="G77" s="177"/>
      <c r="H77" s="177"/>
      <c r="I77" s="177"/>
      <c r="J77" s="197"/>
      <c r="K77" s="578"/>
      <c r="L77" s="177">
        <f>'5- Identificación de Riesgos'!I77</f>
        <v>0</v>
      </c>
      <c r="M77" s="217"/>
      <c r="N77" s="177"/>
      <c r="O77" s="177"/>
      <c r="P77" s="177"/>
      <c r="Q77" s="177"/>
      <c r="R77" s="197"/>
      <c r="S77" s="578"/>
      <c r="T77" s="590"/>
      <c r="U77" s="593"/>
      <c r="V77" s="596"/>
    </row>
    <row r="78" spans="1:22" ht="31.5" customHeight="1">
      <c r="A78" s="575"/>
      <c r="B78" s="581"/>
      <c r="C78" s="195">
        <f>'5- Identificación de Riesgos'!D78</f>
        <v>0</v>
      </c>
      <c r="D78" s="176"/>
      <c r="E78" s="196"/>
      <c r="F78" s="177"/>
      <c r="G78" s="177"/>
      <c r="H78" s="177"/>
      <c r="I78" s="177"/>
      <c r="J78" s="197"/>
      <c r="K78" s="578"/>
      <c r="L78" s="177">
        <f>'5- Identificación de Riesgos'!I78</f>
        <v>0</v>
      </c>
      <c r="M78" s="217"/>
      <c r="N78" s="177" t="s">
        <v>362</v>
      </c>
      <c r="O78" s="177" t="s">
        <v>362</v>
      </c>
      <c r="P78" s="177" t="s">
        <v>362</v>
      </c>
      <c r="Q78" s="177" t="s">
        <v>362</v>
      </c>
      <c r="R78" s="197"/>
      <c r="S78" s="578"/>
      <c r="T78" s="590"/>
      <c r="U78" s="593"/>
      <c r="V78" s="596"/>
    </row>
    <row r="79" spans="1:22" ht="27" customHeight="1">
      <c r="A79" s="576"/>
      <c r="B79" s="582"/>
      <c r="C79" s="201">
        <f>'5- Identificación de Riesgos'!D79</f>
        <v>0</v>
      </c>
      <c r="D79" s="178"/>
      <c r="E79" s="202"/>
      <c r="F79" s="179"/>
      <c r="G79" s="179"/>
      <c r="H79" s="179"/>
      <c r="I79" s="179"/>
      <c r="J79" s="203"/>
      <c r="K79" s="579"/>
      <c r="L79" s="179">
        <f>'5- Identificación de Riesgos'!I79</f>
        <v>0</v>
      </c>
      <c r="M79" s="222"/>
      <c r="N79" s="179"/>
      <c r="O79" s="179"/>
      <c r="P79" s="179"/>
      <c r="Q79" s="179"/>
      <c r="R79" s="203"/>
      <c r="S79" s="579"/>
      <c r="T79" s="591"/>
      <c r="U79" s="594"/>
      <c r="V79" s="597"/>
    </row>
  </sheetData>
  <mergeCells count="67">
    <mergeCell ref="T60:T69"/>
    <mergeCell ref="U60:U69"/>
    <mergeCell ref="V60:V69"/>
    <mergeCell ref="A60:A69"/>
    <mergeCell ref="B60:B69"/>
    <mergeCell ref="K60:K69"/>
    <mergeCell ref="S60:S69"/>
    <mergeCell ref="V50:V59"/>
    <mergeCell ref="A50:A59"/>
    <mergeCell ref="B50:B59"/>
    <mergeCell ref="K50:K59"/>
    <mergeCell ref="S50:S5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K30:K39"/>
    <mergeCell ref="S30:S39"/>
    <mergeCell ref="B20:B29"/>
    <mergeCell ref="K20:K29"/>
    <mergeCell ref="V20:V29"/>
    <mergeCell ref="T20:T29"/>
    <mergeCell ref="U20:U29"/>
    <mergeCell ref="S20:S29"/>
    <mergeCell ref="B30:B39"/>
    <mergeCell ref="A10:A19"/>
    <mergeCell ref="B10:B19"/>
    <mergeCell ref="C5:V5"/>
    <mergeCell ref="C6:V6"/>
    <mergeCell ref="S10:S19"/>
    <mergeCell ref="T10:T19"/>
    <mergeCell ref="U10:U19"/>
    <mergeCell ref="V10:V19"/>
    <mergeCell ref="K10:K19"/>
    <mergeCell ref="A40:A49"/>
    <mergeCell ref="K70:K79"/>
    <mergeCell ref="S70:S79"/>
    <mergeCell ref="U40:U49"/>
    <mergeCell ref="V40:V49"/>
    <mergeCell ref="B40:B49"/>
    <mergeCell ref="K40:K49"/>
    <mergeCell ref="S40:S49"/>
    <mergeCell ref="T40:T49"/>
    <mergeCell ref="T70:T79"/>
    <mergeCell ref="U70:U79"/>
    <mergeCell ref="B70:B79"/>
    <mergeCell ref="A70:A79"/>
    <mergeCell ref="V70:V79"/>
    <mergeCell ref="T50:T59"/>
    <mergeCell ref="U50:U59"/>
  </mergeCells>
  <conditionalFormatting sqref="T10 T20 T30">
    <cfRule type="containsText" dxfId="252" priority="530" operator="containsText" text="Muy Baja">
      <formula>NOT(ISERROR(SEARCH("Muy Baja",T10)))</formula>
    </cfRule>
    <cfRule type="containsText" dxfId="251" priority="531" operator="containsText" text="Baja">
      <formula>NOT(ISERROR(SEARCH("Baja",T10)))</formula>
    </cfRule>
    <cfRule type="containsText" dxfId="250" priority="532" operator="containsText" text="Muy Alta">
      <formula>NOT(ISERROR(SEARCH("Muy Alta",T10)))</formula>
    </cfRule>
    <cfRule type="containsText" dxfId="249" priority="534" operator="containsText" text="Alta">
      <formula>NOT(ISERROR(SEARCH("Alta",T10)))</formula>
    </cfRule>
    <cfRule type="containsText" dxfId="248" priority="535" operator="containsText" text="Media">
      <formula>NOT(ISERROR(SEARCH("Media",T10)))</formula>
    </cfRule>
    <cfRule type="containsText" dxfId="247" priority="536" operator="containsText" text="Media">
      <formula>NOT(ISERROR(SEARCH("Media",T10)))</formula>
    </cfRule>
    <cfRule type="containsText" dxfId="246" priority="537" operator="containsText" text="Media">
      <formula>NOT(ISERROR(SEARCH("Media",T10)))</formula>
    </cfRule>
    <cfRule type="containsText" dxfId="245" priority="538" operator="containsText" text="Muy Baja">
      <formula>NOT(ISERROR(SEARCH("Muy Baja",T10)))</formula>
    </cfRule>
    <cfRule type="containsText" dxfId="244" priority="539" operator="containsText" text="Baja">
      <formula>NOT(ISERROR(SEARCH("Baja",T10)))</formula>
    </cfRule>
    <cfRule type="containsText" dxfId="243" priority="540" operator="containsText" text="Muy Baja">
      <formula>NOT(ISERROR(SEARCH("Muy Baja",T10)))</formula>
    </cfRule>
    <cfRule type="containsText" dxfId="242" priority="541" operator="containsText" text="Muy Baja">
      <formula>NOT(ISERROR(SEARCH("Muy Baja",T10)))</formula>
    </cfRule>
    <cfRule type="containsText" dxfId="241" priority="542" operator="containsText" text="Muy Baja">
      <formula>NOT(ISERROR(SEARCH("Muy Baja",T10)))</formula>
    </cfRule>
    <cfRule type="containsText" dxfId="240" priority="543" operator="containsText" text="Muy Baja'Tabla probabilidad'!">
      <formula>NOT(ISERROR(SEARCH("Muy Baja'Tabla probabilidad'!",T10)))</formula>
    </cfRule>
    <cfRule type="containsText" dxfId="239" priority="544" operator="containsText" text="Muy bajo">
      <formula>NOT(ISERROR(SEARCH("Muy bajo",T10)))</formula>
    </cfRule>
    <cfRule type="containsText" dxfId="238" priority="545" operator="containsText" text="Alta">
      <formula>NOT(ISERROR(SEARCH("Alta",T10)))</formula>
    </cfRule>
    <cfRule type="containsText" dxfId="237" priority="546" operator="containsText" text="Media">
      <formula>NOT(ISERROR(SEARCH("Media",T10)))</formula>
    </cfRule>
    <cfRule type="containsText" dxfId="236" priority="547" operator="containsText" text="Baja">
      <formula>NOT(ISERROR(SEARCH("Baja",T10)))</formula>
    </cfRule>
    <cfRule type="containsText" dxfId="235" priority="548" operator="containsText" text="Muy baja">
      <formula>NOT(ISERROR(SEARCH("Muy baja",T10)))</formula>
    </cfRule>
    <cfRule type="cellIs" dxfId="234" priority="551" operator="between">
      <formula>1</formula>
      <formula>2</formula>
    </cfRule>
    <cfRule type="cellIs" dxfId="233" priority="552" operator="between">
      <formula>0</formula>
      <formula>2</formula>
    </cfRule>
  </conditionalFormatting>
  <conditionalFormatting sqref="T60 T70">
    <cfRule type="containsText" dxfId="232" priority="300" operator="containsText" text="Muy Baja">
      <formula>NOT(ISERROR(SEARCH("Muy Baja",T60)))</formula>
    </cfRule>
    <cfRule type="containsText" dxfId="231" priority="301" operator="containsText" text="Baja">
      <formula>NOT(ISERROR(SEARCH("Baja",T60)))</formula>
    </cfRule>
    <cfRule type="containsText" dxfId="230" priority="302" operator="containsText" text="Muy Alta">
      <formula>NOT(ISERROR(SEARCH("Muy Alta",T60)))</formula>
    </cfRule>
    <cfRule type="containsText" dxfId="229" priority="304" operator="containsText" text="Alta">
      <formula>NOT(ISERROR(SEARCH("Alta",T60)))</formula>
    </cfRule>
    <cfRule type="containsText" dxfId="228" priority="305" operator="containsText" text="Media">
      <formula>NOT(ISERROR(SEARCH("Media",T60)))</formula>
    </cfRule>
    <cfRule type="containsText" dxfId="227" priority="306" operator="containsText" text="Media">
      <formula>NOT(ISERROR(SEARCH("Media",T60)))</formula>
    </cfRule>
    <cfRule type="containsText" dxfId="226" priority="307" operator="containsText" text="Media">
      <formula>NOT(ISERROR(SEARCH("Media",T60)))</formula>
    </cfRule>
    <cfRule type="containsText" dxfId="225" priority="308" operator="containsText" text="Muy Baja">
      <formula>NOT(ISERROR(SEARCH("Muy Baja",T60)))</formula>
    </cfRule>
    <cfRule type="containsText" dxfId="224" priority="309" operator="containsText" text="Baja">
      <formula>NOT(ISERROR(SEARCH("Baja",T60)))</formula>
    </cfRule>
    <cfRule type="containsText" dxfId="223" priority="310" operator="containsText" text="Muy Baja">
      <formula>NOT(ISERROR(SEARCH("Muy Baja",T60)))</formula>
    </cfRule>
    <cfRule type="containsText" dxfId="222" priority="311" operator="containsText" text="Muy Baja">
      <formula>NOT(ISERROR(SEARCH("Muy Baja",T60)))</formula>
    </cfRule>
    <cfRule type="containsText" dxfId="221" priority="312" operator="containsText" text="Muy Baja">
      <formula>NOT(ISERROR(SEARCH("Muy Baja",T60)))</formula>
    </cfRule>
    <cfRule type="containsText" dxfId="220" priority="313" operator="containsText" text="Muy Baja'Tabla probabilidad'!">
      <formula>NOT(ISERROR(SEARCH("Muy Baja'Tabla probabilidad'!",T60)))</formula>
    </cfRule>
    <cfRule type="containsText" dxfId="219" priority="314" operator="containsText" text="Muy bajo">
      <formula>NOT(ISERROR(SEARCH("Muy bajo",T60)))</formula>
    </cfRule>
    <cfRule type="containsText" dxfId="218" priority="315" operator="containsText" text="Alta">
      <formula>NOT(ISERROR(SEARCH("Alta",T60)))</formula>
    </cfRule>
    <cfRule type="containsText" dxfId="217" priority="316" operator="containsText" text="Media">
      <formula>NOT(ISERROR(SEARCH("Media",T60)))</formula>
    </cfRule>
    <cfRule type="containsText" dxfId="216" priority="317" operator="containsText" text="Baja">
      <formula>NOT(ISERROR(SEARCH("Baja",T60)))</formula>
    </cfRule>
    <cfRule type="containsText" dxfId="215" priority="318" operator="containsText" text="Muy baja">
      <formula>NOT(ISERROR(SEARCH("Muy baja",T60)))</formula>
    </cfRule>
    <cfRule type="cellIs" dxfId="214" priority="321" operator="between">
      <formula>1</formula>
      <formula>2</formula>
    </cfRule>
    <cfRule type="cellIs" dxfId="213" priority="322" operator="between">
      <formula>0</formula>
      <formula>2</formula>
    </cfRule>
  </conditionalFormatting>
  <conditionalFormatting sqref="U10 U20 U30">
    <cfRule type="containsText" dxfId="212" priority="524" operator="containsText" text="Catastrófico">
      <formula>NOT(ISERROR(SEARCH("Catastrófico",U10)))</formula>
    </cfRule>
    <cfRule type="containsText" dxfId="211" priority="525" operator="containsText" text="Mayor">
      <formula>NOT(ISERROR(SEARCH("Mayor",U10)))</formula>
    </cfRule>
    <cfRule type="containsText" dxfId="210" priority="526" operator="containsText" text="Alta">
      <formula>NOT(ISERROR(SEARCH("Alta",U10)))</formula>
    </cfRule>
    <cfRule type="containsText" dxfId="209" priority="527" operator="containsText" text="Moderado">
      <formula>NOT(ISERROR(SEARCH("Moderado",U10)))</formula>
    </cfRule>
    <cfRule type="containsText" dxfId="208" priority="528" operator="containsText" text="Menor">
      <formula>NOT(ISERROR(SEARCH("Menor",U10)))</formula>
    </cfRule>
    <cfRule type="containsText" dxfId="207" priority="529" operator="containsText" text="Leve">
      <formula>NOT(ISERROR(SEARCH("Leve",U10)))</formula>
    </cfRule>
  </conditionalFormatting>
  <conditionalFormatting sqref="U60 U70">
    <cfRule type="containsText" dxfId="206" priority="294" operator="containsText" text="Catastrófico">
      <formula>NOT(ISERROR(SEARCH("Catastrófico",U60)))</formula>
    </cfRule>
    <cfRule type="containsText" dxfId="205" priority="295" operator="containsText" text="Mayor">
      <formula>NOT(ISERROR(SEARCH("Mayor",U60)))</formula>
    </cfRule>
    <cfRule type="containsText" dxfId="204" priority="296" operator="containsText" text="Alta">
      <formula>NOT(ISERROR(SEARCH("Alta",U60)))</formula>
    </cfRule>
    <cfRule type="containsText" dxfId="203" priority="297" operator="containsText" text="Moderado">
      <formula>NOT(ISERROR(SEARCH("Moderado",U60)))</formula>
    </cfRule>
    <cfRule type="containsText" dxfId="202" priority="298" operator="containsText" text="Menor">
      <formula>NOT(ISERROR(SEARCH("Menor",U60)))</formula>
    </cfRule>
    <cfRule type="containsText" dxfId="201" priority="299" operator="containsText" text="Leve">
      <formula>NOT(ISERROR(SEARCH("Leve",U60)))</formula>
    </cfRule>
  </conditionalFormatting>
  <conditionalFormatting sqref="V10 V20">
    <cfRule type="containsText" dxfId="200" priority="488" operator="containsText" text="Extremo">
      <formula>NOT(ISERROR(SEARCH("Extremo",V10)))</formula>
    </cfRule>
    <cfRule type="containsText" dxfId="199" priority="489" operator="containsText" text="Alto">
      <formula>NOT(ISERROR(SEARCH("Alto",V10)))</formula>
    </cfRule>
    <cfRule type="containsText" dxfId="198" priority="490" operator="containsText" text="Bajo">
      <formula>NOT(ISERROR(SEARCH("Bajo",V10)))</formula>
    </cfRule>
    <cfRule type="containsText" dxfId="197" priority="491" operator="containsText" text="Moderado">
      <formula>NOT(ISERROR(SEARCH("Moderado",V10)))</formula>
    </cfRule>
  </conditionalFormatting>
  <conditionalFormatting sqref="V30">
    <cfRule type="containsText" dxfId="196" priority="455" operator="containsText" text="Extremo">
      <formula>NOT(ISERROR(SEARCH("Extremo",V30)))</formula>
    </cfRule>
    <cfRule type="containsText" dxfId="195" priority="456" operator="containsText" text="Alto">
      <formula>NOT(ISERROR(SEARCH("Alto",V30)))</formula>
    </cfRule>
    <cfRule type="containsText" dxfId="194" priority="457" operator="containsText" text="Bajo">
      <formula>NOT(ISERROR(SEARCH("Bajo",V30)))</formula>
    </cfRule>
    <cfRule type="containsText" dxfId="193" priority="458" operator="containsText" text="Moderado">
      <formula>NOT(ISERROR(SEARCH("Moderado",V30)))</formula>
    </cfRule>
  </conditionalFormatting>
  <conditionalFormatting sqref="V60 V70">
    <cfRule type="containsText" dxfId="192" priority="290" operator="containsText" text="Extremo">
      <formula>NOT(ISERROR(SEARCH("Extremo",V60)))</formula>
    </cfRule>
    <cfRule type="containsText" dxfId="191" priority="291" operator="containsText" text="Alto">
      <formula>NOT(ISERROR(SEARCH("Alto",V60)))</formula>
    </cfRule>
    <cfRule type="containsText" dxfId="190" priority="292" operator="containsText" text="Bajo">
      <formula>NOT(ISERROR(SEARCH("Bajo",V60)))</formula>
    </cfRule>
    <cfRule type="containsText" dxfId="189" priority="293" operator="containsText" text="Moderado">
      <formula>NOT(ISERROR(SEARCH("Moderado",V60)))</formula>
    </cfRule>
  </conditionalFormatting>
  <conditionalFormatting sqref="T40">
    <cfRule type="containsText" dxfId="188" priority="43" operator="containsText" text="Muy Baja">
      <formula>NOT(ISERROR(SEARCH("Muy Baja",T40)))</formula>
    </cfRule>
    <cfRule type="containsText" dxfId="187" priority="44" operator="containsText" text="Baja">
      <formula>NOT(ISERROR(SEARCH("Baja",T40)))</formula>
    </cfRule>
    <cfRule type="containsText" dxfId="186" priority="45" operator="containsText" text="Muy Alta">
      <formula>NOT(ISERROR(SEARCH("Muy Alta",T40)))</formula>
    </cfRule>
    <cfRule type="containsText" dxfId="185" priority="46" operator="containsText" text="Alta">
      <formula>NOT(ISERROR(SEARCH("Alta",T40)))</formula>
    </cfRule>
    <cfRule type="containsText" dxfId="184" priority="47" operator="containsText" text="Media">
      <formula>NOT(ISERROR(SEARCH("Media",T40)))</formula>
    </cfRule>
    <cfRule type="containsText" dxfId="183" priority="48" operator="containsText" text="Media">
      <formula>NOT(ISERROR(SEARCH("Media",T40)))</formula>
    </cfRule>
    <cfRule type="containsText" dxfId="182" priority="49" operator="containsText" text="Media">
      <formula>NOT(ISERROR(SEARCH("Media",T40)))</formula>
    </cfRule>
    <cfRule type="containsText" dxfId="181" priority="50" operator="containsText" text="Muy Baja">
      <formula>NOT(ISERROR(SEARCH("Muy Baja",T40)))</formula>
    </cfRule>
    <cfRule type="containsText" dxfId="180" priority="51" operator="containsText" text="Baja">
      <formula>NOT(ISERROR(SEARCH("Baja",T40)))</formula>
    </cfRule>
    <cfRule type="containsText" dxfId="179" priority="52" operator="containsText" text="Muy Baja">
      <formula>NOT(ISERROR(SEARCH("Muy Baja",T40)))</formula>
    </cfRule>
    <cfRule type="containsText" dxfId="178" priority="53" operator="containsText" text="Muy Baja">
      <formula>NOT(ISERROR(SEARCH("Muy Baja",T40)))</formula>
    </cfRule>
    <cfRule type="containsText" dxfId="177" priority="54" operator="containsText" text="Muy Baja">
      <formula>NOT(ISERROR(SEARCH("Muy Baja",T40)))</formula>
    </cfRule>
    <cfRule type="containsText" dxfId="176" priority="55" operator="containsText" text="Muy Baja'Tabla probabilidad'!">
      <formula>NOT(ISERROR(SEARCH("Muy Baja'Tabla probabilidad'!",T40)))</formula>
    </cfRule>
    <cfRule type="containsText" dxfId="175" priority="56" operator="containsText" text="Muy bajo">
      <formula>NOT(ISERROR(SEARCH("Muy bajo",T40)))</formula>
    </cfRule>
    <cfRule type="containsText" dxfId="174" priority="57" operator="containsText" text="Alta">
      <formula>NOT(ISERROR(SEARCH("Alta",T40)))</formula>
    </cfRule>
    <cfRule type="containsText" dxfId="173" priority="58" operator="containsText" text="Media">
      <formula>NOT(ISERROR(SEARCH("Media",T40)))</formula>
    </cfRule>
    <cfRule type="containsText" dxfId="172" priority="59" operator="containsText" text="Baja">
      <formula>NOT(ISERROR(SEARCH("Baja",T40)))</formula>
    </cfRule>
    <cfRule type="containsText" dxfId="171" priority="60" operator="containsText" text="Muy baja">
      <formula>NOT(ISERROR(SEARCH("Muy baja",T40)))</formula>
    </cfRule>
    <cfRule type="cellIs" dxfId="170" priority="63" operator="between">
      <formula>1</formula>
      <formula>2</formula>
    </cfRule>
    <cfRule type="cellIs" dxfId="169" priority="64" operator="between">
      <formula>0</formula>
      <formula>2</formula>
    </cfRule>
  </conditionalFormatting>
  <conditionalFormatting sqref="U40">
    <cfRule type="containsText" dxfId="168" priority="37" operator="containsText" text="Catastrófico">
      <formula>NOT(ISERROR(SEARCH("Catastrófico",U40)))</formula>
    </cfRule>
    <cfRule type="containsText" dxfId="167" priority="38" operator="containsText" text="Mayor">
      <formula>NOT(ISERROR(SEARCH("Mayor",U40)))</formula>
    </cfRule>
    <cfRule type="containsText" dxfId="166" priority="39" operator="containsText" text="Alta">
      <formula>NOT(ISERROR(SEARCH("Alta",U40)))</formula>
    </cfRule>
    <cfRule type="containsText" dxfId="165" priority="40" operator="containsText" text="Moderado">
      <formula>NOT(ISERROR(SEARCH("Moderado",U40)))</formula>
    </cfRule>
    <cfRule type="containsText" dxfId="164" priority="41" operator="containsText" text="Menor">
      <formula>NOT(ISERROR(SEARCH("Menor",U40)))</formula>
    </cfRule>
    <cfRule type="containsText" dxfId="163" priority="42" operator="containsText" text="Leve">
      <formula>NOT(ISERROR(SEARCH("Leve",U40)))</formula>
    </cfRule>
  </conditionalFormatting>
  <conditionalFormatting sqref="V40">
    <cfRule type="containsText" dxfId="162" priority="33" operator="containsText" text="Extremo">
      <formula>NOT(ISERROR(SEARCH("Extremo",V40)))</formula>
    </cfRule>
    <cfRule type="containsText" dxfId="161" priority="34" operator="containsText" text="Alto">
      <formula>NOT(ISERROR(SEARCH("Alto",V40)))</formula>
    </cfRule>
    <cfRule type="containsText" dxfId="160" priority="35" operator="containsText" text="Bajo">
      <formula>NOT(ISERROR(SEARCH("Bajo",V40)))</formula>
    </cfRule>
    <cfRule type="containsText" dxfId="159" priority="36" operator="containsText" text="Moderado">
      <formula>NOT(ISERROR(SEARCH("Moderado",V40)))</formula>
    </cfRule>
  </conditionalFormatting>
  <conditionalFormatting sqref="T50">
    <cfRule type="containsText" dxfId="158" priority="11" operator="containsText" text="Muy Baja">
      <formula>NOT(ISERROR(SEARCH("Muy Baja",T50)))</formula>
    </cfRule>
    <cfRule type="containsText" dxfId="157" priority="12" operator="containsText" text="Baja">
      <formula>NOT(ISERROR(SEARCH("Baja",T50)))</formula>
    </cfRule>
    <cfRule type="containsText" dxfId="156" priority="13" operator="containsText" text="Muy Alta">
      <formula>NOT(ISERROR(SEARCH("Muy Alta",T50)))</formula>
    </cfRule>
    <cfRule type="containsText" dxfId="155" priority="14" operator="containsText" text="Alta">
      <formula>NOT(ISERROR(SEARCH("Alta",T50)))</formula>
    </cfRule>
    <cfRule type="containsText" dxfId="154" priority="15" operator="containsText" text="Media">
      <formula>NOT(ISERROR(SEARCH("Media",T50)))</formula>
    </cfRule>
    <cfRule type="containsText" dxfId="153" priority="16" operator="containsText" text="Media">
      <formula>NOT(ISERROR(SEARCH("Media",T50)))</formula>
    </cfRule>
    <cfRule type="containsText" dxfId="152" priority="17" operator="containsText" text="Media">
      <formula>NOT(ISERROR(SEARCH("Media",T50)))</formula>
    </cfRule>
    <cfRule type="containsText" dxfId="151" priority="18" operator="containsText" text="Muy Baja">
      <formula>NOT(ISERROR(SEARCH("Muy Baja",T50)))</formula>
    </cfRule>
    <cfRule type="containsText" dxfId="150" priority="19" operator="containsText" text="Baja">
      <formula>NOT(ISERROR(SEARCH("Baja",T50)))</formula>
    </cfRule>
    <cfRule type="containsText" dxfId="149" priority="20" operator="containsText" text="Muy Baja">
      <formula>NOT(ISERROR(SEARCH("Muy Baja",T50)))</formula>
    </cfRule>
    <cfRule type="containsText" dxfId="148" priority="21" operator="containsText" text="Muy Baja">
      <formula>NOT(ISERROR(SEARCH("Muy Baja",T50)))</formula>
    </cfRule>
    <cfRule type="containsText" dxfId="147" priority="22" operator="containsText" text="Muy Baja">
      <formula>NOT(ISERROR(SEARCH("Muy Baja",T50)))</formula>
    </cfRule>
    <cfRule type="containsText" dxfId="146" priority="23" operator="containsText" text="Muy Baja'Tabla probabilidad'!">
      <formula>NOT(ISERROR(SEARCH("Muy Baja'Tabla probabilidad'!",T50)))</formula>
    </cfRule>
    <cfRule type="containsText" dxfId="145" priority="24" operator="containsText" text="Muy bajo">
      <formula>NOT(ISERROR(SEARCH("Muy bajo",T50)))</formula>
    </cfRule>
    <cfRule type="containsText" dxfId="144" priority="25" operator="containsText" text="Alta">
      <formula>NOT(ISERROR(SEARCH("Alta",T50)))</formula>
    </cfRule>
    <cfRule type="containsText" dxfId="143" priority="26" operator="containsText" text="Media">
      <formula>NOT(ISERROR(SEARCH("Media",T50)))</formula>
    </cfRule>
    <cfRule type="containsText" dxfId="142" priority="27" operator="containsText" text="Baja">
      <formula>NOT(ISERROR(SEARCH("Baja",T50)))</formula>
    </cfRule>
    <cfRule type="containsText" dxfId="141" priority="28" operator="containsText" text="Muy baja">
      <formula>NOT(ISERROR(SEARCH("Muy baja",T50)))</formula>
    </cfRule>
    <cfRule type="cellIs" dxfId="140" priority="31" operator="between">
      <formula>1</formula>
      <formula>2</formula>
    </cfRule>
    <cfRule type="cellIs" dxfId="139" priority="32" operator="between">
      <formula>0</formula>
      <formula>2</formula>
    </cfRule>
  </conditionalFormatting>
  <conditionalFormatting sqref="U50">
    <cfRule type="containsText" dxfId="138" priority="5" operator="containsText" text="Catastrófico">
      <formula>NOT(ISERROR(SEARCH("Catastrófico",U50)))</formula>
    </cfRule>
    <cfRule type="containsText" dxfId="137" priority="6" operator="containsText" text="Mayor">
      <formula>NOT(ISERROR(SEARCH("Mayor",U50)))</formula>
    </cfRule>
    <cfRule type="containsText" dxfId="136" priority="7" operator="containsText" text="Alta">
      <formula>NOT(ISERROR(SEARCH("Alta",U50)))</formula>
    </cfRule>
    <cfRule type="containsText" dxfId="135" priority="8" operator="containsText" text="Moderado">
      <formula>NOT(ISERROR(SEARCH("Moderado",U50)))</formula>
    </cfRule>
    <cfRule type="containsText" dxfId="134" priority="9" operator="containsText" text="Menor">
      <formula>NOT(ISERROR(SEARCH("Menor",U50)))</formula>
    </cfRule>
    <cfRule type="containsText" dxfId="133" priority="10" operator="containsText" text="Leve">
      <formula>NOT(ISERROR(SEARCH("Leve",U50)))</formula>
    </cfRule>
  </conditionalFormatting>
  <conditionalFormatting sqref="V50">
    <cfRule type="containsText" dxfId="132" priority="1" operator="containsText" text="Extremo">
      <formula>NOT(ISERROR(SEARCH("Extremo",V50)))</formula>
    </cfRule>
    <cfRule type="containsText" dxfId="131" priority="2" operator="containsText" text="Alto">
      <formula>NOT(ISERROR(SEARCH("Alto",V50)))</formula>
    </cfRule>
    <cfRule type="containsText" dxfId="130" priority="3" operator="containsText" text="Bajo">
      <formula>NOT(ISERROR(SEARCH("Bajo",V50)))</formula>
    </cfRule>
    <cfRule type="containsText" dxfId="129" priority="4" operator="containsText" text="Moderado">
      <formula>NOT(ISERROR(SEARCH("Moderado",V50)))</formula>
    </cfRule>
  </conditionalFormatting>
  <dataValidations count="2">
    <dataValidation allowBlank="1" showInputMessage="1" showErrorMessage="1" prompt="Enunciar cuál es el control" sqref="E65:E68 E25:E28 E30:E31 E15:E23 E70:E71 E73 E33:E38 E45:E48 E10:E13 E60:E63 E75:E79 E55:E58 E50:E53 E40:E43" xr:uid="{00000000-0002-0000-0500-000000000000}"/>
    <dataValidation type="list" allowBlank="1" showInputMessage="1" showErrorMessage="1" sqref="N10:Q79 F10: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9"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50"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19" operator="containsText" id="{A5173A80-D256-4C96-9694-525C9DB1E3BD}">
            <xm:f>NOT(ISERROR(SEARCH('8- Políticas de Administración '!$B$5,T60)))</xm:f>
            <xm:f>'8- Políticas de Administración '!$B$5</xm:f>
            <x14:dxf>
              <font>
                <color rgb="FF006100"/>
              </font>
              <fill>
                <patternFill>
                  <bgColor rgb="FFC6EFCE"/>
                </patternFill>
              </fill>
            </x14:dxf>
          </x14:cfRule>
          <x14:cfRule type="containsText" priority="320" operator="containsText" id="{FB927DED-08A8-4972-857B-A4A884F0DD0D}">
            <xm:f>NOT(ISERROR(SEARCH('8- Políticas de Administración '!$B$5,T60)))</xm:f>
            <xm:f>'8- Políticas de Administración '!$B$5</xm:f>
            <x14:dxf>
              <font>
                <color rgb="FF9C0006"/>
              </font>
              <fill>
                <patternFill>
                  <bgColor rgb="FFFFC7CE"/>
                </patternFill>
              </fill>
            </x14:dxf>
          </x14:cfRule>
          <xm:sqref>T60 T70</xm:sqref>
        </x14:conditionalFormatting>
        <x14:conditionalFormatting xmlns:xm="http://schemas.microsoft.com/office/excel/2006/main">
          <x14:cfRule type="containsText" priority="61" operator="containsText" id="{E7B4143B-45EC-4513-9F54-1C244FDF0BA9}">
            <xm:f>NOT(ISERROR(SEARCH('8- Políticas de Administración '!$B$5,T40)))</xm:f>
            <xm:f>'8- Políticas de Administración '!$B$5</xm:f>
            <x14:dxf>
              <font>
                <color rgb="FF006100"/>
              </font>
              <fill>
                <patternFill>
                  <bgColor rgb="FFC6EFCE"/>
                </patternFill>
              </fill>
            </x14:dxf>
          </x14:cfRule>
          <x14:cfRule type="containsText" priority="62" operator="containsText" id="{D312B5C9-B376-4CA8-BAE5-85708EA76824}">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29" operator="containsText" id="{ABB0E668-BC02-4717-B8DE-49DF66C41507}">
            <xm:f>NOT(ISERROR(SEARCH('8- Políticas de Administración '!$B$5,T50)))</xm:f>
            <xm:f>'8- Políticas de Administración '!$B$5</xm:f>
            <x14:dxf>
              <font>
                <color rgb="FF006100"/>
              </font>
              <fill>
                <patternFill>
                  <bgColor rgb="FFC6EFCE"/>
                </patternFill>
              </fill>
            </x14:dxf>
          </x14:cfRule>
          <x14:cfRule type="containsText" priority="30" operator="containsText" id="{5F3D54F8-00E2-4F43-9A6C-4F554A59385A}">
            <xm:f>NOT(ISERROR(SEARCH('8- Políticas de Administración '!$B$5,T50)))</xm:f>
            <xm:f>'8- Políticas de Administración '!$B$5</xm:f>
            <x14:dxf>
              <font>
                <color rgb="FF9C0006"/>
              </font>
              <fill>
                <patternFill>
                  <bgColor rgb="FFFFC7CE"/>
                </patternFill>
              </fill>
            </x14:dxf>
          </x14:cfRule>
          <xm:sqref>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4" tint="-0.249977111117893"/>
    <pageSetUpPr fitToPage="1"/>
  </sheetPr>
  <dimension ref="A1:JI79"/>
  <sheetViews>
    <sheetView showGridLines="0" zoomScale="70" zoomScaleNormal="70" zoomScalePageLayoutView="70" workbookViewId="0">
      <selection activeCell="T88" sqref="T88"/>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23" style="7" customWidth="1"/>
    <col min="16" max="16" width="17.42578125" style="7" customWidth="1"/>
    <col min="17" max="17" width="22.85546875" style="7" customWidth="1"/>
    <col min="18" max="269" width="11.42578125" style="7"/>
    <col min="270" max="16384" width="11.42578125" style="12"/>
  </cols>
  <sheetData>
    <row r="1" spans="1:269" s="9" customFormat="1" ht="27.75" customHeight="1">
      <c r="A1" s="667"/>
      <c r="B1" s="667"/>
      <c r="C1" s="667"/>
      <c r="D1" s="667"/>
      <c r="E1" s="667"/>
      <c r="F1" s="661" t="s">
        <v>399</v>
      </c>
      <c r="G1" s="661"/>
      <c r="H1" s="661"/>
      <c r="I1" s="661"/>
      <c r="J1" s="661"/>
      <c r="K1" s="661"/>
      <c r="L1" s="661"/>
      <c r="M1" s="661"/>
      <c r="N1" s="661"/>
      <c r="O1" s="661"/>
      <c r="P1" s="661"/>
      <c r="Q1" s="66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row>
    <row r="2" spans="1:269" s="9" customFormat="1" ht="27" customHeight="1">
      <c r="A2" s="667"/>
      <c r="B2" s="667"/>
      <c r="C2" s="667"/>
      <c r="D2" s="667"/>
      <c r="E2" s="667"/>
      <c r="F2" s="661"/>
      <c r="G2" s="661"/>
      <c r="H2" s="661"/>
      <c r="I2" s="661"/>
      <c r="J2" s="661"/>
      <c r="K2" s="661"/>
      <c r="L2" s="661"/>
      <c r="M2" s="661"/>
      <c r="N2" s="661"/>
      <c r="O2" s="661"/>
      <c r="P2" s="661"/>
      <c r="Q2" s="661"/>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row>
    <row r="3" spans="1:269" s="9" customFormat="1" ht="27" customHeight="1">
      <c r="A3" s="667"/>
      <c r="B3" s="667"/>
      <c r="C3" s="667"/>
      <c r="D3" s="667"/>
      <c r="E3" s="667"/>
      <c r="F3" s="661"/>
      <c r="G3" s="661"/>
      <c r="H3" s="661"/>
      <c r="I3" s="661"/>
      <c r="J3" s="661"/>
      <c r="K3" s="661"/>
      <c r="L3" s="661"/>
      <c r="M3" s="661"/>
      <c r="N3" s="661"/>
      <c r="O3" s="661"/>
      <c r="P3" s="661"/>
      <c r="Q3" s="661"/>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row>
    <row r="4" spans="1:269" s="9" customFormat="1" ht="23.25" customHeight="1">
      <c r="A4" s="668" t="s">
        <v>261</v>
      </c>
      <c r="B4" s="668"/>
      <c r="C4" s="671" t="s">
        <v>2</v>
      </c>
      <c r="D4" s="671"/>
      <c r="E4" s="671"/>
      <c r="F4" s="671"/>
      <c r="G4" s="671"/>
      <c r="H4" s="671"/>
      <c r="I4" s="671"/>
      <c r="J4" s="671"/>
      <c r="K4" s="671"/>
      <c r="L4" s="671"/>
      <c r="M4" s="671"/>
      <c r="N4" s="671"/>
      <c r="O4" s="671"/>
      <c r="P4" s="671"/>
      <c r="Q4" s="67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row>
    <row r="5" spans="1:269" s="9" customFormat="1" ht="56.25" customHeight="1">
      <c r="A5" s="668" t="s">
        <v>262</v>
      </c>
      <c r="B5" s="668"/>
      <c r="C5" s="671" t="s">
        <v>263</v>
      </c>
      <c r="D5" s="671"/>
      <c r="E5" s="671"/>
      <c r="F5" s="671"/>
      <c r="G5" s="671"/>
      <c r="H5" s="671"/>
      <c r="I5" s="671"/>
      <c r="J5" s="671"/>
      <c r="K5" s="671"/>
      <c r="L5" s="671"/>
      <c r="M5" s="671"/>
      <c r="N5" s="671"/>
      <c r="O5" s="671"/>
      <c r="P5" s="671"/>
      <c r="Q5" s="671"/>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row>
    <row r="6" spans="1:269" s="9" customFormat="1" ht="28.5" customHeight="1">
      <c r="A6" s="668" t="s">
        <v>264</v>
      </c>
      <c r="B6" s="668"/>
      <c r="C6" s="678" t="s">
        <v>400</v>
      </c>
      <c r="D6" s="678"/>
      <c r="E6" s="678"/>
      <c r="F6" s="678"/>
      <c r="G6" s="678"/>
      <c r="H6" s="678"/>
      <c r="I6" s="678"/>
      <c r="J6" s="678"/>
      <c r="K6" s="678"/>
      <c r="L6" s="678"/>
      <c r="M6" s="678"/>
      <c r="N6" s="678"/>
      <c r="O6" s="678"/>
      <c r="P6" s="678"/>
      <c r="Q6" s="67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row>
    <row r="7" spans="1:269" s="9" customFormat="1" ht="17.25" thickBot="1">
      <c r="A7" s="664" t="s">
        <v>401</v>
      </c>
      <c r="B7" s="664"/>
      <c r="C7" s="664"/>
      <c r="D7" s="664"/>
      <c r="E7" s="664"/>
      <c r="F7" s="664" t="s">
        <v>281</v>
      </c>
      <c r="G7" s="664"/>
      <c r="H7" s="664"/>
      <c r="I7" s="63"/>
      <c r="J7" s="665" t="s">
        <v>402</v>
      </c>
      <c r="K7" s="665"/>
      <c r="L7" s="665"/>
      <c r="M7" s="665"/>
      <c r="N7" s="666"/>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row>
    <row r="8" spans="1:269" s="9" customFormat="1" ht="45.75" customHeight="1" thickTop="1" thickBot="1">
      <c r="A8" s="669" t="s">
        <v>271</v>
      </c>
      <c r="B8" s="676" t="s">
        <v>347</v>
      </c>
      <c r="C8" s="672" t="s">
        <v>273</v>
      </c>
      <c r="D8" s="674" t="s">
        <v>283</v>
      </c>
      <c r="E8" s="676" t="s">
        <v>267</v>
      </c>
      <c r="F8" s="662" t="s">
        <v>403</v>
      </c>
      <c r="G8" s="662" t="s">
        <v>404</v>
      </c>
      <c r="H8" s="662" t="s">
        <v>405</v>
      </c>
      <c r="I8" s="679"/>
      <c r="J8" s="662" t="s">
        <v>406</v>
      </c>
      <c r="K8" s="662" t="s">
        <v>407</v>
      </c>
      <c r="L8" s="662" t="s">
        <v>408</v>
      </c>
      <c r="M8" s="662" t="s">
        <v>409</v>
      </c>
      <c r="N8" s="662" t="s">
        <v>410</v>
      </c>
      <c r="O8" s="662" t="s">
        <v>411</v>
      </c>
      <c r="P8" s="662" t="s">
        <v>412</v>
      </c>
      <c r="Q8" s="662" t="s">
        <v>413</v>
      </c>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row>
    <row r="9" spans="1:269" s="11" customFormat="1" ht="58.5" customHeight="1" thickTop="1" thickBot="1">
      <c r="A9" s="670"/>
      <c r="B9" s="677"/>
      <c r="C9" s="673"/>
      <c r="D9" s="675"/>
      <c r="E9" s="677"/>
      <c r="F9" s="663"/>
      <c r="G9" s="663"/>
      <c r="H9" s="663"/>
      <c r="I9" s="680"/>
      <c r="J9" s="663"/>
      <c r="K9" s="663"/>
      <c r="L9" s="663"/>
      <c r="M9" s="663"/>
      <c r="N9" s="663"/>
      <c r="O9" s="663"/>
      <c r="P9" s="663"/>
      <c r="Q9" s="663"/>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row>
    <row r="10" spans="1:269" ht="13.5" customHeight="1">
      <c r="A10" s="656">
        <f>'5- Identificación de Riesgos'!A10</f>
        <v>1</v>
      </c>
      <c r="B10" s="644" t="str">
        <f>'5- Identificación de Riesgos'!B10</f>
        <v>Efectuar el reparto judicial sin el cumplimiento de los requisitos.
(GESTION DE REPARTO)</v>
      </c>
      <c r="C10" s="647" t="str">
        <f>'5- Identificación de Riesgos'!C10</f>
        <v>No realizar el reparto o no hacerlo siguiendo el procedimiento establecido</v>
      </c>
      <c r="D10" s="647" t="s">
        <v>295</v>
      </c>
      <c r="E10" s="101" t="str">
        <f>'5- Identificación de Riesgos'!D10</f>
        <v>1. Errores de digitación en el software de reparto o herramienta tecnológica.</v>
      </c>
      <c r="F10" s="659" t="str">
        <f>'5- Identificación de Riesgos'!H10</f>
        <v>Muy Baja - 1</v>
      </c>
      <c r="G10" s="647" t="str">
        <f>'5- Identificación de Riesgos'!M10</f>
        <v>Menor - 2</v>
      </c>
      <c r="H10" s="647" t="str">
        <f>'5- Identificación de Riesgos'!N10</f>
        <v>Bajo - 2</v>
      </c>
      <c r="I10" s="99"/>
      <c r="J10" s="650" t="str">
        <f>'6- Valoración Controles'!T10</f>
        <v>Muy Baja - 1</v>
      </c>
      <c r="K10" s="650" t="str">
        <f>'6- Valoración Controles'!U10</f>
        <v>Leve - 1</v>
      </c>
      <c r="L10" s="653" t="e">
        <f>AVERAGE(#REF!)</f>
        <v>#REF!</v>
      </c>
      <c r="M10" s="644" t="str">
        <f>'6- Valoración Controles'!V10</f>
        <v>Bajo - 1</v>
      </c>
      <c r="N10" s="644" t="s">
        <v>414</v>
      </c>
      <c r="O10" s="102"/>
      <c r="P10" s="102"/>
      <c r="Q10" s="103"/>
    </row>
    <row r="11" spans="1:269" ht="13.5" customHeight="1">
      <c r="A11" s="657"/>
      <c r="B11" s="645"/>
      <c r="C11" s="649"/>
      <c r="D11" s="649"/>
      <c r="E11" s="104" t="str">
        <f>'5- Identificación de Riesgos'!D11</f>
        <v>2. Incumplimiento del procedimiento de reparto.</v>
      </c>
      <c r="F11" s="660"/>
      <c r="G11" s="648"/>
      <c r="H11" s="649"/>
      <c r="I11" s="64"/>
      <c r="J11" s="651"/>
      <c r="K11" s="651"/>
      <c r="L11" s="654"/>
      <c r="M11" s="645"/>
      <c r="N11" s="645"/>
      <c r="O11" s="105"/>
      <c r="P11" s="105">
        <v>5</v>
      </c>
      <c r="Q11" s="106"/>
    </row>
    <row r="12" spans="1:269" ht="13.5" customHeight="1">
      <c r="A12" s="657"/>
      <c r="B12" s="645"/>
      <c r="C12" s="649"/>
      <c r="D12" s="649"/>
      <c r="E12" s="110" t="str">
        <f>'5- Identificación de Riesgos'!D12</f>
        <v>3. Falta de seguimiento y control al cumplimiento efectivo de la actividad de reparto.</v>
      </c>
      <c r="F12" s="660"/>
      <c r="G12" s="648"/>
      <c r="H12" s="649"/>
      <c r="I12" s="64"/>
      <c r="J12" s="651"/>
      <c r="K12" s="651"/>
      <c r="L12" s="654"/>
      <c r="M12" s="645"/>
      <c r="N12" s="645"/>
      <c r="O12" s="105"/>
      <c r="P12" s="105"/>
      <c r="Q12" s="106"/>
    </row>
    <row r="13" spans="1:269" ht="13.5" customHeight="1">
      <c r="A13" s="657"/>
      <c r="B13" s="645"/>
      <c r="C13" s="649"/>
      <c r="D13" s="649"/>
      <c r="E13" s="104" t="str">
        <f>'5- Identificación de Riesgos'!D13</f>
        <v>4. Fallas en el servicio de internet,  conectividad  irregular.</v>
      </c>
      <c r="F13" s="660"/>
      <c r="G13" s="648"/>
      <c r="H13" s="649"/>
      <c r="I13" s="64"/>
      <c r="J13" s="651"/>
      <c r="K13" s="651"/>
      <c r="L13" s="654"/>
      <c r="M13" s="645"/>
      <c r="N13" s="645"/>
      <c r="O13" s="105"/>
      <c r="P13" s="105"/>
      <c r="Q13" s="106"/>
    </row>
    <row r="14" spans="1:269" ht="13.5" customHeight="1">
      <c r="A14" s="657"/>
      <c r="B14" s="645"/>
      <c r="C14" s="649"/>
      <c r="D14" s="649"/>
      <c r="E14" s="104" t="str">
        <f>'5- Identificación de Riesgos'!D14</f>
        <v>5, Perdida de información (correos electronicos)</v>
      </c>
      <c r="F14" s="660"/>
      <c r="G14" s="648"/>
      <c r="H14" s="649"/>
      <c r="I14" s="64"/>
      <c r="J14" s="651"/>
      <c r="K14" s="651"/>
      <c r="L14" s="654"/>
      <c r="M14" s="645"/>
      <c r="N14" s="645"/>
      <c r="O14" s="105"/>
      <c r="P14" s="105"/>
      <c r="Q14" s="106"/>
    </row>
    <row r="15" spans="1:269" ht="13.5" customHeight="1">
      <c r="A15" s="657"/>
      <c r="B15" s="645"/>
      <c r="C15" s="649"/>
      <c r="D15" s="649"/>
      <c r="E15" s="104">
        <f>'5- Identificación de Riesgos'!D15</f>
        <v>0</v>
      </c>
      <c r="F15" s="660"/>
      <c r="G15" s="648"/>
      <c r="H15" s="649"/>
      <c r="I15" s="64"/>
      <c r="J15" s="651"/>
      <c r="K15" s="651"/>
      <c r="L15" s="654"/>
      <c r="M15" s="645"/>
      <c r="N15" s="645"/>
      <c r="O15" s="105"/>
      <c r="P15" s="105"/>
      <c r="Q15" s="106"/>
    </row>
    <row r="16" spans="1:269" ht="13.5" customHeight="1">
      <c r="A16" s="657"/>
      <c r="B16" s="645"/>
      <c r="C16" s="649"/>
      <c r="D16" s="649"/>
      <c r="E16" s="104">
        <f>'5- Identificación de Riesgos'!D16</f>
        <v>0</v>
      </c>
      <c r="F16" s="660"/>
      <c r="G16" s="648"/>
      <c r="H16" s="649"/>
      <c r="I16" s="64"/>
      <c r="J16" s="651"/>
      <c r="K16" s="651"/>
      <c r="L16" s="654"/>
      <c r="M16" s="645"/>
      <c r="N16" s="645"/>
      <c r="O16" s="105"/>
      <c r="P16" s="105"/>
      <c r="Q16" s="106"/>
    </row>
    <row r="17" spans="1:17" ht="13.5" customHeight="1">
      <c r="A17" s="657"/>
      <c r="B17" s="645"/>
      <c r="C17" s="649"/>
      <c r="D17" s="649"/>
      <c r="E17" s="104">
        <f>'5- Identificación de Riesgos'!D17</f>
        <v>0</v>
      </c>
      <c r="F17" s="660"/>
      <c r="G17" s="648"/>
      <c r="H17" s="649"/>
      <c r="I17" s="64"/>
      <c r="J17" s="651"/>
      <c r="K17" s="651"/>
      <c r="L17" s="654"/>
      <c r="M17" s="645"/>
      <c r="N17" s="645"/>
      <c r="O17" s="105"/>
      <c r="P17" s="105"/>
      <c r="Q17" s="106"/>
    </row>
    <row r="18" spans="1:17" ht="13.5" customHeight="1">
      <c r="A18" s="657"/>
      <c r="B18" s="645"/>
      <c r="C18" s="649"/>
      <c r="D18" s="649"/>
      <c r="E18" s="104">
        <f>'5- Identificación de Riesgos'!D18</f>
        <v>0</v>
      </c>
      <c r="F18" s="660"/>
      <c r="G18" s="648"/>
      <c r="H18" s="649"/>
      <c r="I18" s="64"/>
      <c r="J18" s="651"/>
      <c r="K18" s="651"/>
      <c r="L18" s="654"/>
      <c r="M18" s="645"/>
      <c r="N18" s="645"/>
      <c r="O18" s="105"/>
      <c r="P18" s="105"/>
      <c r="Q18" s="106"/>
    </row>
    <row r="19" spans="1:17" ht="13.5" customHeight="1">
      <c r="A19" s="657"/>
      <c r="B19" s="646"/>
      <c r="C19" s="649"/>
      <c r="D19" s="649"/>
      <c r="E19" s="104">
        <f>'5- Identificación de Riesgos'!D19</f>
        <v>0</v>
      </c>
      <c r="F19" s="660"/>
      <c r="G19" s="648"/>
      <c r="H19" s="649"/>
      <c r="I19" s="65"/>
      <c r="J19" s="652"/>
      <c r="K19" s="652"/>
      <c r="L19" s="655"/>
      <c r="M19" s="646"/>
      <c r="N19" s="646"/>
      <c r="O19" s="105"/>
      <c r="P19" s="105"/>
      <c r="Q19" s="106"/>
    </row>
    <row r="20" spans="1:17" ht="13.5" customHeight="1">
      <c r="A20" s="656">
        <f>'5- Identificación de Riesgos'!A20</f>
        <v>2</v>
      </c>
      <c r="B20" s="644" t="str">
        <f>'5- Identificación de Riesgos'!B20</f>
        <v xml:space="preserve"> Efectuar Citaciones/Comunicaciones/Notificaciones que no cumplan con los requisitos
(GESTION DE AUDIENCIAS Y COMUNICACIONES)</v>
      </c>
      <c r="C20" s="647" t="str">
        <f>'5- Identificación de Riesgos'!C20</f>
        <v xml:space="preserve">No tramitar las Citaciones/Comunicaciones/Notificaciones, no hacerlo oportunamente o no aplicar la normatividad </v>
      </c>
      <c r="D20" s="646" t="s">
        <v>295</v>
      </c>
      <c r="E20" s="104" t="str">
        <f>'5- Identificación de Riesgos'!D20</f>
        <v>1.  Incumplimiento del procedimiento de Citaciones/Comunicaciones/Notificaciones</v>
      </c>
      <c r="F20" s="659" t="str">
        <f>'5- Identificación de Riesgos'!H20</f>
        <v>Muy Baja - 1</v>
      </c>
      <c r="G20" s="647" t="str">
        <f>'5- Identificación de Riesgos'!M20</f>
        <v>Leve - 1</v>
      </c>
      <c r="H20" s="647" t="str">
        <f>'5- Identificación de Riesgos'!N20</f>
        <v>Bajo - 1</v>
      </c>
      <c r="I20" s="64"/>
      <c r="J20" s="650" t="str">
        <f>'6- Valoración Controles'!T20</f>
        <v>Muy Baja - 1</v>
      </c>
      <c r="K20" s="650" t="str">
        <f>'6- Valoración Controles'!U20</f>
        <v>Leve - 1</v>
      </c>
      <c r="L20" s="653" t="e">
        <f>AVERAGE(#REF!)</f>
        <v>#REF!</v>
      </c>
      <c r="M20" s="644" t="str">
        <f>'6- Valoración Controles'!V20</f>
        <v>Bajo - 1</v>
      </c>
      <c r="N20" s="644" t="s">
        <v>414</v>
      </c>
      <c r="O20" s="105"/>
      <c r="P20" s="105"/>
      <c r="Q20" s="106"/>
    </row>
    <row r="21" spans="1:17" ht="13.5" customHeight="1">
      <c r="A21" s="657"/>
      <c r="B21" s="645"/>
      <c r="C21" s="649"/>
      <c r="D21" s="649"/>
      <c r="E21" s="104" t="str">
        <f>'5- Identificación de Riesgos'!D21</f>
        <v xml:space="preserve">2. Falta de seguimiento y control al cumplimiento efectivo de tramite de Citación/Comunicación/Notificación 
</v>
      </c>
      <c r="F21" s="660"/>
      <c r="G21" s="648"/>
      <c r="H21" s="649"/>
      <c r="I21" s="64"/>
      <c r="J21" s="651"/>
      <c r="K21" s="651"/>
      <c r="L21" s="654"/>
      <c r="M21" s="645"/>
      <c r="N21" s="645"/>
      <c r="O21" s="105"/>
      <c r="P21" s="105"/>
      <c r="Q21" s="106"/>
    </row>
    <row r="22" spans="1:17" ht="13.5" customHeight="1">
      <c r="A22" s="657"/>
      <c r="B22" s="645"/>
      <c r="C22" s="649"/>
      <c r="D22" s="649"/>
      <c r="E22" s="104" t="str">
        <f>'5- Identificación de Riesgos'!D22</f>
        <v>3. Fallas en el correo electronico o errores en la configuracion de la herramienta tecnológica,  fallas en el servicio de internet, conectividad  irregular.</v>
      </c>
      <c r="F22" s="660"/>
      <c r="G22" s="648"/>
      <c r="H22" s="649"/>
      <c r="I22" s="64"/>
      <c r="J22" s="651"/>
      <c r="K22" s="651"/>
      <c r="L22" s="654"/>
      <c r="M22" s="645"/>
      <c r="N22" s="645"/>
      <c r="O22" s="105"/>
      <c r="P22" s="105"/>
      <c r="Q22" s="106"/>
    </row>
    <row r="23" spans="1:17" ht="13.5" customHeight="1">
      <c r="A23" s="657"/>
      <c r="B23" s="645"/>
      <c r="C23" s="649"/>
      <c r="D23" s="649"/>
      <c r="E23" s="104" t="str">
        <f>'5- Identificación de Riesgos'!D23</f>
        <v>4. No contar con el apoyo externo (4-72, Secretaria de gobierno de Pereira) requerido para la entrega de Citaciones/Comunicaciones/Notificaciones</v>
      </c>
      <c r="F23" s="660"/>
      <c r="G23" s="648"/>
      <c r="H23" s="649"/>
      <c r="I23" s="64"/>
      <c r="J23" s="651"/>
      <c r="K23" s="651"/>
      <c r="L23" s="654"/>
      <c r="M23" s="645"/>
      <c r="N23" s="645"/>
      <c r="O23" s="105"/>
      <c r="P23" s="105"/>
      <c r="Q23" s="106"/>
    </row>
    <row r="24" spans="1:17" ht="13.5" customHeight="1">
      <c r="A24" s="657"/>
      <c r="B24" s="645"/>
      <c r="C24" s="649"/>
      <c r="D24" s="649"/>
      <c r="E24" s="104">
        <f>'5- Identificación de Riesgos'!D24</f>
        <v>0</v>
      </c>
      <c r="F24" s="660"/>
      <c r="G24" s="648"/>
      <c r="H24" s="649"/>
      <c r="I24" s="64"/>
      <c r="J24" s="651"/>
      <c r="K24" s="651"/>
      <c r="L24" s="654"/>
      <c r="M24" s="645"/>
      <c r="N24" s="645"/>
      <c r="O24" s="105"/>
      <c r="P24" s="105"/>
      <c r="Q24" s="106"/>
    </row>
    <row r="25" spans="1:17" ht="13.5" customHeight="1">
      <c r="A25" s="657"/>
      <c r="B25" s="645"/>
      <c r="C25" s="649"/>
      <c r="D25" s="649"/>
      <c r="E25" s="104">
        <f>'5- Identificación de Riesgos'!D25</f>
        <v>0</v>
      </c>
      <c r="F25" s="660"/>
      <c r="G25" s="648"/>
      <c r="H25" s="649"/>
      <c r="I25" s="64"/>
      <c r="J25" s="651"/>
      <c r="K25" s="651"/>
      <c r="L25" s="654"/>
      <c r="M25" s="645"/>
      <c r="N25" s="645"/>
      <c r="O25" s="105"/>
      <c r="P25" s="105"/>
      <c r="Q25" s="106"/>
    </row>
    <row r="26" spans="1:17" ht="13.5" customHeight="1">
      <c r="A26" s="657"/>
      <c r="B26" s="645"/>
      <c r="C26" s="649"/>
      <c r="D26" s="649"/>
      <c r="E26" s="104">
        <f>'5- Identificación de Riesgos'!D26</f>
        <v>0</v>
      </c>
      <c r="F26" s="660"/>
      <c r="G26" s="648"/>
      <c r="H26" s="649"/>
      <c r="I26" s="64"/>
      <c r="J26" s="651"/>
      <c r="K26" s="651"/>
      <c r="L26" s="654"/>
      <c r="M26" s="645"/>
      <c r="N26" s="645"/>
      <c r="O26" s="105"/>
      <c r="P26" s="105"/>
      <c r="Q26" s="106"/>
    </row>
    <row r="27" spans="1:17" ht="13.5" customHeight="1">
      <c r="A27" s="657"/>
      <c r="B27" s="645"/>
      <c r="C27" s="649"/>
      <c r="D27" s="649"/>
      <c r="E27" s="104">
        <f>'5- Identificación de Riesgos'!D27</f>
        <v>0</v>
      </c>
      <c r="F27" s="660"/>
      <c r="G27" s="648"/>
      <c r="H27" s="649"/>
      <c r="I27" s="64"/>
      <c r="J27" s="651"/>
      <c r="K27" s="651"/>
      <c r="L27" s="654"/>
      <c r="M27" s="645"/>
      <c r="N27" s="645"/>
      <c r="O27" s="105"/>
      <c r="P27" s="105"/>
      <c r="Q27" s="106"/>
    </row>
    <row r="28" spans="1:17" ht="13.5" customHeight="1">
      <c r="A28" s="657"/>
      <c r="B28" s="645"/>
      <c r="C28" s="649"/>
      <c r="D28" s="649"/>
      <c r="E28" s="104">
        <f>'5- Identificación de Riesgos'!D28</f>
        <v>0</v>
      </c>
      <c r="F28" s="660"/>
      <c r="G28" s="648"/>
      <c r="H28" s="649"/>
      <c r="I28" s="64"/>
      <c r="J28" s="651"/>
      <c r="K28" s="651"/>
      <c r="L28" s="654"/>
      <c r="M28" s="645"/>
      <c r="N28" s="645"/>
      <c r="O28" s="105"/>
      <c r="P28" s="105"/>
      <c r="Q28" s="106"/>
    </row>
    <row r="29" spans="1:17" ht="13.5" customHeight="1">
      <c r="A29" s="657"/>
      <c r="B29" s="646"/>
      <c r="C29" s="649"/>
      <c r="D29" s="649"/>
      <c r="E29" s="104">
        <f>'5- Identificación de Riesgos'!D29</f>
        <v>0</v>
      </c>
      <c r="F29" s="660"/>
      <c r="G29" s="648"/>
      <c r="H29" s="649"/>
      <c r="I29" s="65"/>
      <c r="J29" s="652"/>
      <c r="K29" s="652"/>
      <c r="L29" s="655"/>
      <c r="M29" s="646"/>
      <c r="N29" s="646"/>
      <c r="O29" s="105"/>
      <c r="P29" s="105"/>
      <c r="Q29" s="106"/>
    </row>
    <row r="30" spans="1:17" ht="13.5" customHeight="1">
      <c r="A30" s="656">
        <f>'5- Identificación de Riesgos'!A30</f>
        <v>3</v>
      </c>
      <c r="B30" s="644" t="str">
        <f>'5- Identificación de Riesgos'!B30</f>
        <v>Incumplimiento en la gestión de solicitudes para la programación de audiencias o hacerlo sin cumplir los requisitos
(GESTION DE AUDIENCIAS)</v>
      </c>
      <c r="C30" s="647" t="str">
        <f>'5- Identificación de Riesgos'!C30</f>
        <v>No atender la solicitud del despacho judicial en dirección a gestionar -en sujeción a la normativa- las planillas para notificación de audiencias</v>
      </c>
      <c r="D30" s="646" t="s">
        <v>295</v>
      </c>
      <c r="E30" s="104" t="str">
        <f>'5- Identificación de Riesgos'!D30</f>
        <v>1. Omisión en la gestión de la comunicación a alguno de los sujetos procesales a la audiencia virtual o presencial, de conformidad con la información aportada en la planilla de notificación de audiencia.</v>
      </c>
      <c r="F30" s="659" t="str">
        <f>'5- Identificación de Riesgos'!H30</f>
        <v>Muy Baja - 1</v>
      </c>
      <c r="G30" s="647" t="str">
        <f>'5- Identificación de Riesgos'!M30</f>
        <v>Leve - 1</v>
      </c>
      <c r="H30" s="647" t="str">
        <f>'5- Identificación de Riesgos'!N30</f>
        <v>Bajo - 1</v>
      </c>
      <c r="I30" s="64"/>
      <c r="J30" s="650" t="str">
        <f>'6- Valoración Controles'!T30</f>
        <v>Muy Baja - 1</v>
      </c>
      <c r="K30" s="650" t="str">
        <f>'6- Valoración Controles'!U30</f>
        <v>Leve - 1</v>
      </c>
      <c r="L30" s="653" t="e">
        <f>AVERAGE(#REF!)</f>
        <v>#REF!</v>
      </c>
      <c r="M30" s="644" t="str">
        <f>'6- Valoración Controles'!V30</f>
        <v>Bajo - 1</v>
      </c>
      <c r="N30" s="644" t="s">
        <v>414</v>
      </c>
      <c r="O30" s="105"/>
      <c r="P30" s="105"/>
      <c r="Q30" s="106"/>
    </row>
    <row r="31" spans="1:17" ht="13.5" customHeight="1">
      <c r="A31" s="657"/>
      <c r="B31" s="645"/>
      <c r="C31" s="649"/>
      <c r="D31" s="649"/>
      <c r="E31" s="104"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F31" s="660"/>
      <c r="G31" s="648"/>
      <c r="H31" s="649"/>
      <c r="I31" s="64"/>
      <c r="J31" s="651"/>
      <c r="K31" s="651"/>
      <c r="L31" s="654"/>
      <c r="M31" s="645"/>
      <c r="N31" s="645"/>
      <c r="O31" s="105"/>
      <c r="P31" s="105"/>
      <c r="Q31" s="106"/>
    </row>
    <row r="32" spans="1:17" ht="13.5" customHeight="1">
      <c r="A32" s="657"/>
      <c r="B32" s="645"/>
      <c r="C32" s="649"/>
      <c r="D32" s="649"/>
      <c r="E32" s="104" t="str">
        <f>'5- Identificación de Riesgos'!D32</f>
        <v>3. Fallas en el servicio de internet,  conectividad  irregular.</v>
      </c>
      <c r="F32" s="660"/>
      <c r="G32" s="648"/>
      <c r="H32" s="649"/>
      <c r="I32" s="64"/>
      <c r="J32" s="651"/>
      <c r="K32" s="651"/>
      <c r="L32" s="654"/>
      <c r="M32" s="645"/>
      <c r="N32" s="645"/>
      <c r="O32" s="105"/>
      <c r="P32" s="105"/>
      <c r="Q32" s="106"/>
    </row>
    <row r="33" spans="1:17" ht="13.5" customHeight="1">
      <c r="A33" s="657"/>
      <c r="B33" s="645"/>
      <c r="C33" s="649"/>
      <c r="D33" s="649"/>
      <c r="E33" s="104"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F33" s="660"/>
      <c r="G33" s="648"/>
      <c r="H33" s="649"/>
      <c r="I33" s="64"/>
      <c r="J33" s="651"/>
      <c r="K33" s="651"/>
      <c r="L33" s="654"/>
      <c r="M33" s="645"/>
      <c r="N33" s="645"/>
      <c r="O33" s="105"/>
      <c r="P33" s="105"/>
      <c r="Q33" s="106"/>
    </row>
    <row r="34" spans="1:17" ht="13.5" customHeight="1">
      <c r="A34" s="657"/>
      <c r="B34" s="645"/>
      <c r="C34" s="649"/>
      <c r="D34" s="649"/>
      <c r="E34" s="104">
        <f>'5- Identificación de Riesgos'!D34</f>
        <v>0</v>
      </c>
      <c r="F34" s="660"/>
      <c r="G34" s="648"/>
      <c r="H34" s="649"/>
      <c r="I34" s="64"/>
      <c r="J34" s="651"/>
      <c r="K34" s="651"/>
      <c r="L34" s="654"/>
      <c r="M34" s="645"/>
      <c r="N34" s="645"/>
      <c r="O34" s="105"/>
      <c r="P34" s="105"/>
      <c r="Q34" s="106"/>
    </row>
    <row r="35" spans="1:17" ht="13.5" customHeight="1">
      <c r="A35" s="657"/>
      <c r="B35" s="645"/>
      <c r="C35" s="649"/>
      <c r="D35" s="649"/>
      <c r="E35" s="104">
        <f>'5- Identificación de Riesgos'!D35</f>
        <v>0</v>
      </c>
      <c r="F35" s="660"/>
      <c r="G35" s="648"/>
      <c r="H35" s="649"/>
      <c r="I35" s="64"/>
      <c r="J35" s="651"/>
      <c r="K35" s="651"/>
      <c r="L35" s="654"/>
      <c r="M35" s="645"/>
      <c r="N35" s="645"/>
      <c r="O35" s="105"/>
      <c r="P35" s="105"/>
      <c r="Q35" s="106"/>
    </row>
    <row r="36" spans="1:17" ht="13.5" customHeight="1">
      <c r="A36" s="657"/>
      <c r="B36" s="645"/>
      <c r="C36" s="649"/>
      <c r="D36" s="649"/>
      <c r="E36" s="104">
        <f>'5- Identificación de Riesgos'!D36</f>
        <v>0</v>
      </c>
      <c r="F36" s="660"/>
      <c r="G36" s="648"/>
      <c r="H36" s="649"/>
      <c r="I36" s="64"/>
      <c r="J36" s="651"/>
      <c r="K36" s="651"/>
      <c r="L36" s="654"/>
      <c r="M36" s="645"/>
      <c r="N36" s="645"/>
      <c r="O36" s="105"/>
      <c r="P36" s="105"/>
      <c r="Q36" s="106"/>
    </row>
    <row r="37" spans="1:17" ht="13.5" customHeight="1">
      <c r="A37" s="657"/>
      <c r="B37" s="645"/>
      <c r="C37" s="649"/>
      <c r="D37" s="649"/>
      <c r="E37" s="104">
        <f>'5- Identificación de Riesgos'!D37</f>
        <v>0</v>
      </c>
      <c r="F37" s="660"/>
      <c r="G37" s="648"/>
      <c r="H37" s="649"/>
      <c r="I37" s="64"/>
      <c r="J37" s="651"/>
      <c r="K37" s="651"/>
      <c r="L37" s="654"/>
      <c r="M37" s="645"/>
      <c r="N37" s="645"/>
      <c r="O37" s="105"/>
      <c r="P37" s="105"/>
      <c r="Q37" s="106"/>
    </row>
    <row r="38" spans="1:17" ht="13.5" customHeight="1">
      <c r="A38" s="657"/>
      <c r="B38" s="645"/>
      <c r="C38" s="649"/>
      <c r="D38" s="649"/>
      <c r="E38" s="104">
        <f>'5- Identificación de Riesgos'!D38</f>
        <v>0</v>
      </c>
      <c r="F38" s="660"/>
      <c r="G38" s="648"/>
      <c r="H38" s="649"/>
      <c r="I38" s="64"/>
      <c r="J38" s="651"/>
      <c r="K38" s="651"/>
      <c r="L38" s="654"/>
      <c r="M38" s="645"/>
      <c r="N38" s="645"/>
      <c r="O38" s="105"/>
      <c r="P38" s="105"/>
      <c r="Q38" s="106"/>
    </row>
    <row r="39" spans="1:17" ht="13.5" customHeight="1">
      <c r="A39" s="657"/>
      <c r="B39" s="646"/>
      <c r="C39" s="649"/>
      <c r="D39" s="649"/>
      <c r="E39" s="104">
        <f>'5- Identificación de Riesgos'!D39</f>
        <v>0</v>
      </c>
      <c r="F39" s="660"/>
      <c r="G39" s="648"/>
      <c r="H39" s="649"/>
      <c r="I39" s="65"/>
      <c r="J39" s="652"/>
      <c r="K39" s="652"/>
      <c r="L39" s="655"/>
      <c r="M39" s="646"/>
      <c r="N39" s="646"/>
      <c r="O39" s="105"/>
      <c r="P39" s="105"/>
      <c r="Q39" s="106"/>
    </row>
    <row r="40" spans="1:17" ht="13.5" customHeight="1">
      <c r="A40" s="656">
        <f>'5- Identificación de Riesgos'!A40</f>
        <v>4</v>
      </c>
      <c r="B40" s="644" t="str">
        <f>'5- Identificación de Riesgos'!B40</f>
        <v>Vencimiento del termino para resolver una petición
(ATENCIÓN, SERVICIO E INFORMACIÓN AL USUARIO ASIU)</v>
      </c>
      <c r="C40" s="647" t="str">
        <f>'5- Identificación de Riesgos'!C40</f>
        <v xml:space="preserve">Dar respuesta a una PQRSF, después del término legal establecido para ello.
</v>
      </c>
      <c r="D40" s="646" t="s">
        <v>295</v>
      </c>
      <c r="E40" s="104" t="str">
        <f>'5- Identificación de Riesgos'!D40</f>
        <v xml:space="preserve">1. Control y seguimiento inadecuado. </v>
      </c>
      <c r="F40" s="659" t="str">
        <f>'5- Identificación de Riesgos'!H40</f>
        <v>Muy Baja - 1</v>
      </c>
      <c r="G40" s="647" t="str">
        <f>'5- Identificación de Riesgos'!M40</f>
        <v>Menor - 2</v>
      </c>
      <c r="H40" s="647" t="str">
        <f>'5- Identificación de Riesgos'!N40</f>
        <v>Bajo - 2</v>
      </c>
      <c r="I40" s="64"/>
      <c r="J40" s="650" t="str">
        <f>'6- Valoración Controles'!T40</f>
        <v>Muy Baja - 1</v>
      </c>
      <c r="K40" s="650" t="str">
        <f>'6- Valoración Controles'!U40</f>
        <v>Leve - 1</v>
      </c>
      <c r="L40" s="653" t="e">
        <f>AVERAGE(#REF!)</f>
        <v>#REF!</v>
      </c>
      <c r="M40" s="644" t="str">
        <f>'6- Valoración Controles'!V40</f>
        <v>Bajo - 1</v>
      </c>
      <c r="N40" s="644" t="s">
        <v>414</v>
      </c>
      <c r="O40" s="105"/>
      <c r="P40" s="105"/>
      <c r="Q40" s="106"/>
    </row>
    <row r="41" spans="1:17" ht="13.5" customHeight="1">
      <c r="A41" s="657"/>
      <c r="B41" s="645"/>
      <c r="C41" s="649"/>
      <c r="D41" s="649"/>
      <c r="E41" s="104" t="str">
        <f>'5- Identificación de Riesgos'!D41</f>
        <v>2. Complejidad en la solicitud del peticionario.</v>
      </c>
      <c r="F41" s="660"/>
      <c r="G41" s="648"/>
      <c r="H41" s="649"/>
      <c r="I41" s="64"/>
      <c r="J41" s="651"/>
      <c r="K41" s="651"/>
      <c r="L41" s="654"/>
      <c r="M41" s="645"/>
      <c r="N41" s="645"/>
      <c r="O41" s="105"/>
      <c r="P41" s="105"/>
      <c r="Q41" s="106"/>
    </row>
    <row r="42" spans="1:17" ht="13.5" customHeight="1">
      <c r="A42" s="657"/>
      <c r="B42" s="645"/>
      <c r="C42" s="649"/>
      <c r="D42" s="649"/>
      <c r="E42" s="104" t="str">
        <f>'5- Identificación de Riesgos'!D42</f>
        <v>3. Fallas en la planeación  para el desarrollo de las tareas propias del CSA.</v>
      </c>
      <c r="F42" s="660"/>
      <c r="G42" s="648"/>
      <c r="H42" s="649"/>
      <c r="I42" s="64"/>
      <c r="J42" s="651"/>
      <c r="K42" s="651"/>
      <c r="L42" s="654"/>
      <c r="M42" s="645"/>
      <c r="N42" s="645"/>
      <c r="O42" s="105"/>
      <c r="P42" s="105"/>
      <c r="Q42" s="106"/>
    </row>
    <row r="43" spans="1:17" ht="13.5" customHeight="1">
      <c r="A43" s="657"/>
      <c r="B43" s="645"/>
      <c r="C43" s="649"/>
      <c r="D43" s="649"/>
      <c r="E43" s="104" t="str">
        <f>'5- Identificación de Riesgos'!D43</f>
        <v>4. Fallas e insuficiencia de las herramientas tecnológicas.</v>
      </c>
      <c r="F43" s="660"/>
      <c r="G43" s="648"/>
      <c r="H43" s="649"/>
      <c r="I43" s="64"/>
      <c r="J43" s="651"/>
      <c r="K43" s="651"/>
      <c r="L43" s="654"/>
      <c r="M43" s="645"/>
      <c r="N43" s="645"/>
      <c r="O43" s="105"/>
      <c r="P43" s="105"/>
      <c r="Q43" s="106"/>
    </row>
    <row r="44" spans="1:17" ht="13.5" customHeight="1">
      <c r="A44" s="657"/>
      <c r="B44" s="645"/>
      <c r="C44" s="649"/>
      <c r="D44" s="649"/>
      <c r="E44" s="104" t="str">
        <f>'5- Identificación de Riesgos'!D44</f>
        <v xml:space="preserve"> </v>
      </c>
      <c r="F44" s="660"/>
      <c r="G44" s="648"/>
      <c r="H44" s="649"/>
      <c r="I44" s="64"/>
      <c r="J44" s="651"/>
      <c r="K44" s="651"/>
      <c r="L44" s="654"/>
      <c r="M44" s="645"/>
      <c r="N44" s="645"/>
      <c r="O44" s="105"/>
      <c r="P44" s="105"/>
      <c r="Q44" s="106"/>
    </row>
    <row r="45" spans="1:17" ht="13.5" customHeight="1">
      <c r="A45" s="657"/>
      <c r="B45" s="645"/>
      <c r="C45" s="649"/>
      <c r="D45" s="649"/>
      <c r="E45" s="104">
        <f>'5- Identificación de Riesgos'!D45</f>
        <v>0</v>
      </c>
      <c r="F45" s="660"/>
      <c r="G45" s="648"/>
      <c r="H45" s="649"/>
      <c r="I45" s="64"/>
      <c r="J45" s="651"/>
      <c r="K45" s="651"/>
      <c r="L45" s="654"/>
      <c r="M45" s="645"/>
      <c r="N45" s="645"/>
      <c r="O45" s="105"/>
      <c r="P45" s="105"/>
      <c r="Q45" s="106"/>
    </row>
    <row r="46" spans="1:17" ht="13.5" customHeight="1">
      <c r="A46" s="657"/>
      <c r="B46" s="645"/>
      <c r="C46" s="649"/>
      <c r="D46" s="649"/>
      <c r="E46" s="104">
        <f>'5- Identificación de Riesgos'!D46</f>
        <v>0</v>
      </c>
      <c r="F46" s="660"/>
      <c r="G46" s="648"/>
      <c r="H46" s="649"/>
      <c r="I46" s="64"/>
      <c r="J46" s="651"/>
      <c r="K46" s="651"/>
      <c r="L46" s="654"/>
      <c r="M46" s="645"/>
      <c r="N46" s="645"/>
      <c r="O46" s="105"/>
      <c r="P46" s="105"/>
      <c r="Q46" s="106"/>
    </row>
    <row r="47" spans="1:17" ht="13.5" customHeight="1">
      <c r="A47" s="657"/>
      <c r="B47" s="645"/>
      <c r="C47" s="649"/>
      <c r="D47" s="649"/>
      <c r="E47" s="104">
        <f>'5- Identificación de Riesgos'!D47</f>
        <v>0</v>
      </c>
      <c r="F47" s="660"/>
      <c r="G47" s="648"/>
      <c r="H47" s="649"/>
      <c r="I47" s="64"/>
      <c r="J47" s="651"/>
      <c r="K47" s="651"/>
      <c r="L47" s="654"/>
      <c r="M47" s="645"/>
      <c r="N47" s="645"/>
      <c r="O47" s="105"/>
      <c r="P47" s="105"/>
      <c r="Q47" s="106"/>
    </row>
    <row r="48" spans="1:17" ht="13.5" customHeight="1">
      <c r="A48" s="657"/>
      <c r="B48" s="645"/>
      <c r="C48" s="649"/>
      <c r="D48" s="649"/>
      <c r="E48" s="104">
        <f>'5- Identificación de Riesgos'!D48</f>
        <v>0</v>
      </c>
      <c r="F48" s="660"/>
      <c r="G48" s="648"/>
      <c r="H48" s="649"/>
      <c r="I48" s="64"/>
      <c r="J48" s="651"/>
      <c r="K48" s="651"/>
      <c r="L48" s="654"/>
      <c r="M48" s="645"/>
      <c r="N48" s="645"/>
      <c r="O48" s="105"/>
      <c r="P48" s="105"/>
      <c r="Q48" s="106"/>
    </row>
    <row r="49" spans="1:17" ht="13.5" customHeight="1">
      <c r="A49" s="657"/>
      <c r="B49" s="646"/>
      <c r="C49" s="649"/>
      <c r="D49" s="649"/>
      <c r="E49" s="104">
        <f>'5- Identificación de Riesgos'!D49</f>
        <v>0</v>
      </c>
      <c r="F49" s="660"/>
      <c r="G49" s="648"/>
      <c r="H49" s="649"/>
      <c r="I49" s="65"/>
      <c r="J49" s="652"/>
      <c r="K49" s="652"/>
      <c r="L49" s="655"/>
      <c r="M49" s="646"/>
      <c r="N49" s="646"/>
      <c r="O49" s="105"/>
      <c r="P49" s="105"/>
      <c r="Q49" s="106"/>
    </row>
    <row r="50" spans="1:17" ht="13.5" customHeight="1">
      <c r="A50" s="656">
        <f>'5- Identificación de Riesgos'!A50</f>
        <v>5</v>
      </c>
      <c r="B50" s="644" t="str">
        <f>'5- Identificación de Riesgos'!B50</f>
        <v>No atender las solicitudes de Actualización y/o creación de nuevas funcionalidades de la plataforma tecnológica del CSA
(GESTION TECNOLOGICA)</v>
      </c>
      <c r="C50" s="647" t="str">
        <f>'5- Identificación de Riesgos'!C50</f>
        <v xml:space="preserve">No hay claridad y/o disponibilidad de información ni de recursos para atender el requerimiento </v>
      </c>
      <c r="D50" s="646" t="s">
        <v>295</v>
      </c>
      <c r="E50" s="104" t="str">
        <f>'5- Identificación de Riesgos'!D60</f>
        <v>1. Falta de digitalización del archivo en custodia del Centro de Servicios</v>
      </c>
      <c r="F50" s="659" t="str">
        <f>'5- Identificación de Riesgos'!H50</f>
        <v>Muy Baja - 1</v>
      </c>
      <c r="G50" s="647" t="str">
        <f>'5- Identificación de Riesgos'!M50</f>
        <v>Leve - 1</v>
      </c>
      <c r="H50" s="647" t="str">
        <f>'5- Identificación de Riesgos'!N50</f>
        <v>Bajo - 1</v>
      </c>
      <c r="I50" s="64"/>
      <c r="J50" s="650" t="str">
        <f>'6- Valoración Controles'!T50</f>
        <v>Muy Baja - 1</v>
      </c>
      <c r="K50" s="650" t="str">
        <f>'6- Valoración Controles'!U50</f>
        <v>Leve - 1</v>
      </c>
      <c r="L50" s="653" t="e">
        <f>AVERAGE(#REF!)</f>
        <v>#REF!</v>
      </c>
      <c r="M50" s="644" t="str">
        <f>'6- Valoración Controles'!V50</f>
        <v>Bajo - 1</v>
      </c>
      <c r="N50" s="644" t="s">
        <v>414</v>
      </c>
      <c r="O50" s="105"/>
      <c r="P50" s="105"/>
      <c r="Q50" s="106"/>
    </row>
    <row r="51" spans="1:17" ht="13.5" customHeight="1">
      <c r="A51" s="657"/>
      <c r="B51" s="645"/>
      <c r="C51" s="649"/>
      <c r="D51" s="649"/>
      <c r="E51" s="104" t="str">
        <f>'5- Identificación de Riesgos'!D61</f>
        <v>2. Desconocimiento e inaplicabilidad de las Tablas de Retención Documental (TRD)</v>
      </c>
      <c r="F51" s="660"/>
      <c r="G51" s="648"/>
      <c r="H51" s="649"/>
      <c r="I51" s="64"/>
      <c r="J51" s="651"/>
      <c r="K51" s="651"/>
      <c r="L51" s="654"/>
      <c r="M51" s="645"/>
      <c r="N51" s="645"/>
      <c r="O51" s="105"/>
      <c r="P51" s="105"/>
      <c r="Q51" s="106"/>
    </row>
    <row r="52" spans="1:17" ht="13.5" customHeight="1">
      <c r="A52" s="657"/>
      <c r="B52" s="645"/>
      <c r="C52" s="649"/>
      <c r="D52" s="649"/>
      <c r="E52" s="104" t="str">
        <f>'5- Identificación de Riesgos'!D62</f>
        <v>3, Accidentes o desastres naturales</v>
      </c>
      <c r="F52" s="660"/>
      <c r="G52" s="648"/>
      <c r="H52" s="649"/>
      <c r="I52" s="64"/>
      <c r="J52" s="651"/>
      <c r="K52" s="651"/>
      <c r="L52" s="654"/>
      <c r="M52" s="645"/>
      <c r="N52" s="645"/>
      <c r="O52" s="105"/>
      <c r="P52" s="105"/>
      <c r="Q52" s="106"/>
    </row>
    <row r="53" spans="1:17" ht="13.5" customHeight="1">
      <c r="A53" s="657"/>
      <c r="B53" s="645"/>
      <c r="C53" s="649"/>
      <c r="D53" s="649"/>
      <c r="E53" s="104">
        <f>'5- Identificación de Riesgos'!D63</f>
        <v>0</v>
      </c>
      <c r="F53" s="660"/>
      <c r="G53" s="648"/>
      <c r="H53" s="649"/>
      <c r="I53" s="64"/>
      <c r="J53" s="651"/>
      <c r="K53" s="651"/>
      <c r="L53" s="654"/>
      <c r="M53" s="645"/>
      <c r="N53" s="645"/>
      <c r="O53" s="105"/>
      <c r="P53" s="105"/>
      <c r="Q53" s="106"/>
    </row>
    <row r="54" spans="1:17" ht="13.5" customHeight="1">
      <c r="A54" s="657"/>
      <c r="B54" s="645"/>
      <c r="C54" s="649"/>
      <c r="D54" s="649"/>
      <c r="E54" s="104">
        <f>'5- Identificación de Riesgos'!D64</f>
        <v>0</v>
      </c>
      <c r="F54" s="660"/>
      <c r="G54" s="648"/>
      <c r="H54" s="649"/>
      <c r="I54" s="64"/>
      <c r="J54" s="651"/>
      <c r="K54" s="651"/>
      <c r="L54" s="654"/>
      <c r="M54" s="645"/>
      <c r="N54" s="645"/>
      <c r="O54" s="105"/>
      <c r="P54" s="105"/>
      <c r="Q54" s="106"/>
    </row>
    <row r="55" spans="1:17" ht="13.5" customHeight="1">
      <c r="A55" s="657"/>
      <c r="B55" s="645"/>
      <c r="C55" s="649"/>
      <c r="D55" s="649"/>
      <c r="E55" s="104">
        <f>'5- Identificación de Riesgos'!D65</f>
        <v>0</v>
      </c>
      <c r="F55" s="660"/>
      <c r="G55" s="648"/>
      <c r="H55" s="649"/>
      <c r="I55" s="64"/>
      <c r="J55" s="651"/>
      <c r="K55" s="651"/>
      <c r="L55" s="654"/>
      <c r="M55" s="645"/>
      <c r="N55" s="645"/>
      <c r="O55" s="105"/>
      <c r="P55" s="105"/>
      <c r="Q55" s="106"/>
    </row>
    <row r="56" spans="1:17" ht="13.5" customHeight="1">
      <c r="A56" s="657"/>
      <c r="B56" s="645"/>
      <c r="C56" s="649"/>
      <c r="D56" s="649"/>
      <c r="E56" s="104">
        <f>'5- Identificación de Riesgos'!D66</f>
        <v>0</v>
      </c>
      <c r="F56" s="660"/>
      <c r="G56" s="648"/>
      <c r="H56" s="649"/>
      <c r="I56" s="64"/>
      <c r="J56" s="651"/>
      <c r="K56" s="651"/>
      <c r="L56" s="654"/>
      <c r="M56" s="645"/>
      <c r="N56" s="645"/>
      <c r="O56" s="105"/>
      <c r="P56" s="105"/>
      <c r="Q56" s="106"/>
    </row>
    <row r="57" spans="1:17" ht="13.5" customHeight="1">
      <c r="A57" s="657"/>
      <c r="B57" s="645"/>
      <c r="C57" s="649"/>
      <c r="D57" s="649"/>
      <c r="E57" s="104">
        <f>'5- Identificación de Riesgos'!D67</f>
        <v>0</v>
      </c>
      <c r="F57" s="660"/>
      <c r="G57" s="648"/>
      <c r="H57" s="649"/>
      <c r="I57" s="64"/>
      <c r="J57" s="651"/>
      <c r="K57" s="651"/>
      <c r="L57" s="654"/>
      <c r="M57" s="645"/>
      <c r="N57" s="645"/>
      <c r="O57" s="105"/>
      <c r="P57" s="105"/>
      <c r="Q57" s="106"/>
    </row>
    <row r="58" spans="1:17" ht="13.5" customHeight="1">
      <c r="A58" s="657"/>
      <c r="B58" s="645"/>
      <c r="C58" s="649"/>
      <c r="D58" s="649"/>
      <c r="E58" s="104">
        <f>'5- Identificación de Riesgos'!D68</f>
        <v>0</v>
      </c>
      <c r="F58" s="660"/>
      <c r="G58" s="648"/>
      <c r="H58" s="649"/>
      <c r="I58" s="64"/>
      <c r="J58" s="651"/>
      <c r="K58" s="651"/>
      <c r="L58" s="654"/>
      <c r="M58" s="645"/>
      <c r="N58" s="645"/>
      <c r="O58" s="105"/>
      <c r="P58" s="105"/>
      <c r="Q58" s="106"/>
    </row>
    <row r="59" spans="1:17" ht="13.5" customHeight="1">
      <c r="A59" s="657"/>
      <c r="B59" s="646"/>
      <c r="C59" s="649"/>
      <c r="D59" s="658"/>
      <c r="E59" s="107">
        <f>'5- Identificación de Riesgos'!D69</f>
        <v>0</v>
      </c>
      <c r="F59" s="660"/>
      <c r="G59" s="648"/>
      <c r="H59" s="649"/>
      <c r="I59" s="100"/>
      <c r="J59" s="652"/>
      <c r="K59" s="652"/>
      <c r="L59" s="655"/>
      <c r="M59" s="646"/>
      <c r="N59" s="646"/>
      <c r="O59" s="108"/>
      <c r="P59" s="108"/>
      <c r="Q59" s="109"/>
    </row>
    <row r="60" spans="1:17" ht="13.5" customHeight="1">
      <c r="A60" s="656">
        <f>'5- Identificación de Riesgos'!A60</f>
        <v>6</v>
      </c>
      <c r="B60" s="644" t="str">
        <f>'5- Identificación de Riesgos'!B60</f>
        <v>Pérdida de documentos</v>
      </c>
      <c r="C60" s="647" t="str">
        <f>'5- Identificación de Riesgos'!C60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646" t="s">
        <v>295</v>
      </c>
      <c r="E60" s="104" t="str">
        <f>'5- Identificación de Riesgos'!D70</f>
        <v>1. Insuficientes programas de capacitación para la toma de conciencia debido al desconocimiento de la ley antisoborno (ISO 37001:2016) y   de los  valores y principios propios de la entidad.</v>
      </c>
      <c r="F60" s="659" t="str">
        <f>'5- Identificación de Riesgos'!H60</f>
        <v>Muy Baja - 1</v>
      </c>
      <c r="G60" s="647" t="str">
        <f>'5- Identificación de Riesgos'!M60</f>
        <v>Leve - 1</v>
      </c>
      <c r="H60" s="647" t="str">
        <f>'5- Identificación de Riesgos'!N60</f>
        <v>Bajo - 1</v>
      </c>
      <c r="I60" s="64"/>
      <c r="J60" s="650" t="str">
        <f>'6- Valoración Controles'!T60</f>
        <v>Muy Baja - 1</v>
      </c>
      <c r="K60" s="650" t="str">
        <f>'6- Valoración Controles'!U60</f>
        <v>Leve - 1</v>
      </c>
      <c r="L60" s="653" t="e">
        <f>AVERAGE(#REF!)</f>
        <v>#REF!</v>
      </c>
      <c r="M60" s="644" t="str">
        <f>'6- Valoración Controles'!V60</f>
        <v>Bajo - 1</v>
      </c>
      <c r="N60" s="644" t="s">
        <v>414</v>
      </c>
      <c r="O60" s="105"/>
      <c r="P60" s="105"/>
      <c r="Q60" s="106"/>
    </row>
    <row r="61" spans="1:17" ht="13.5" customHeight="1">
      <c r="A61" s="657"/>
      <c r="B61" s="645"/>
      <c r="C61" s="649"/>
      <c r="D61" s="649"/>
      <c r="E61" s="104" t="str">
        <f>'5- Identificación de Riesgos'!D71</f>
        <v>2. Desconocimiento del Código de Etica y Buen Gobierno.</v>
      </c>
      <c r="F61" s="660"/>
      <c r="G61" s="648"/>
      <c r="H61" s="649"/>
      <c r="I61" s="64"/>
      <c r="J61" s="651"/>
      <c r="K61" s="651"/>
      <c r="L61" s="654"/>
      <c r="M61" s="645"/>
      <c r="N61" s="645"/>
      <c r="O61" s="105"/>
      <c r="P61" s="105"/>
      <c r="Q61" s="106"/>
    </row>
    <row r="62" spans="1:17" ht="13.5" customHeight="1">
      <c r="A62" s="657"/>
      <c r="B62" s="645"/>
      <c r="C62" s="649"/>
      <c r="D62" s="649"/>
      <c r="E62" s="104">
        <f>'5- Identificación de Riesgos'!D72</f>
        <v>0</v>
      </c>
      <c r="F62" s="660"/>
      <c r="G62" s="648"/>
      <c r="H62" s="649"/>
      <c r="I62" s="64"/>
      <c r="J62" s="651"/>
      <c r="K62" s="651"/>
      <c r="L62" s="654"/>
      <c r="M62" s="645"/>
      <c r="N62" s="645"/>
      <c r="O62" s="105"/>
      <c r="P62" s="105"/>
      <c r="Q62" s="106"/>
    </row>
    <row r="63" spans="1:17" ht="13.5" customHeight="1">
      <c r="A63" s="657"/>
      <c r="B63" s="645"/>
      <c r="C63" s="649"/>
      <c r="D63" s="649"/>
      <c r="E63" s="104">
        <f>'5- Identificación de Riesgos'!D73</f>
        <v>0</v>
      </c>
      <c r="F63" s="660"/>
      <c r="G63" s="648"/>
      <c r="H63" s="649"/>
      <c r="I63" s="64"/>
      <c r="J63" s="651"/>
      <c r="K63" s="651"/>
      <c r="L63" s="654"/>
      <c r="M63" s="645"/>
      <c r="N63" s="645"/>
      <c r="O63" s="105"/>
      <c r="P63" s="105"/>
      <c r="Q63" s="106"/>
    </row>
    <row r="64" spans="1:17" ht="13.5" customHeight="1">
      <c r="A64" s="657"/>
      <c r="B64" s="645"/>
      <c r="C64" s="649"/>
      <c r="D64" s="649"/>
      <c r="E64" s="104">
        <f>'5- Identificación de Riesgos'!D74</f>
        <v>0</v>
      </c>
      <c r="F64" s="660"/>
      <c r="G64" s="648"/>
      <c r="H64" s="649"/>
      <c r="I64" s="64"/>
      <c r="J64" s="651"/>
      <c r="K64" s="651"/>
      <c r="L64" s="654"/>
      <c r="M64" s="645"/>
      <c r="N64" s="645"/>
      <c r="O64" s="105"/>
      <c r="P64" s="105"/>
      <c r="Q64" s="106"/>
    </row>
    <row r="65" spans="1:17" ht="13.5" customHeight="1">
      <c r="A65" s="657"/>
      <c r="B65" s="645"/>
      <c r="C65" s="649"/>
      <c r="D65" s="649"/>
      <c r="E65" s="104">
        <f>'5- Identificación de Riesgos'!D75</f>
        <v>0</v>
      </c>
      <c r="F65" s="660"/>
      <c r="G65" s="648"/>
      <c r="H65" s="649"/>
      <c r="I65" s="64"/>
      <c r="J65" s="651"/>
      <c r="K65" s="651"/>
      <c r="L65" s="654"/>
      <c r="M65" s="645"/>
      <c r="N65" s="645"/>
      <c r="O65" s="105"/>
      <c r="P65" s="105"/>
      <c r="Q65" s="106"/>
    </row>
    <row r="66" spans="1:17" ht="13.5" customHeight="1">
      <c r="A66" s="657"/>
      <c r="B66" s="645"/>
      <c r="C66" s="649"/>
      <c r="D66" s="649"/>
      <c r="E66" s="104">
        <f>'5- Identificación de Riesgos'!D76</f>
        <v>0</v>
      </c>
      <c r="F66" s="660"/>
      <c r="G66" s="648"/>
      <c r="H66" s="649"/>
      <c r="I66" s="64"/>
      <c r="J66" s="651"/>
      <c r="K66" s="651"/>
      <c r="L66" s="654"/>
      <c r="M66" s="645"/>
      <c r="N66" s="645"/>
      <c r="O66" s="105"/>
      <c r="P66" s="105"/>
      <c r="Q66" s="106"/>
    </row>
    <row r="67" spans="1:17" ht="13.5" customHeight="1">
      <c r="A67" s="657"/>
      <c r="B67" s="645"/>
      <c r="C67" s="649"/>
      <c r="D67" s="649"/>
      <c r="E67" s="104">
        <f>'5- Identificación de Riesgos'!D77</f>
        <v>0</v>
      </c>
      <c r="F67" s="660"/>
      <c r="G67" s="648"/>
      <c r="H67" s="649"/>
      <c r="I67" s="64"/>
      <c r="J67" s="651"/>
      <c r="K67" s="651"/>
      <c r="L67" s="654"/>
      <c r="M67" s="645"/>
      <c r="N67" s="645"/>
      <c r="O67" s="106"/>
      <c r="P67" s="105"/>
      <c r="Q67" s="106"/>
    </row>
    <row r="68" spans="1:17" ht="13.5" customHeight="1">
      <c r="A68" s="657"/>
      <c r="B68" s="645"/>
      <c r="C68" s="649"/>
      <c r="D68" s="649"/>
      <c r="E68" s="104">
        <f>'5- Identificación de Riesgos'!D78</f>
        <v>0</v>
      </c>
      <c r="F68" s="660"/>
      <c r="G68" s="648"/>
      <c r="H68" s="649"/>
      <c r="I68" s="64"/>
      <c r="J68" s="651"/>
      <c r="K68" s="651"/>
      <c r="L68" s="654"/>
      <c r="M68" s="645"/>
      <c r="N68" s="645"/>
      <c r="O68" s="105"/>
      <c r="P68" s="105"/>
      <c r="Q68" s="106"/>
    </row>
    <row r="69" spans="1:17" ht="13.5" customHeight="1" thickBot="1">
      <c r="A69" s="657"/>
      <c r="B69" s="646"/>
      <c r="C69" s="649"/>
      <c r="D69" s="658"/>
      <c r="E69" s="107">
        <f>'5- Identificación de Riesgos'!D79</f>
        <v>0</v>
      </c>
      <c r="F69" s="660"/>
      <c r="G69" s="648"/>
      <c r="H69" s="649"/>
      <c r="I69" s="100"/>
      <c r="J69" s="652"/>
      <c r="K69" s="652"/>
      <c r="L69" s="655"/>
      <c r="M69" s="646"/>
      <c r="N69" s="646"/>
      <c r="O69" s="298"/>
      <c r="P69" s="298"/>
      <c r="Q69" s="299"/>
    </row>
    <row r="70" spans="1:17">
      <c r="A70" s="656">
        <f>'5- Identificación de Riesgos'!A70</f>
        <v>7</v>
      </c>
      <c r="B70" s="644" t="str">
        <f>'5- Identificación de Riesgos'!B70</f>
        <v xml:space="preserve">Recibir, ofrecer, prometer, entregar o aceptar dádivas o beneficios a nombre propio o de terceros para desarrollar cualquier función del Centro de Servicios </v>
      </c>
      <c r="C70" s="647" t="str">
        <f>'5- Identificación de Riesgos'!C70</f>
        <v xml:space="preserve"> Realizar trámites sin el cumplimiento de los requisitos legales  o  con información falsa</v>
      </c>
      <c r="D70" s="646" t="s">
        <v>295</v>
      </c>
      <c r="E70" s="104">
        <f>'5- Identificación de Riesgos'!D80</f>
        <v>0</v>
      </c>
      <c r="F70" s="659" t="str">
        <f>'5- Identificación de Riesgos'!H70</f>
        <v>Muy Baja - 1</v>
      </c>
      <c r="G70" s="647" t="str">
        <f>'5- Identificación de Riesgos'!M70</f>
        <v>Moderado - 3</v>
      </c>
      <c r="H70" s="647" t="str">
        <f>'5- Identificación de Riesgos'!N70</f>
        <v>Moderado - 3</v>
      </c>
      <c r="I70" s="64"/>
      <c r="J70" s="650" t="str">
        <f>'6- Valoración Controles'!T70</f>
        <v>Muy Baja - 1</v>
      </c>
      <c r="K70" s="650" t="str">
        <f>'6- Valoración Controles'!U70</f>
        <v>Moderado - 3</v>
      </c>
      <c r="L70" s="653" t="e">
        <f>AVERAGE(#REF!)</f>
        <v>#REF!</v>
      </c>
      <c r="M70" s="644" t="str">
        <f>'6- Valoración Controles'!V70</f>
        <v>Moderado - 3</v>
      </c>
      <c r="N70" s="644" t="s">
        <v>415</v>
      </c>
      <c r="O70" s="234"/>
      <c r="P70" s="234"/>
      <c r="Q70" s="235"/>
    </row>
    <row r="71" spans="1:17">
      <c r="A71" s="657"/>
      <c r="B71" s="645"/>
      <c r="C71" s="649"/>
      <c r="D71" s="649"/>
      <c r="E71" s="104">
        <f>'5- Identificación de Riesgos'!D81</f>
        <v>0</v>
      </c>
      <c r="F71" s="660"/>
      <c r="G71" s="648"/>
      <c r="H71" s="649"/>
      <c r="I71" s="64"/>
      <c r="J71" s="651"/>
      <c r="K71" s="651"/>
      <c r="L71" s="654"/>
      <c r="M71" s="645"/>
      <c r="N71" s="645"/>
      <c r="O71" s="234"/>
      <c r="P71" s="234"/>
      <c r="Q71" s="235"/>
    </row>
    <row r="72" spans="1:17" ht="13.5" customHeight="1">
      <c r="A72" s="657"/>
      <c r="B72" s="645"/>
      <c r="C72" s="649"/>
      <c r="D72" s="649"/>
      <c r="E72" s="104">
        <f>'5- Identificación de Riesgos'!D82</f>
        <v>0</v>
      </c>
      <c r="F72" s="660"/>
      <c r="G72" s="648"/>
      <c r="H72" s="649"/>
      <c r="I72" s="64"/>
      <c r="J72" s="651"/>
      <c r="K72" s="651"/>
      <c r="L72" s="654"/>
      <c r="M72" s="645"/>
      <c r="N72" s="645"/>
      <c r="O72" s="105"/>
      <c r="P72" s="105"/>
      <c r="Q72" s="106"/>
    </row>
    <row r="73" spans="1:17" ht="13.5" customHeight="1">
      <c r="A73" s="657"/>
      <c r="B73" s="645"/>
      <c r="C73" s="649"/>
      <c r="D73" s="649"/>
      <c r="E73" s="104">
        <f>'5- Identificación de Riesgos'!D83</f>
        <v>0</v>
      </c>
      <c r="F73" s="660"/>
      <c r="G73" s="648"/>
      <c r="H73" s="649"/>
      <c r="I73" s="64"/>
      <c r="J73" s="651"/>
      <c r="K73" s="651"/>
      <c r="L73" s="654"/>
      <c r="M73" s="645"/>
      <c r="N73" s="645"/>
      <c r="O73" s="105"/>
      <c r="P73" s="105"/>
    </row>
    <row r="74" spans="1:17" ht="13.5" customHeight="1">
      <c r="A74" s="657"/>
      <c r="B74" s="645"/>
      <c r="C74" s="649"/>
      <c r="D74" s="649"/>
      <c r="E74" s="104">
        <f>'5- Identificación de Riesgos'!D84</f>
        <v>0</v>
      </c>
      <c r="F74" s="660"/>
      <c r="G74" s="648"/>
      <c r="H74" s="649"/>
      <c r="I74" s="64"/>
      <c r="J74" s="651"/>
      <c r="K74" s="651"/>
      <c r="L74" s="654"/>
      <c r="M74" s="645"/>
      <c r="N74" s="645"/>
      <c r="O74" s="105"/>
      <c r="P74" s="105"/>
      <c r="Q74" s="106"/>
    </row>
    <row r="75" spans="1:17" ht="13.5" customHeight="1">
      <c r="A75" s="657"/>
      <c r="B75" s="645"/>
      <c r="C75" s="649"/>
      <c r="D75" s="649"/>
      <c r="E75" s="104">
        <f>'5- Identificación de Riesgos'!D85</f>
        <v>0</v>
      </c>
      <c r="F75" s="660"/>
      <c r="G75" s="648"/>
      <c r="H75" s="649"/>
      <c r="I75" s="64"/>
      <c r="J75" s="651"/>
      <c r="K75" s="651"/>
      <c r="L75" s="654"/>
      <c r="M75" s="645"/>
      <c r="N75" s="645"/>
      <c r="O75" s="105"/>
      <c r="P75" s="105"/>
      <c r="Q75" s="106"/>
    </row>
    <row r="76" spans="1:17" ht="13.5" customHeight="1">
      <c r="A76" s="657"/>
      <c r="B76" s="645"/>
      <c r="C76" s="649"/>
      <c r="D76" s="649"/>
      <c r="E76" s="104">
        <f>'5- Identificación de Riesgos'!D86</f>
        <v>0</v>
      </c>
      <c r="F76" s="660"/>
      <c r="G76" s="648"/>
      <c r="H76" s="649"/>
      <c r="I76" s="64"/>
      <c r="J76" s="651"/>
      <c r="K76" s="651"/>
      <c r="L76" s="654"/>
      <c r="M76" s="645"/>
      <c r="N76" s="645"/>
      <c r="O76" s="105"/>
      <c r="P76" s="105"/>
      <c r="Q76" s="106"/>
    </row>
    <row r="77" spans="1:17" ht="13.5" customHeight="1">
      <c r="A77" s="657"/>
      <c r="B77" s="645"/>
      <c r="C77" s="649"/>
      <c r="D77" s="649"/>
      <c r="E77" s="104">
        <f>'5- Identificación de Riesgos'!D87</f>
        <v>0</v>
      </c>
      <c r="F77" s="660"/>
      <c r="G77" s="648"/>
      <c r="H77" s="649"/>
      <c r="I77" s="64"/>
      <c r="J77" s="651"/>
      <c r="K77" s="651"/>
      <c r="L77" s="654"/>
      <c r="M77" s="645"/>
      <c r="N77" s="645"/>
      <c r="O77" s="105"/>
      <c r="P77" s="105"/>
      <c r="Q77" s="106"/>
    </row>
    <row r="78" spans="1:17" ht="13.5" customHeight="1">
      <c r="A78" s="657"/>
      <c r="B78" s="645"/>
      <c r="C78" s="649"/>
      <c r="D78" s="649"/>
      <c r="E78" s="104">
        <f>'5- Identificación de Riesgos'!D88</f>
        <v>0</v>
      </c>
      <c r="F78" s="660"/>
      <c r="G78" s="648"/>
      <c r="H78" s="649"/>
      <c r="I78" s="64"/>
      <c r="J78" s="651"/>
      <c r="K78" s="651"/>
      <c r="L78" s="654"/>
      <c r="M78" s="645"/>
      <c r="N78" s="645"/>
      <c r="O78" s="105"/>
      <c r="P78" s="105"/>
      <c r="Q78" s="106"/>
    </row>
    <row r="79" spans="1:17" ht="13.5" customHeight="1">
      <c r="A79" s="657"/>
      <c r="B79" s="646"/>
      <c r="C79" s="649"/>
      <c r="D79" s="658"/>
      <c r="E79" s="107">
        <f>'5- Identificación de Riesgos'!D89</f>
        <v>0</v>
      </c>
      <c r="F79" s="660"/>
      <c r="G79" s="648"/>
      <c r="H79" s="649"/>
      <c r="I79" s="100"/>
      <c r="J79" s="652"/>
      <c r="K79" s="652"/>
      <c r="L79" s="655"/>
      <c r="M79" s="646"/>
      <c r="N79" s="646"/>
      <c r="O79" s="108"/>
      <c r="P79" s="108"/>
      <c r="Q79" s="109"/>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F60 F70">
    <cfRule type="containsText" dxfId="120" priority="587" operator="containsText" text="Muy Baja">
      <formula>NOT(ISERROR(SEARCH("Muy Baja",F10)))</formula>
    </cfRule>
    <cfRule type="containsText" dxfId="119" priority="588" operator="containsText" text="Baja">
      <formula>NOT(ISERROR(SEARCH("Baja",F10)))</formula>
    </cfRule>
    <cfRule type="containsText" dxfId="118" priority="589" operator="containsText" text="Muy Alta">
      <formula>NOT(ISERROR(SEARCH("Muy Alta",F10)))</formula>
    </cfRule>
    <cfRule type="containsText" dxfId="117" priority="591" operator="containsText" text="Alta">
      <formula>NOT(ISERROR(SEARCH("Alta",F10)))</formula>
    </cfRule>
    <cfRule type="containsText" dxfId="116" priority="592" operator="containsText" text="Media">
      <formula>NOT(ISERROR(SEARCH("Media",F10)))</formula>
    </cfRule>
    <cfRule type="containsText" dxfId="115" priority="593" operator="containsText" text="Media">
      <formula>NOT(ISERROR(SEARCH("Media",F10)))</formula>
    </cfRule>
    <cfRule type="containsText" dxfId="114" priority="594" operator="containsText" text="Media">
      <formula>NOT(ISERROR(SEARCH("Media",F10)))</formula>
    </cfRule>
    <cfRule type="containsText" dxfId="113" priority="595" operator="containsText" text="Muy Baja">
      <formula>NOT(ISERROR(SEARCH("Muy Baja",F10)))</formula>
    </cfRule>
    <cfRule type="containsText" dxfId="112" priority="596" operator="containsText" text="Baja">
      <formula>NOT(ISERROR(SEARCH("Baja",F10)))</formula>
    </cfRule>
    <cfRule type="containsText" dxfId="111" priority="597" operator="containsText" text="Muy Baja">
      <formula>NOT(ISERROR(SEARCH("Muy Baja",F10)))</formula>
    </cfRule>
    <cfRule type="containsText" dxfId="110" priority="598" operator="containsText" text="Muy Baja">
      <formula>NOT(ISERROR(SEARCH("Muy Baja",F10)))</formula>
    </cfRule>
    <cfRule type="containsText" dxfId="109" priority="599" operator="containsText" text="Muy Baja">
      <formula>NOT(ISERROR(SEARCH("Muy Baja",F10)))</formula>
    </cfRule>
    <cfRule type="containsText" dxfId="108" priority="600" operator="containsText" text="Muy Baja'Tabla probabilidad'!">
      <formula>NOT(ISERROR(SEARCH("Muy Baja'Tabla probabilidad'!",F10)))</formula>
    </cfRule>
    <cfRule type="containsText" dxfId="107" priority="601" operator="containsText" text="Muy bajo">
      <formula>NOT(ISERROR(SEARCH("Muy bajo",F10)))</formula>
    </cfRule>
    <cfRule type="containsText" dxfId="106" priority="602" operator="containsText" text="Alta">
      <formula>NOT(ISERROR(SEARCH("Alta",F10)))</formula>
    </cfRule>
    <cfRule type="containsText" dxfId="105" priority="603" operator="containsText" text="Media">
      <formula>NOT(ISERROR(SEARCH("Media",F10)))</formula>
    </cfRule>
    <cfRule type="containsText" dxfId="104" priority="604" operator="containsText" text="Baja">
      <formula>NOT(ISERROR(SEARCH("Baja",F10)))</formula>
    </cfRule>
    <cfRule type="containsText" dxfId="103" priority="605" operator="containsText" text="Muy baja">
      <formula>NOT(ISERROR(SEARCH("Muy baja",F10)))</formula>
    </cfRule>
    <cfRule type="cellIs" dxfId="102" priority="608" operator="between">
      <formula>1</formula>
      <formula>2</formula>
    </cfRule>
    <cfRule type="cellIs" dxfId="101" priority="609" operator="between">
      <formula>0</formula>
      <formula>2</formula>
    </cfRule>
  </conditionalFormatting>
  <conditionalFormatting sqref="G10 G20 G30 G40 G50 G60 G70">
    <cfRule type="containsText" dxfId="100" priority="581" operator="containsText" text="Catastrófico">
      <formula>NOT(ISERROR(SEARCH("Catastrófico",G10)))</formula>
    </cfRule>
    <cfRule type="containsText" dxfId="99" priority="582" operator="containsText" text="Mayor">
      <formula>NOT(ISERROR(SEARCH("Mayor",G10)))</formula>
    </cfRule>
    <cfRule type="containsText" dxfId="98" priority="583" operator="containsText" text="Alta">
      <formula>NOT(ISERROR(SEARCH("Alta",G10)))</formula>
    </cfRule>
    <cfRule type="containsText" dxfId="97" priority="584" operator="containsText" text="Moderado">
      <formula>NOT(ISERROR(SEARCH("Moderado",G10)))</formula>
    </cfRule>
    <cfRule type="containsText" dxfId="96" priority="585" operator="containsText" text="Menor">
      <formula>NOT(ISERROR(SEARCH("Menor",G10)))</formula>
    </cfRule>
    <cfRule type="containsText" dxfId="95" priority="586" operator="containsText" text="Leve">
      <formula>NOT(ISERROR(SEARCH("Leve",G10)))</formula>
    </cfRule>
  </conditionalFormatting>
  <conditionalFormatting sqref="H10:I10 H20:I20 H30:I30 H40:I40 H50:I50 H60:I60 H70:I70">
    <cfRule type="containsText" dxfId="94" priority="576" operator="containsText" text="Extremo">
      <formula>NOT(ISERROR(SEARCH("Extremo",H10)))</formula>
    </cfRule>
    <cfRule type="containsText" dxfId="93" priority="577" operator="containsText" text="Alto">
      <formula>NOT(ISERROR(SEARCH("Alto",H10)))</formula>
    </cfRule>
    <cfRule type="containsText" dxfId="92" priority="578" operator="containsText" text="Bajo">
      <formula>NOT(ISERROR(SEARCH("Bajo",H10)))</formula>
    </cfRule>
    <cfRule type="containsText" dxfId="91" priority="579" operator="containsText" text="Moderado">
      <formula>NOT(ISERROR(SEARCH("Moderado",H10)))</formula>
    </cfRule>
    <cfRule type="containsText" dxfId="90" priority="580" operator="containsText" text="Extremo">
      <formula>NOT(ISERROR(SEARCH("Extremo",H10)))</formula>
    </cfRule>
  </conditionalFormatting>
  <conditionalFormatting sqref="J10:J79">
    <cfRule type="containsText" dxfId="89" priority="545" operator="containsText" text="Muy Alta">
      <formula>NOT(ISERROR(SEARCH("Muy Alta",J10)))</formula>
    </cfRule>
    <cfRule type="containsText" dxfId="88" priority="546" operator="containsText" text="Alta">
      <formula>NOT(ISERROR(SEARCH("Alta",J10)))</formula>
    </cfRule>
    <cfRule type="containsText" dxfId="87" priority="547" operator="containsText" text="Media">
      <formula>NOT(ISERROR(SEARCH("Media",J10)))</formula>
    </cfRule>
    <cfRule type="containsText" dxfId="86" priority="548" operator="containsText" text="Baja">
      <formula>NOT(ISERROR(SEARCH("Baja",J10)))</formula>
    </cfRule>
    <cfRule type="containsText" dxfId="85" priority="549" operator="containsText" text="Muy Baja">
      <formula>NOT(ISERROR(SEARCH("Muy Baja",J10)))</formula>
    </cfRule>
  </conditionalFormatting>
  <conditionalFormatting sqref="J10:J79">
    <cfRule type="containsText" dxfId="84" priority="263" operator="containsText" text="Muy Baja">
      <formula>NOT(ISERROR(SEARCH("Muy Baja",J10)))</formula>
    </cfRule>
  </conditionalFormatting>
  <conditionalFormatting sqref="K10:K79">
    <cfRule type="containsText" dxfId="83" priority="254" operator="containsText" text="Catastrófico">
      <formula>NOT(ISERROR(SEARCH("Catastrófico",K10)))</formula>
    </cfRule>
    <cfRule type="containsText" dxfId="82" priority="255" operator="containsText" text="Moderado">
      <formula>NOT(ISERROR(SEARCH("Moderado",K10)))</formula>
    </cfRule>
    <cfRule type="containsText" dxfId="81" priority="256" operator="containsText" text="Menor">
      <formula>NOT(ISERROR(SEARCH("Menor",K10)))</formula>
    </cfRule>
    <cfRule type="containsText" dxfId="80" priority="257" operator="containsText" text="Leve">
      <formula>NOT(ISERROR(SEARCH("Leve",K10)))</formula>
    </cfRule>
    <cfRule type="containsText" dxfId="79" priority="258" operator="containsText" text="Mayor">
      <formula>NOT(ISERROR(SEARCH("Mayor",K10)))</formula>
    </cfRule>
  </conditionalFormatting>
  <conditionalFormatting sqref="M10 M20 M30 M40 M50 M60 M70">
    <cfRule type="containsText" dxfId="78" priority="550" operator="containsText" text="Extremo">
      <formula>NOT(ISERROR(SEARCH("Extremo",M10)))</formula>
    </cfRule>
    <cfRule type="containsText" dxfId="77" priority="551" operator="containsText" text="Alto">
      <formula>NOT(ISERROR(SEARCH("Alto",M10)))</formula>
    </cfRule>
    <cfRule type="containsText" dxfId="76" priority="552" operator="containsText" text="Moderado">
      <formula>NOT(ISERROR(SEARCH("Moderado",M10)))</formula>
    </cfRule>
    <cfRule type="containsText" dxfId="75" priority="553" operator="containsText" text="Menor">
      <formula>NOT(ISERROR(SEARCH("Menor",M10)))</formula>
    </cfRule>
    <cfRule type="containsText" dxfId="74" priority="554" operator="containsText" text="Bajo">
      <formula>NOT(ISERROR(SEARCH("Bajo",M10)))</formula>
    </cfRule>
    <cfRule type="containsText" dxfId="73" priority="555" operator="containsText" text="Moderado">
      <formula>NOT(ISERROR(SEARCH("Moderado",M10)))</formula>
    </cfRule>
    <cfRule type="containsText" dxfId="72" priority="556" operator="containsText" text="Extremo">
      <formula>NOT(ISERROR(SEARCH("Extremo",M10)))</formula>
    </cfRule>
    <cfRule type="containsText" dxfId="71" priority="557" operator="containsText" text="Baja">
      <formula>NOT(ISERROR(SEARCH("Baja",M10)))</formula>
    </cfRule>
    <cfRule type="containsText" dxfId="70" priority="558" operator="containsText" text="Alto">
      <formula>NOT(ISERROR(SEARCH("Alto",M10)))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30" customWidth="1"/>
    <col min="6" max="6" width="24.7109375" customWidth="1"/>
    <col min="7" max="7" width="11.5703125" customWidth="1"/>
    <col min="8" max="8" width="13.7109375" customWidth="1"/>
    <col min="9" max="9" width="38.140625" hidden="1" customWidth="1"/>
    <col min="10" max="13" width="11.5703125" customWidth="1"/>
    <col min="14" max="14" width="11.5703125" style="98"/>
    <col min="15" max="15" width="102.7109375" style="116" customWidth="1"/>
    <col min="16" max="32" width="11.5703125" style="70"/>
    <col min="33" max="36" width="11.42578125" style="3"/>
    <col min="37" max="138" width="11.42578125" style="2"/>
  </cols>
  <sheetData>
    <row r="1" spans="1:138" s="2" customFormat="1">
      <c r="E1" s="27"/>
      <c r="N1" s="95"/>
      <c r="O1" s="111"/>
      <c r="P1" s="3"/>
      <c r="Q1" s="3"/>
      <c r="R1" s="3"/>
      <c r="S1" s="3"/>
      <c r="T1" s="3"/>
      <c r="U1" s="3"/>
      <c r="V1" s="3"/>
      <c r="W1" s="3"/>
      <c r="X1" s="3"/>
      <c r="Y1" s="3"/>
      <c r="Z1" s="3"/>
      <c r="AA1" s="3"/>
      <c r="AB1" s="3"/>
      <c r="AC1" s="3"/>
      <c r="AD1" s="3"/>
      <c r="AE1" s="3"/>
      <c r="AF1" s="3"/>
      <c r="AG1" s="3"/>
      <c r="AH1" s="3"/>
      <c r="AI1" s="3"/>
      <c r="AJ1" s="3"/>
    </row>
    <row r="2" spans="1:138" ht="24" thickBot="1">
      <c r="A2" s="2"/>
      <c r="B2" s="681" t="s">
        <v>416</v>
      </c>
      <c r="C2" s="681"/>
      <c r="D2" s="681"/>
      <c r="E2" s="681"/>
      <c r="F2" s="62"/>
      <c r="G2" s="2"/>
      <c r="H2" s="2"/>
      <c r="I2" s="2"/>
      <c r="J2" s="2"/>
      <c r="K2" s="2"/>
      <c r="L2" s="2"/>
      <c r="M2" s="2"/>
      <c r="N2" s="95"/>
      <c r="O2" s="111"/>
      <c r="P2" s="3"/>
      <c r="Q2" s="3"/>
      <c r="R2" s="3"/>
      <c r="S2" s="3"/>
      <c r="T2" s="3"/>
      <c r="U2" s="3"/>
      <c r="V2" s="3"/>
      <c r="W2" s="3"/>
      <c r="X2" s="3"/>
      <c r="Y2" s="3"/>
      <c r="Z2" s="3"/>
      <c r="AA2" s="3"/>
      <c r="AB2" s="3"/>
      <c r="AC2" s="3"/>
      <c r="AD2" s="3"/>
      <c r="AE2" s="3"/>
      <c r="AF2" s="3"/>
    </row>
    <row r="3" spans="1:138" ht="15.75" thickTop="1">
      <c r="A3" s="2"/>
      <c r="B3" s="6"/>
      <c r="C3" s="6"/>
      <c r="D3" s="6"/>
      <c r="E3" s="28"/>
      <c r="F3" s="2"/>
      <c r="G3" s="2"/>
      <c r="H3" s="2"/>
      <c r="I3" s="2"/>
      <c r="J3" s="2"/>
      <c r="K3" s="2"/>
      <c r="L3" s="2"/>
      <c r="M3" s="2"/>
      <c r="N3" s="95"/>
      <c r="O3" s="111"/>
      <c r="P3" s="3"/>
      <c r="Q3" s="3"/>
      <c r="R3" s="3"/>
      <c r="S3" s="3"/>
      <c r="T3" s="3"/>
      <c r="U3" s="3"/>
      <c r="V3" s="3"/>
      <c r="W3" s="3"/>
      <c r="X3" s="3"/>
      <c r="Y3" s="3"/>
      <c r="Z3" s="3"/>
      <c r="AA3" s="3"/>
      <c r="AB3" s="3"/>
      <c r="AC3" s="3"/>
      <c r="AD3" s="3"/>
      <c r="AE3" s="3"/>
      <c r="AF3" s="3"/>
    </row>
    <row r="4" spans="1:138" ht="21">
      <c r="A4" s="2"/>
      <c r="B4" s="37"/>
      <c r="C4" s="38" t="s">
        <v>417</v>
      </c>
      <c r="D4" s="38"/>
      <c r="E4" s="38" t="s">
        <v>418</v>
      </c>
      <c r="F4" s="39"/>
      <c r="G4" s="2"/>
      <c r="H4" s="2"/>
      <c r="I4" s="2"/>
      <c r="J4" s="2"/>
      <c r="K4" s="2"/>
      <c r="L4" s="2"/>
      <c r="M4" s="2"/>
      <c r="N4" s="95"/>
      <c r="O4" s="111"/>
      <c r="P4" s="3"/>
      <c r="Q4" s="3"/>
      <c r="R4" s="3"/>
      <c r="S4" s="3"/>
      <c r="T4" s="3"/>
      <c r="U4" s="3"/>
      <c r="V4" s="3"/>
      <c r="W4" s="3"/>
      <c r="X4" s="3"/>
      <c r="Y4" s="3"/>
      <c r="Z4" s="3"/>
      <c r="AA4" s="3"/>
      <c r="AB4" s="3"/>
      <c r="AC4" s="3"/>
      <c r="AD4" s="3"/>
      <c r="AE4" s="3"/>
      <c r="AF4" s="3"/>
    </row>
    <row r="5" spans="1:138" ht="40.5">
      <c r="A5" s="2"/>
      <c r="B5" s="37"/>
      <c r="C5" s="38" t="s">
        <v>419</v>
      </c>
      <c r="D5" s="38"/>
      <c r="E5" s="40" t="s">
        <v>420</v>
      </c>
      <c r="F5" s="38" t="s">
        <v>418</v>
      </c>
      <c r="G5" s="2"/>
      <c r="H5" s="2"/>
      <c r="I5" s="2"/>
      <c r="J5" s="2"/>
      <c r="K5" s="2"/>
      <c r="L5" s="2"/>
      <c r="M5" s="2"/>
      <c r="N5" s="95"/>
      <c r="O5" s="111"/>
      <c r="P5" s="3"/>
      <c r="Q5" s="3"/>
      <c r="R5" s="3"/>
      <c r="S5" s="3"/>
      <c r="T5" s="3"/>
      <c r="U5" s="3"/>
      <c r="V5" s="3"/>
      <c r="W5" s="3"/>
      <c r="X5" s="3"/>
      <c r="Y5" s="3"/>
      <c r="Z5" s="3"/>
      <c r="AA5" s="3"/>
      <c r="AB5" s="3"/>
      <c r="AC5" s="3"/>
      <c r="AD5" s="3"/>
      <c r="AE5" s="3"/>
      <c r="AF5" s="3"/>
    </row>
    <row r="6" spans="1:138" ht="20.25">
      <c r="A6" s="2"/>
      <c r="B6" s="41" t="s">
        <v>421</v>
      </c>
      <c r="C6" s="84" t="s">
        <v>422</v>
      </c>
      <c r="D6" s="42">
        <v>0.04</v>
      </c>
      <c r="E6" s="43" t="s">
        <v>423</v>
      </c>
      <c r="F6" s="44">
        <v>1</v>
      </c>
      <c r="G6" s="2"/>
      <c r="H6" s="31"/>
      <c r="I6" s="2"/>
      <c r="J6" s="2"/>
      <c r="K6" s="2"/>
      <c r="L6" s="2"/>
      <c r="M6" s="2"/>
      <c r="N6" s="95"/>
      <c r="O6" s="112"/>
      <c r="P6" s="3"/>
      <c r="Q6" s="3"/>
      <c r="R6" s="3"/>
      <c r="S6" s="3"/>
      <c r="T6" s="3"/>
      <c r="U6" s="3"/>
      <c r="V6" s="3"/>
      <c r="W6" s="3"/>
      <c r="X6" s="3"/>
      <c r="Y6" s="3"/>
      <c r="Z6" s="3"/>
      <c r="AA6" s="3"/>
      <c r="AB6" s="3"/>
      <c r="AC6" s="3"/>
      <c r="AD6" s="3"/>
      <c r="AE6" s="3"/>
      <c r="AF6" s="3"/>
    </row>
    <row r="7" spans="1:138" ht="20.25">
      <c r="A7" s="2"/>
      <c r="B7" s="45" t="s">
        <v>424</v>
      </c>
      <c r="C7" s="84" t="s">
        <v>425</v>
      </c>
      <c r="D7" s="42">
        <v>0.09</v>
      </c>
      <c r="E7" s="43" t="s">
        <v>426</v>
      </c>
      <c r="F7" s="44">
        <v>2</v>
      </c>
      <c r="G7" s="2"/>
      <c r="H7" s="2"/>
      <c r="I7" s="2"/>
      <c r="J7" s="2"/>
      <c r="K7" s="2"/>
      <c r="L7" s="2"/>
      <c r="M7" s="2"/>
      <c r="N7" s="95"/>
      <c r="O7" s="112"/>
      <c r="P7" s="3"/>
      <c r="Q7" s="3"/>
      <c r="R7" s="3"/>
      <c r="S7" s="3"/>
      <c r="T7" s="3"/>
      <c r="U7" s="3"/>
      <c r="V7" s="3"/>
      <c r="W7" s="3"/>
      <c r="X7" s="3"/>
      <c r="Y7" s="3"/>
      <c r="Z7" s="3"/>
      <c r="AA7" s="3"/>
      <c r="AB7" s="3"/>
      <c r="AC7" s="3"/>
      <c r="AD7" s="3"/>
      <c r="AE7" s="3"/>
      <c r="AF7" s="3"/>
    </row>
    <row r="8" spans="1:138" ht="20.25">
      <c r="A8" s="2"/>
      <c r="B8" s="46" t="s">
        <v>427</v>
      </c>
      <c r="C8" s="84" t="s">
        <v>428</v>
      </c>
      <c r="D8" s="42">
        <v>0.28999999999999998</v>
      </c>
      <c r="E8" s="43" t="s">
        <v>429</v>
      </c>
      <c r="F8" s="44">
        <v>3</v>
      </c>
      <c r="G8" s="2"/>
      <c r="H8" s="2"/>
      <c r="I8" s="2"/>
      <c r="J8" s="2"/>
      <c r="K8" s="2"/>
      <c r="L8" s="2"/>
      <c r="M8" s="2"/>
      <c r="N8" s="95"/>
      <c r="O8" s="112"/>
      <c r="P8" s="3"/>
      <c r="Q8" s="3"/>
      <c r="R8" s="3"/>
      <c r="S8" s="3"/>
      <c r="T8" s="3"/>
      <c r="U8" s="3"/>
      <c r="V8" s="3"/>
      <c r="W8" s="3"/>
      <c r="X8" s="3"/>
      <c r="Y8" s="3"/>
      <c r="Z8" s="3"/>
      <c r="AA8" s="3"/>
      <c r="AB8" s="3"/>
      <c r="AC8" s="3"/>
      <c r="AD8" s="3"/>
      <c r="AE8" s="3"/>
      <c r="AF8" s="3"/>
    </row>
    <row r="9" spans="1:138" ht="20.25">
      <c r="A9" s="2"/>
      <c r="B9" s="47" t="s">
        <v>430</v>
      </c>
      <c r="C9" s="84" t="s">
        <v>431</v>
      </c>
      <c r="D9" s="42">
        <v>0.49</v>
      </c>
      <c r="E9" s="43" t="s">
        <v>432</v>
      </c>
      <c r="F9" s="44">
        <v>4</v>
      </c>
      <c r="G9" s="2"/>
      <c r="H9" s="2"/>
      <c r="I9" s="2"/>
      <c r="J9" s="2"/>
      <c r="K9" s="2"/>
      <c r="L9" s="2"/>
      <c r="M9" s="2"/>
      <c r="N9" s="95"/>
      <c r="O9" s="112"/>
      <c r="P9" s="3"/>
      <c r="Q9" s="3"/>
      <c r="R9" s="3"/>
      <c r="S9" s="3"/>
      <c r="T9" s="3"/>
      <c r="U9" s="3"/>
      <c r="V9" s="3"/>
      <c r="W9" s="3"/>
      <c r="X9" s="3"/>
      <c r="Y9" s="3"/>
      <c r="Z9" s="3"/>
      <c r="AA9" s="3"/>
      <c r="AB9" s="3"/>
      <c r="AC9" s="3"/>
      <c r="AD9" s="3"/>
      <c r="AE9" s="3"/>
      <c r="AF9" s="3"/>
    </row>
    <row r="10" spans="1:138" ht="20.25">
      <c r="A10" s="2"/>
      <c r="B10" s="48" t="s">
        <v>433</v>
      </c>
      <c r="C10" s="84" t="s">
        <v>434</v>
      </c>
      <c r="D10" s="42">
        <v>1</v>
      </c>
      <c r="E10" s="43" t="s">
        <v>435</v>
      </c>
      <c r="F10" s="44">
        <v>5</v>
      </c>
      <c r="G10" s="2"/>
      <c r="H10" s="2"/>
      <c r="I10" s="66" t="s">
        <v>436</v>
      </c>
      <c r="J10" s="2"/>
      <c r="K10" s="2"/>
      <c r="L10" s="2"/>
      <c r="M10" s="2"/>
      <c r="N10" s="95"/>
      <c r="O10" s="112"/>
      <c r="P10" s="3"/>
      <c r="Q10" s="3"/>
      <c r="R10" s="3"/>
      <c r="S10" s="3"/>
      <c r="T10" s="3"/>
      <c r="U10" s="3"/>
      <c r="V10" s="3"/>
      <c r="W10" s="3"/>
      <c r="X10" s="3"/>
      <c r="Y10" s="3"/>
      <c r="Z10" s="3"/>
      <c r="AA10" s="3"/>
      <c r="AB10" s="3"/>
      <c r="AC10" s="3"/>
      <c r="AD10" s="3"/>
      <c r="AE10" s="3"/>
      <c r="AF10" s="3"/>
    </row>
    <row r="11" spans="1:138" ht="16.5">
      <c r="A11" s="2"/>
      <c r="B11" s="4"/>
      <c r="C11" s="3"/>
      <c r="D11" s="3"/>
      <c r="E11" s="29"/>
      <c r="F11" s="2"/>
      <c r="G11" s="2"/>
      <c r="H11" s="2"/>
      <c r="I11" s="2"/>
      <c r="J11" s="2"/>
      <c r="K11" s="2"/>
      <c r="L11" s="2"/>
      <c r="M11" s="2"/>
      <c r="N11" s="95"/>
      <c r="O11" s="111"/>
      <c r="P11" s="3"/>
      <c r="Q11" s="3"/>
      <c r="R11" s="3"/>
      <c r="S11" s="3"/>
      <c r="T11" s="3"/>
      <c r="U11" s="3"/>
      <c r="V11" s="3"/>
      <c r="W11" s="3"/>
      <c r="X11" s="3"/>
      <c r="Y11" s="3"/>
      <c r="Z11" s="3"/>
      <c r="AA11" s="3"/>
      <c r="AB11" s="3"/>
      <c r="AC11" s="3"/>
      <c r="AD11" s="3"/>
      <c r="AE11" s="3"/>
      <c r="AF11" s="3"/>
    </row>
    <row r="12" spans="1:138">
      <c r="A12" s="2"/>
      <c r="B12" s="2"/>
      <c r="C12" s="2"/>
      <c r="D12" s="2"/>
      <c r="E12" s="27"/>
      <c r="F12" s="2"/>
      <c r="G12" s="2"/>
      <c r="H12" s="2"/>
      <c r="I12" s="2"/>
      <c r="J12" s="2"/>
      <c r="K12" s="2"/>
      <c r="L12" s="2"/>
      <c r="M12" s="2"/>
      <c r="N12" s="95"/>
      <c r="O12" s="111"/>
      <c r="P12" s="3"/>
      <c r="Q12" s="3"/>
      <c r="R12" s="3"/>
      <c r="S12" s="3"/>
      <c r="T12" s="3"/>
      <c r="U12" s="3"/>
      <c r="V12" s="3"/>
      <c r="W12" s="3"/>
      <c r="X12" s="3"/>
      <c r="Y12" s="3"/>
      <c r="Z12" s="3"/>
      <c r="AA12" s="3"/>
      <c r="AB12" s="3"/>
      <c r="AC12" s="3"/>
      <c r="AD12" s="3"/>
      <c r="AE12" s="3"/>
      <c r="AF12" s="3"/>
    </row>
    <row r="13" spans="1:138">
      <c r="A13" s="2"/>
      <c r="B13" s="2"/>
      <c r="C13" s="2"/>
      <c r="D13" s="2"/>
      <c r="E13" s="27"/>
      <c r="F13" s="2"/>
      <c r="G13" s="2"/>
      <c r="H13" s="2"/>
      <c r="I13" s="2"/>
      <c r="J13" s="2"/>
      <c r="K13" s="2"/>
      <c r="L13" s="2"/>
      <c r="M13" s="2"/>
      <c r="N13" s="95"/>
      <c r="O13" s="111"/>
      <c r="P13" s="3"/>
      <c r="Q13" s="3"/>
      <c r="R13" s="3"/>
      <c r="S13" s="3"/>
      <c r="T13" s="3"/>
      <c r="U13" s="3"/>
      <c r="V13" s="3"/>
      <c r="W13" s="3"/>
      <c r="X13" s="3"/>
      <c r="Y13" s="3"/>
      <c r="Z13" s="3"/>
      <c r="AA13" s="3"/>
      <c r="AB13" s="3"/>
      <c r="AC13" s="3"/>
      <c r="AD13" s="3"/>
      <c r="AE13" s="3"/>
      <c r="AF13" s="3"/>
    </row>
    <row r="14" spans="1:138" ht="23.25">
      <c r="A14" s="2"/>
      <c r="B14" s="682" t="s">
        <v>437</v>
      </c>
      <c r="C14" s="682"/>
      <c r="D14" s="682"/>
      <c r="E14" s="682"/>
      <c r="F14" s="72"/>
      <c r="G14" s="36"/>
      <c r="H14" s="2"/>
      <c r="I14" s="2"/>
      <c r="J14" s="2"/>
      <c r="K14" s="2"/>
      <c r="L14" s="2"/>
      <c r="M14" s="2"/>
      <c r="N14" s="95"/>
      <c r="O14" s="111"/>
      <c r="P14" s="3"/>
      <c r="Q14" s="3"/>
      <c r="R14" s="3"/>
      <c r="S14" s="3"/>
      <c r="T14" s="3"/>
      <c r="U14" s="3"/>
      <c r="V14" s="3"/>
      <c r="W14" s="3"/>
      <c r="X14" s="3"/>
      <c r="Y14" s="3"/>
      <c r="Z14" s="3"/>
      <c r="AA14" s="3"/>
      <c r="AB14" s="3"/>
      <c r="AC14" s="3"/>
      <c r="AD14" s="3"/>
      <c r="AE14" s="3"/>
      <c r="AF14" s="3"/>
    </row>
    <row r="15" spans="1:138">
      <c r="A15" s="2"/>
      <c r="B15" s="71"/>
      <c r="C15" s="71"/>
      <c r="D15" s="71"/>
      <c r="E15" s="71"/>
      <c r="F15" s="73"/>
      <c r="G15" s="2"/>
      <c r="H15" s="2"/>
      <c r="I15" s="2"/>
      <c r="J15" s="2"/>
      <c r="K15" s="2"/>
      <c r="L15" s="2"/>
      <c r="M15" s="2"/>
      <c r="N15" s="95"/>
      <c r="O15" s="111"/>
      <c r="P15" s="3"/>
      <c r="Q15" s="3"/>
      <c r="R15" s="3"/>
      <c r="S15" s="3"/>
      <c r="T15" s="3"/>
      <c r="U15" s="3"/>
      <c r="V15" s="3"/>
      <c r="W15" s="3"/>
      <c r="X15" s="3"/>
      <c r="Y15" s="3"/>
      <c r="Z15" s="3"/>
      <c r="AA15" s="3"/>
      <c r="AB15" s="3"/>
      <c r="AC15" s="3"/>
      <c r="AD15" s="3"/>
      <c r="AE15" s="3"/>
      <c r="AF15" s="3"/>
    </row>
    <row r="16" spans="1:138" s="52" customFormat="1" ht="20.25">
      <c r="A16" s="50"/>
      <c r="B16" s="74"/>
      <c r="C16" s="684" t="s">
        <v>292</v>
      </c>
      <c r="D16" s="684"/>
      <c r="E16" s="684"/>
      <c r="F16" s="75"/>
      <c r="G16" s="50"/>
      <c r="H16" s="50"/>
      <c r="I16" s="67" t="s">
        <v>283</v>
      </c>
      <c r="J16" s="50"/>
      <c r="K16" s="50"/>
      <c r="L16" s="50"/>
      <c r="M16" s="50"/>
      <c r="N16" s="96"/>
      <c r="O16" s="113"/>
      <c r="P16" s="77"/>
      <c r="Q16" s="77"/>
      <c r="R16" s="77"/>
      <c r="S16" s="77"/>
      <c r="T16" s="77"/>
      <c r="U16" s="77"/>
      <c r="V16" s="77"/>
      <c r="W16" s="77"/>
      <c r="X16" s="77"/>
      <c r="Y16" s="77"/>
      <c r="Z16" s="77"/>
      <c r="AA16" s="77"/>
      <c r="AB16" s="77"/>
      <c r="AC16" s="77"/>
      <c r="AD16" s="77"/>
      <c r="AE16" s="77"/>
      <c r="AF16" s="77"/>
      <c r="AG16" s="77"/>
      <c r="AH16" s="77"/>
      <c r="AI16" s="77"/>
      <c r="AJ16" s="77"/>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row>
    <row r="17" spans="1:138" s="52" customFormat="1" ht="40.5" customHeight="1">
      <c r="A17" s="50"/>
      <c r="B17" s="41" t="s">
        <v>438</v>
      </c>
      <c r="C17" s="683" t="s">
        <v>305</v>
      </c>
      <c r="D17" s="683"/>
      <c r="E17" s="683"/>
      <c r="F17" s="76">
        <v>1</v>
      </c>
      <c r="G17" s="50"/>
      <c r="H17" s="50"/>
      <c r="I17" s="66" t="s">
        <v>292</v>
      </c>
      <c r="J17" s="50"/>
      <c r="K17" s="50"/>
      <c r="L17" s="50"/>
      <c r="M17" s="50"/>
      <c r="N17" s="96"/>
      <c r="O17" s="114"/>
      <c r="P17" s="77"/>
      <c r="Q17" s="77"/>
      <c r="R17" s="77"/>
      <c r="S17" s="77"/>
      <c r="T17" s="77"/>
      <c r="U17" s="77"/>
      <c r="V17" s="77"/>
      <c r="W17" s="77"/>
      <c r="X17" s="77"/>
      <c r="Y17" s="77"/>
      <c r="Z17" s="77"/>
      <c r="AA17" s="77"/>
      <c r="AB17" s="77"/>
      <c r="AC17" s="77"/>
      <c r="AD17" s="77"/>
      <c r="AE17" s="77"/>
      <c r="AF17" s="77"/>
      <c r="AG17" s="77"/>
      <c r="AH17" s="77"/>
      <c r="AI17" s="77"/>
      <c r="AJ17" s="77"/>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row>
    <row r="18" spans="1:138" s="52" customFormat="1" ht="33.75">
      <c r="A18" s="50"/>
      <c r="B18" s="45" t="s">
        <v>439</v>
      </c>
      <c r="C18" s="683" t="s">
        <v>325</v>
      </c>
      <c r="D18" s="683"/>
      <c r="E18" s="683"/>
      <c r="F18" s="76">
        <v>2</v>
      </c>
      <c r="G18" s="50"/>
      <c r="H18" s="50"/>
      <c r="I18" s="66" t="s">
        <v>328</v>
      </c>
      <c r="J18" s="50"/>
      <c r="K18" s="50"/>
      <c r="L18" s="50"/>
      <c r="M18" s="50"/>
      <c r="N18" s="96"/>
      <c r="O18" s="114"/>
      <c r="P18" s="77"/>
      <c r="Q18" s="77"/>
      <c r="R18" s="77"/>
      <c r="S18" s="77"/>
      <c r="T18" s="77"/>
      <c r="U18" s="77"/>
      <c r="V18" s="77"/>
      <c r="W18" s="77"/>
      <c r="X18" s="77"/>
      <c r="Y18" s="77"/>
      <c r="Z18" s="77"/>
      <c r="AA18" s="77"/>
      <c r="AB18" s="77"/>
      <c r="AC18" s="77"/>
      <c r="AD18" s="77"/>
      <c r="AE18" s="77"/>
      <c r="AF18" s="77"/>
      <c r="AG18" s="77"/>
      <c r="AH18" s="77"/>
      <c r="AI18" s="77"/>
      <c r="AJ18" s="77"/>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row>
    <row r="19" spans="1:138" s="52" customFormat="1" ht="33.75">
      <c r="A19" s="50"/>
      <c r="B19" s="46" t="s">
        <v>440</v>
      </c>
      <c r="C19" s="683" t="s">
        <v>293</v>
      </c>
      <c r="D19" s="683"/>
      <c r="E19" s="683"/>
      <c r="F19" s="76">
        <v>3</v>
      </c>
      <c r="G19" s="50"/>
      <c r="H19" s="50"/>
      <c r="I19" s="66" t="s">
        <v>295</v>
      </c>
      <c r="J19" s="50"/>
      <c r="K19" s="50"/>
      <c r="L19" s="50"/>
      <c r="M19" s="50"/>
      <c r="N19" s="96"/>
      <c r="O19" s="114"/>
      <c r="P19" s="77"/>
      <c r="Q19" s="77"/>
      <c r="R19" s="77"/>
      <c r="S19" s="77"/>
      <c r="T19" s="77"/>
      <c r="U19" s="77"/>
      <c r="V19" s="77"/>
      <c r="W19" s="77"/>
      <c r="X19" s="77"/>
      <c r="Y19" s="77"/>
      <c r="Z19" s="77"/>
      <c r="AA19" s="77"/>
      <c r="AB19" s="77"/>
      <c r="AC19" s="77"/>
      <c r="AD19" s="77"/>
      <c r="AE19" s="77"/>
      <c r="AF19" s="77"/>
      <c r="AG19" s="77"/>
      <c r="AH19" s="77"/>
      <c r="AI19" s="77"/>
      <c r="AJ19" s="77"/>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row>
    <row r="20" spans="1:138" s="52" customFormat="1" ht="33.75">
      <c r="A20" s="50"/>
      <c r="B20" s="47" t="s">
        <v>441</v>
      </c>
      <c r="C20" s="683" t="s">
        <v>442</v>
      </c>
      <c r="D20" s="683"/>
      <c r="E20" s="683"/>
      <c r="F20" s="76">
        <v>4</v>
      </c>
      <c r="G20" s="50"/>
      <c r="H20" s="50"/>
      <c r="I20" s="66" t="s">
        <v>289</v>
      </c>
      <c r="J20" s="50"/>
      <c r="K20" s="50"/>
      <c r="L20" s="50"/>
      <c r="M20" s="50"/>
      <c r="N20" s="96"/>
      <c r="O20" s="114"/>
      <c r="P20" s="77"/>
      <c r="Q20" s="77"/>
      <c r="R20" s="77"/>
      <c r="S20" s="77"/>
      <c r="T20" s="77"/>
      <c r="U20" s="77"/>
      <c r="V20" s="77"/>
      <c r="W20" s="77"/>
      <c r="X20" s="77"/>
      <c r="Y20" s="77"/>
      <c r="Z20" s="77"/>
      <c r="AA20" s="77"/>
      <c r="AB20" s="77"/>
      <c r="AC20" s="77"/>
      <c r="AD20" s="77"/>
      <c r="AE20" s="77"/>
      <c r="AF20" s="77"/>
      <c r="AG20" s="77"/>
      <c r="AH20" s="77"/>
      <c r="AI20" s="77"/>
      <c r="AJ20" s="77"/>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row>
    <row r="21" spans="1:138" s="52" customFormat="1" ht="60.6" customHeight="1">
      <c r="A21" s="50"/>
      <c r="B21" s="48" t="s">
        <v>443</v>
      </c>
      <c r="C21" s="683" t="s">
        <v>339</v>
      </c>
      <c r="D21" s="683"/>
      <c r="E21" s="683"/>
      <c r="F21" s="76">
        <v>5</v>
      </c>
      <c r="G21" s="50"/>
      <c r="H21" s="50"/>
      <c r="I21" s="66" t="str">
        <f>C48</f>
        <v>Interrupción o afectación en la prestación del servicio administrativo</v>
      </c>
      <c r="J21" s="50"/>
      <c r="K21" s="50"/>
      <c r="L21" s="50"/>
      <c r="M21" s="50"/>
      <c r="N21" s="96"/>
      <c r="O21" s="114"/>
      <c r="P21" s="77"/>
      <c r="Q21" s="77"/>
      <c r="R21" s="77"/>
      <c r="S21" s="77"/>
      <c r="T21" s="77"/>
      <c r="U21" s="77"/>
      <c r="V21" s="77"/>
      <c r="W21" s="77"/>
      <c r="X21" s="77"/>
      <c r="Y21" s="77"/>
      <c r="Z21" s="77"/>
      <c r="AA21" s="77"/>
      <c r="AB21" s="77"/>
      <c r="AC21" s="77"/>
      <c r="AD21" s="77"/>
      <c r="AE21" s="77"/>
      <c r="AF21" s="77"/>
      <c r="AG21" s="77"/>
      <c r="AH21" s="77"/>
      <c r="AI21" s="77"/>
      <c r="AJ21" s="77"/>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row>
    <row r="22" spans="1:138" s="52" customFormat="1" ht="20.25">
      <c r="A22" s="50"/>
      <c r="B22" s="58"/>
      <c r="C22" s="49"/>
      <c r="D22" s="49"/>
      <c r="E22" s="49"/>
      <c r="F22" s="59"/>
      <c r="G22" s="50"/>
      <c r="H22" s="50"/>
      <c r="I22" s="66" t="str">
        <f>C56</f>
        <v>Afectación Ambiental</v>
      </c>
      <c r="J22" s="50"/>
      <c r="K22" s="50"/>
      <c r="L22" s="50"/>
      <c r="M22" s="50"/>
      <c r="N22" s="96"/>
      <c r="O22" s="113"/>
      <c r="P22" s="77"/>
      <c r="Q22" s="77"/>
      <c r="R22" s="77"/>
      <c r="S22" s="77"/>
      <c r="T22" s="77"/>
      <c r="U22" s="77"/>
      <c r="V22" s="77"/>
      <c r="W22" s="77"/>
      <c r="X22" s="77"/>
      <c r="Y22" s="77"/>
      <c r="Z22" s="77"/>
      <c r="AA22" s="77"/>
      <c r="AB22" s="77"/>
      <c r="AC22" s="77"/>
      <c r="AD22" s="77"/>
      <c r="AE22" s="77"/>
      <c r="AF22" s="77"/>
      <c r="AG22" s="77"/>
      <c r="AH22" s="77"/>
      <c r="AI22" s="77"/>
      <c r="AJ22" s="77"/>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row>
    <row r="23" spans="1:138" s="52" customFormat="1" ht="20.25">
      <c r="A23" s="50"/>
      <c r="B23" s="58"/>
      <c r="C23" s="49"/>
      <c r="D23" s="49"/>
      <c r="E23" s="49"/>
      <c r="F23" s="59"/>
      <c r="G23" s="50"/>
      <c r="H23" s="50"/>
      <c r="I23" s="50"/>
      <c r="J23" s="50"/>
      <c r="K23" s="50"/>
      <c r="L23" s="50"/>
      <c r="M23" s="50"/>
      <c r="N23" s="96"/>
      <c r="O23" s="113"/>
      <c r="P23" s="77"/>
      <c r="Q23" s="77"/>
      <c r="R23" s="77"/>
      <c r="S23" s="77"/>
      <c r="T23" s="77"/>
      <c r="U23" s="77"/>
      <c r="V23" s="77"/>
      <c r="W23" s="77"/>
      <c r="X23" s="77"/>
      <c r="Y23" s="77"/>
      <c r="Z23" s="77"/>
      <c r="AA23" s="77"/>
      <c r="AB23" s="77"/>
      <c r="AC23" s="77"/>
      <c r="AD23" s="77"/>
      <c r="AE23" s="77"/>
      <c r="AF23" s="77"/>
      <c r="AG23" s="77"/>
      <c r="AH23" s="77"/>
      <c r="AI23" s="77"/>
      <c r="AJ23" s="77"/>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row>
    <row r="24" spans="1:138" s="52" customFormat="1" ht="20.25">
      <c r="A24" s="50"/>
      <c r="B24" s="51"/>
      <c r="C24" s="685" t="s">
        <v>328</v>
      </c>
      <c r="D24" s="685"/>
      <c r="E24" s="685"/>
      <c r="F24" s="59"/>
      <c r="G24" s="50"/>
      <c r="H24" s="50"/>
      <c r="I24" s="50"/>
      <c r="J24" s="50"/>
      <c r="K24" s="50"/>
      <c r="L24" s="50"/>
      <c r="M24" s="50"/>
      <c r="N24" s="96"/>
      <c r="O24" s="113"/>
      <c r="P24" s="77"/>
      <c r="Q24" s="77"/>
      <c r="R24" s="77"/>
      <c r="S24" s="77"/>
      <c r="T24" s="77"/>
      <c r="U24" s="77"/>
      <c r="V24" s="77"/>
      <c r="W24" s="77"/>
      <c r="X24" s="77"/>
      <c r="Y24" s="77"/>
      <c r="Z24" s="77"/>
      <c r="AA24" s="77"/>
      <c r="AB24" s="77"/>
      <c r="AC24" s="77"/>
      <c r="AD24" s="77"/>
      <c r="AE24" s="77"/>
      <c r="AF24" s="77"/>
      <c r="AG24" s="77"/>
      <c r="AH24" s="77"/>
      <c r="AI24" s="77"/>
      <c r="AJ24" s="77"/>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row>
    <row r="25" spans="1:138" s="52" customFormat="1" ht="33.75">
      <c r="A25" s="50"/>
      <c r="B25" s="53" t="s">
        <v>438</v>
      </c>
      <c r="C25" s="683" t="s">
        <v>329</v>
      </c>
      <c r="D25" s="683"/>
      <c r="E25" s="683"/>
      <c r="F25" s="76">
        <v>1</v>
      </c>
      <c r="G25" s="50"/>
      <c r="H25" s="50"/>
      <c r="I25" s="50"/>
      <c r="J25" s="50"/>
      <c r="K25" s="50"/>
      <c r="L25" s="50"/>
      <c r="M25" s="50"/>
      <c r="N25" s="96"/>
      <c r="O25" s="115"/>
      <c r="P25" s="77"/>
      <c r="Q25" s="77"/>
      <c r="R25" s="77"/>
      <c r="S25" s="77"/>
      <c r="T25" s="77"/>
      <c r="U25" s="77"/>
      <c r="V25" s="77"/>
      <c r="W25" s="77"/>
      <c r="X25" s="77"/>
      <c r="Y25" s="77"/>
      <c r="Z25" s="77"/>
      <c r="AA25" s="77"/>
      <c r="AB25" s="77"/>
      <c r="AC25" s="77"/>
      <c r="AD25" s="77"/>
      <c r="AE25" s="77"/>
      <c r="AF25" s="77"/>
      <c r="AG25" s="77"/>
      <c r="AH25" s="77"/>
      <c r="AI25" s="77"/>
      <c r="AJ25" s="77"/>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row>
    <row r="26" spans="1:138" s="52" customFormat="1" ht="33.75">
      <c r="A26" s="50"/>
      <c r="B26" s="54" t="s">
        <v>439</v>
      </c>
      <c r="C26" s="683" t="s">
        <v>444</v>
      </c>
      <c r="D26" s="683"/>
      <c r="E26" s="683"/>
      <c r="F26" s="76">
        <v>2</v>
      </c>
      <c r="G26" s="50"/>
      <c r="H26" s="50"/>
      <c r="I26" s="58"/>
      <c r="J26" s="58"/>
      <c r="K26" s="58"/>
      <c r="L26" s="58"/>
      <c r="M26" s="58"/>
      <c r="N26" s="97"/>
      <c r="O26" s="115"/>
      <c r="P26" s="77"/>
      <c r="Q26" s="77"/>
      <c r="R26" s="77"/>
      <c r="S26" s="77"/>
      <c r="T26" s="77"/>
      <c r="U26" s="77"/>
      <c r="V26" s="77"/>
      <c r="W26" s="77"/>
      <c r="X26" s="77"/>
      <c r="Y26" s="77"/>
      <c r="Z26" s="77"/>
      <c r="AA26" s="77"/>
      <c r="AB26" s="77"/>
      <c r="AC26" s="77"/>
      <c r="AD26" s="77"/>
      <c r="AE26" s="77"/>
      <c r="AF26" s="77"/>
      <c r="AG26" s="77"/>
      <c r="AH26" s="77"/>
      <c r="AI26" s="77"/>
      <c r="AJ26" s="77"/>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row>
    <row r="27" spans="1:138" s="52" customFormat="1" ht="33.75">
      <c r="A27" s="50"/>
      <c r="B27" s="55" t="s">
        <v>440</v>
      </c>
      <c r="C27" s="683" t="s">
        <v>445</v>
      </c>
      <c r="D27" s="683"/>
      <c r="E27" s="683"/>
      <c r="F27" s="76">
        <v>3</v>
      </c>
      <c r="G27" s="50"/>
      <c r="H27" s="50"/>
      <c r="I27" s="5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58"/>
      <c r="K27" s="58"/>
      <c r="L27" s="58"/>
      <c r="M27" s="58"/>
      <c r="N27" s="97"/>
      <c r="O27" s="115"/>
      <c r="P27" s="77"/>
      <c r="Q27" s="77"/>
      <c r="R27" s="77"/>
      <c r="S27" s="77"/>
      <c r="T27" s="77"/>
      <c r="U27" s="77"/>
      <c r="V27" s="77"/>
      <c r="W27" s="77"/>
      <c r="X27" s="77"/>
      <c r="Y27" s="77"/>
      <c r="Z27" s="77"/>
      <c r="AA27" s="77"/>
      <c r="AB27" s="77"/>
      <c r="AC27" s="77"/>
      <c r="AD27" s="77"/>
      <c r="AE27" s="77"/>
      <c r="AF27" s="77"/>
      <c r="AG27" s="77"/>
      <c r="AH27" s="77"/>
      <c r="AI27" s="77"/>
      <c r="AJ27" s="77"/>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row>
    <row r="28" spans="1:138" s="52" customFormat="1" ht="33.75">
      <c r="A28" s="50"/>
      <c r="B28" s="56" t="s">
        <v>441</v>
      </c>
      <c r="C28" s="683" t="s">
        <v>446</v>
      </c>
      <c r="D28" s="683"/>
      <c r="E28" s="683"/>
      <c r="F28" s="76">
        <v>4</v>
      </c>
      <c r="G28" s="50"/>
      <c r="H28" s="50"/>
      <c r="I28" s="58" t="str">
        <v xml:space="preserve">Si el hecho llegara a presentarse, tendría bajo impacto o efecto sobre la entidad.
</v>
      </c>
      <c r="J28" s="58"/>
      <c r="K28" s="58"/>
      <c r="L28" s="58"/>
      <c r="M28" s="58"/>
      <c r="N28" s="97"/>
      <c r="O28" s="115"/>
      <c r="P28" s="77"/>
      <c r="Q28" s="77"/>
      <c r="R28" s="77"/>
      <c r="S28" s="77"/>
      <c r="T28" s="77"/>
      <c r="U28" s="77"/>
      <c r="V28" s="77"/>
      <c r="W28" s="77"/>
      <c r="X28" s="77"/>
      <c r="Y28" s="77"/>
      <c r="Z28" s="77"/>
      <c r="AA28" s="77"/>
      <c r="AB28" s="77"/>
      <c r="AC28" s="77"/>
      <c r="AD28" s="77"/>
      <c r="AE28" s="77"/>
      <c r="AF28" s="77"/>
      <c r="AG28" s="77"/>
      <c r="AH28" s="77"/>
      <c r="AI28" s="77"/>
      <c r="AJ28" s="77"/>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row>
    <row r="29" spans="1:138" s="52" customFormat="1" ht="33.75">
      <c r="A29" s="50"/>
      <c r="B29" s="57" t="s">
        <v>443</v>
      </c>
      <c r="C29" s="683" t="s">
        <v>447</v>
      </c>
      <c r="D29" s="683"/>
      <c r="E29" s="683"/>
      <c r="F29" s="76">
        <v>5</v>
      </c>
      <c r="G29" s="50"/>
      <c r="H29" s="50"/>
      <c r="I29" s="58" t="str">
        <v xml:space="preserve">Si el hecho llegara a presentarse, tendría medianas consecuencias o efectos sobre la entidad.
</v>
      </c>
      <c r="J29" s="58"/>
      <c r="K29" s="58"/>
      <c r="L29" s="58"/>
      <c r="M29" s="58"/>
      <c r="N29" s="97"/>
      <c r="O29" s="115"/>
      <c r="P29" s="77"/>
      <c r="Q29" s="77"/>
      <c r="R29" s="77"/>
      <c r="S29" s="77"/>
      <c r="T29" s="77"/>
      <c r="U29" s="77"/>
      <c r="V29" s="77"/>
      <c r="W29" s="77"/>
      <c r="X29" s="77"/>
      <c r="Y29" s="77"/>
      <c r="Z29" s="77"/>
      <c r="AA29" s="77"/>
      <c r="AB29" s="77"/>
      <c r="AC29" s="77"/>
      <c r="AD29" s="77"/>
      <c r="AE29" s="77"/>
      <c r="AF29" s="77"/>
      <c r="AG29" s="77"/>
      <c r="AH29" s="77"/>
      <c r="AI29" s="77"/>
      <c r="AJ29" s="77"/>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row>
    <row r="30" spans="1:138" s="52" customFormat="1" ht="20.25">
      <c r="A30" s="50"/>
      <c r="B30" s="58"/>
      <c r="C30" s="49"/>
      <c r="D30" s="49"/>
      <c r="E30" s="49"/>
      <c r="F30" s="59"/>
      <c r="G30" s="50"/>
      <c r="H30" s="50"/>
      <c r="I30" s="58" t="str">
        <v xml:space="preserve">Si el hecho llegara a presentarse, tendría altas consecuencias o efectos sobre la entidad
</v>
      </c>
      <c r="J30" s="58"/>
      <c r="K30" s="58"/>
      <c r="L30" s="58"/>
      <c r="M30" s="58"/>
      <c r="N30" s="97"/>
      <c r="O30" s="113"/>
      <c r="P30" s="77"/>
      <c r="Q30" s="77"/>
      <c r="R30" s="77"/>
      <c r="S30" s="77"/>
      <c r="T30" s="77"/>
      <c r="U30" s="77"/>
      <c r="V30" s="77"/>
      <c r="W30" s="77"/>
      <c r="X30" s="77"/>
      <c r="Y30" s="77"/>
      <c r="Z30" s="77"/>
      <c r="AA30" s="77"/>
      <c r="AB30" s="77"/>
      <c r="AC30" s="77"/>
      <c r="AD30" s="77"/>
      <c r="AE30" s="77"/>
      <c r="AF30" s="77"/>
      <c r="AG30" s="77"/>
      <c r="AH30" s="77"/>
      <c r="AI30" s="77"/>
      <c r="AJ30" s="77"/>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row>
    <row r="31" spans="1:138" s="50" customFormat="1" ht="20.25">
      <c r="B31" s="60"/>
      <c r="C31" s="60"/>
      <c r="D31" s="60"/>
      <c r="E31" s="60"/>
      <c r="F31" s="59"/>
      <c r="I31" s="58" t="str">
        <v xml:space="preserve">Si el hecho llegara a presentarse, tendría desastrosas consecuencias o efectos sobre la entidad.
</v>
      </c>
      <c r="J31" s="58"/>
      <c r="K31" s="58"/>
      <c r="L31" s="58"/>
      <c r="M31" s="58"/>
      <c r="N31" s="97"/>
      <c r="O31" s="113"/>
      <c r="P31" s="77"/>
      <c r="Q31" s="77"/>
      <c r="R31" s="77"/>
      <c r="S31" s="77"/>
      <c r="T31" s="77"/>
      <c r="U31" s="77"/>
      <c r="V31" s="77"/>
      <c r="W31" s="77"/>
      <c r="X31" s="77"/>
      <c r="Y31" s="77"/>
      <c r="Z31" s="77"/>
      <c r="AA31" s="77"/>
      <c r="AB31" s="77"/>
      <c r="AC31" s="77"/>
      <c r="AD31" s="77"/>
      <c r="AE31" s="77"/>
      <c r="AF31" s="77"/>
      <c r="AG31" s="77"/>
      <c r="AH31" s="77"/>
      <c r="AI31" s="77"/>
      <c r="AJ31" s="77"/>
    </row>
    <row r="32" spans="1:138" s="50" customFormat="1" ht="20.25">
      <c r="B32" s="74"/>
      <c r="C32" s="684" t="s">
        <v>295</v>
      </c>
      <c r="D32" s="684"/>
      <c r="E32" s="684"/>
      <c r="F32" s="59"/>
      <c r="I32" s="58"/>
      <c r="J32" s="58"/>
      <c r="K32" s="58"/>
      <c r="L32" s="58"/>
      <c r="M32" s="58"/>
      <c r="N32" s="97"/>
      <c r="O32" s="113"/>
      <c r="P32" s="77"/>
      <c r="Q32" s="77"/>
      <c r="R32" s="77"/>
      <c r="S32" s="77"/>
      <c r="T32" s="77"/>
      <c r="U32" s="77"/>
      <c r="V32" s="77"/>
      <c r="W32" s="77"/>
      <c r="X32" s="77"/>
      <c r="Y32" s="77"/>
      <c r="Z32" s="77"/>
      <c r="AA32" s="77"/>
      <c r="AB32" s="77"/>
      <c r="AC32" s="77"/>
      <c r="AD32" s="77"/>
      <c r="AE32" s="77"/>
      <c r="AF32" s="77"/>
      <c r="AG32" s="77"/>
      <c r="AH32" s="77"/>
      <c r="AI32" s="77"/>
      <c r="AJ32" s="77"/>
    </row>
    <row r="33" spans="2:36" s="50" customFormat="1" ht="20.25">
      <c r="B33" s="41" t="s">
        <v>438</v>
      </c>
      <c r="C33" s="683" t="s">
        <v>296</v>
      </c>
      <c r="D33" s="683"/>
      <c r="E33" s="683"/>
      <c r="F33" s="78">
        <v>1</v>
      </c>
      <c r="I33" s="5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58"/>
      <c r="K33" s="58"/>
      <c r="L33" s="58"/>
      <c r="M33" s="58"/>
      <c r="N33" s="97"/>
      <c r="O33" s="113"/>
      <c r="P33" s="77"/>
      <c r="Q33" s="77"/>
      <c r="R33" s="77"/>
      <c r="S33" s="77"/>
      <c r="T33" s="77"/>
      <c r="U33" s="77"/>
      <c r="V33" s="77"/>
      <c r="W33" s="77"/>
      <c r="X33" s="77"/>
      <c r="Y33" s="77"/>
      <c r="Z33" s="77"/>
      <c r="AA33" s="77"/>
      <c r="AB33" s="77"/>
      <c r="AC33" s="77"/>
      <c r="AD33" s="77"/>
      <c r="AE33" s="77"/>
      <c r="AF33" s="77"/>
      <c r="AG33" s="77"/>
      <c r="AH33" s="77"/>
      <c r="AI33" s="77"/>
      <c r="AJ33" s="77"/>
    </row>
    <row r="34" spans="2:36" s="50" customFormat="1" ht="20.25">
      <c r="B34" s="45" t="s">
        <v>439</v>
      </c>
      <c r="C34" s="683" t="s">
        <v>448</v>
      </c>
      <c r="D34" s="683"/>
      <c r="E34" s="683"/>
      <c r="F34" s="78">
        <v>2</v>
      </c>
      <c r="I34" s="58" t="str">
        <v xml:space="preserve">Si el hecho llegara a presentarse, tendría bajo impacto o efecto sobre la entidad.
</v>
      </c>
      <c r="J34" s="58"/>
      <c r="K34" s="58"/>
      <c r="L34" s="58"/>
      <c r="M34" s="58"/>
      <c r="N34" s="97"/>
      <c r="O34" s="113"/>
      <c r="P34" s="77"/>
      <c r="Q34" s="77"/>
      <c r="R34" s="77"/>
      <c r="S34" s="77"/>
      <c r="T34" s="77"/>
      <c r="U34" s="77"/>
      <c r="V34" s="77"/>
      <c r="W34" s="77"/>
      <c r="X34" s="77"/>
      <c r="Y34" s="77"/>
      <c r="Z34" s="77"/>
      <c r="AA34" s="77"/>
      <c r="AB34" s="77"/>
      <c r="AC34" s="77"/>
      <c r="AD34" s="77"/>
      <c r="AE34" s="77"/>
      <c r="AF34" s="77"/>
      <c r="AG34" s="77"/>
      <c r="AH34" s="77"/>
      <c r="AI34" s="77"/>
      <c r="AJ34" s="77"/>
    </row>
    <row r="35" spans="2:36" s="50" customFormat="1" ht="20.25">
      <c r="B35" s="46" t="s">
        <v>440</v>
      </c>
      <c r="C35" s="683" t="s">
        <v>449</v>
      </c>
      <c r="D35" s="683"/>
      <c r="E35" s="683"/>
      <c r="F35" s="78">
        <v>3</v>
      </c>
      <c r="I35" s="58" t="str">
        <v xml:space="preserve">Si el hecho llegara a presentarse, tendría medianas consecuencias o efectos sobre la entidad.
</v>
      </c>
      <c r="J35" s="58"/>
      <c r="K35" s="58"/>
      <c r="L35" s="58"/>
      <c r="M35" s="58"/>
      <c r="N35" s="97"/>
      <c r="O35" s="113"/>
      <c r="P35" s="77"/>
      <c r="Q35" s="77"/>
      <c r="R35" s="77"/>
      <c r="S35" s="77"/>
      <c r="T35" s="77"/>
      <c r="U35" s="77"/>
      <c r="V35" s="77"/>
      <c r="W35" s="77"/>
      <c r="X35" s="77"/>
      <c r="Y35" s="77"/>
      <c r="Z35" s="77"/>
      <c r="AA35" s="77"/>
      <c r="AB35" s="77"/>
      <c r="AC35" s="77"/>
      <c r="AD35" s="77"/>
      <c r="AE35" s="77"/>
      <c r="AF35" s="77"/>
      <c r="AG35" s="77"/>
      <c r="AH35" s="77"/>
      <c r="AI35" s="77"/>
      <c r="AJ35" s="77"/>
    </row>
    <row r="36" spans="2:36" s="50" customFormat="1" ht="20.25">
      <c r="B36" s="47" t="s">
        <v>441</v>
      </c>
      <c r="C36" s="683" t="s">
        <v>450</v>
      </c>
      <c r="D36" s="683"/>
      <c r="E36" s="683"/>
      <c r="F36" s="78">
        <v>4</v>
      </c>
      <c r="I36" s="58" t="str">
        <v xml:space="preserve">Si el hecho llegara a presentarse, tendría altas consecuencias o efectos sobre la entidad
</v>
      </c>
      <c r="J36" s="58"/>
      <c r="K36" s="58"/>
      <c r="L36" s="58"/>
      <c r="M36" s="58"/>
      <c r="N36" s="97"/>
      <c r="O36" s="113"/>
      <c r="P36" s="77"/>
      <c r="Q36" s="77"/>
      <c r="R36" s="77"/>
      <c r="S36" s="77"/>
      <c r="T36" s="77"/>
      <c r="U36" s="77"/>
      <c r="V36" s="77"/>
      <c r="W36" s="77"/>
      <c r="X36" s="77"/>
      <c r="Y36" s="77"/>
      <c r="Z36" s="77"/>
      <c r="AA36" s="77"/>
      <c r="AB36" s="77"/>
      <c r="AC36" s="77"/>
      <c r="AD36" s="77"/>
      <c r="AE36" s="77"/>
      <c r="AF36" s="77"/>
      <c r="AG36" s="77"/>
      <c r="AH36" s="77"/>
      <c r="AI36" s="77"/>
      <c r="AJ36" s="77"/>
    </row>
    <row r="37" spans="2:36" s="50" customFormat="1" ht="20.25">
      <c r="B37" s="48" t="s">
        <v>443</v>
      </c>
      <c r="C37" s="683" t="s">
        <v>451</v>
      </c>
      <c r="D37" s="683"/>
      <c r="E37" s="683"/>
      <c r="F37" s="78">
        <v>5</v>
      </c>
      <c r="I37" s="58" t="str">
        <v xml:space="preserve">Si el hecho llegara a presentarse, tendría desastrosas consecuencias o efectos sobre la entidad.
</v>
      </c>
      <c r="J37" s="58"/>
      <c r="K37" s="58"/>
      <c r="L37" s="58"/>
      <c r="M37" s="58"/>
      <c r="N37" s="97"/>
      <c r="O37" s="113"/>
      <c r="P37" s="77"/>
      <c r="Q37" s="77"/>
      <c r="R37" s="77"/>
      <c r="S37" s="77"/>
      <c r="T37" s="77"/>
      <c r="U37" s="77"/>
      <c r="V37" s="77"/>
      <c r="W37" s="77"/>
      <c r="X37" s="77"/>
      <c r="Y37" s="77"/>
      <c r="Z37" s="77"/>
      <c r="AA37" s="77"/>
      <c r="AB37" s="77"/>
      <c r="AC37" s="77"/>
      <c r="AD37" s="77"/>
      <c r="AE37" s="77"/>
      <c r="AF37" s="77"/>
      <c r="AG37" s="77"/>
      <c r="AH37" s="77"/>
      <c r="AI37" s="77"/>
      <c r="AJ37" s="77"/>
    </row>
    <row r="38" spans="2:36" s="50" customFormat="1" ht="20.25">
      <c r="B38" s="60"/>
      <c r="C38" s="60"/>
      <c r="D38" s="60"/>
      <c r="E38" s="60"/>
      <c r="F38" s="59"/>
      <c r="I38" s="58"/>
      <c r="J38" s="58"/>
      <c r="K38" s="58"/>
      <c r="L38" s="58"/>
      <c r="M38" s="58"/>
      <c r="N38" s="97"/>
      <c r="O38" s="113"/>
      <c r="P38" s="77"/>
      <c r="Q38" s="77"/>
      <c r="R38" s="77"/>
      <c r="S38" s="77"/>
      <c r="T38" s="77"/>
      <c r="U38" s="77"/>
      <c r="V38" s="77"/>
      <c r="W38" s="77"/>
      <c r="X38" s="77"/>
      <c r="Y38" s="77"/>
      <c r="Z38" s="77"/>
      <c r="AA38" s="77"/>
      <c r="AB38" s="77"/>
      <c r="AC38" s="77"/>
      <c r="AD38" s="77"/>
      <c r="AE38" s="77"/>
      <c r="AF38" s="77"/>
      <c r="AG38" s="77"/>
      <c r="AH38" s="77"/>
      <c r="AI38" s="77"/>
      <c r="AJ38" s="77"/>
    </row>
    <row r="39" spans="2:36" s="50" customFormat="1" ht="20.25">
      <c r="B39" s="60"/>
      <c r="C39" s="60"/>
      <c r="D39" s="60"/>
      <c r="E39" s="60"/>
      <c r="F39" s="59"/>
      <c r="N39" s="96"/>
      <c r="O39" s="113"/>
      <c r="P39" s="77"/>
      <c r="Q39" s="77"/>
      <c r="R39" s="77"/>
      <c r="S39" s="77"/>
      <c r="T39" s="77"/>
      <c r="U39" s="77"/>
      <c r="V39" s="77"/>
      <c r="W39" s="77"/>
      <c r="X39" s="77"/>
      <c r="Y39" s="77"/>
      <c r="Z39" s="77"/>
      <c r="AA39" s="77"/>
      <c r="AB39" s="77"/>
      <c r="AC39" s="77"/>
      <c r="AD39" s="77"/>
      <c r="AE39" s="77"/>
      <c r="AF39" s="77"/>
      <c r="AG39" s="77"/>
      <c r="AH39" s="77"/>
      <c r="AI39" s="77"/>
      <c r="AJ39" s="77"/>
    </row>
    <row r="40" spans="2:36" s="50" customFormat="1" ht="20.25">
      <c r="B40" s="51"/>
      <c r="C40" s="684" t="s">
        <v>289</v>
      </c>
      <c r="D40" s="684"/>
      <c r="E40" s="684"/>
      <c r="F40" s="59"/>
      <c r="N40" s="96"/>
      <c r="O40" s="113"/>
      <c r="P40" s="77"/>
      <c r="Q40" s="77"/>
      <c r="R40" s="77"/>
      <c r="S40" s="77"/>
      <c r="T40" s="77"/>
      <c r="U40" s="77"/>
      <c r="V40" s="77"/>
      <c r="W40" s="77"/>
      <c r="X40" s="77"/>
      <c r="Y40" s="77"/>
      <c r="Z40" s="77"/>
      <c r="AA40" s="77"/>
      <c r="AB40" s="77"/>
      <c r="AC40" s="77"/>
      <c r="AD40" s="77"/>
      <c r="AE40" s="77"/>
      <c r="AF40" s="77"/>
      <c r="AG40" s="77"/>
      <c r="AH40" s="77"/>
      <c r="AI40" s="77"/>
      <c r="AJ40" s="77"/>
    </row>
    <row r="41" spans="2:36" s="50" customFormat="1" ht="20.25">
      <c r="B41" s="79" t="s">
        <v>438</v>
      </c>
      <c r="C41" s="683" t="s">
        <v>290</v>
      </c>
      <c r="D41" s="683"/>
      <c r="E41" s="683"/>
      <c r="F41" s="78">
        <v>1</v>
      </c>
      <c r="N41" s="96"/>
      <c r="O41" s="113"/>
      <c r="P41" s="77"/>
      <c r="Q41" s="77"/>
      <c r="R41" s="77"/>
      <c r="S41" s="77"/>
      <c r="T41" s="77"/>
      <c r="U41" s="77"/>
      <c r="V41" s="77"/>
      <c r="W41" s="77"/>
      <c r="X41" s="77"/>
      <c r="Y41" s="77"/>
      <c r="Z41" s="77"/>
      <c r="AA41" s="77"/>
      <c r="AB41" s="77"/>
      <c r="AC41" s="77"/>
      <c r="AD41" s="77"/>
      <c r="AE41" s="77"/>
      <c r="AF41" s="77"/>
      <c r="AG41" s="77"/>
      <c r="AH41" s="77"/>
      <c r="AI41" s="77"/>
      <c r="AJ41" s="77"/>
    </row>
    <row r="42" spans="2:36" s="50" customFormat="1" ht="20.25">
      <c r="B42" s="80" t="s">
        <v>439</v>
      </c>
      <c r="C42" s="683" t="s">
        <v>452</v>
      </c>
      <c r="D42" s="683"/>
      <c r="E42" s="683"/>
      <c r="F42" s="78">
        <v>2</v>
      </c>
      <c r="N42" s="96"/>
      <c r="O42" s="113"/>
      <c r="P42" s="77"/>
      <c r="Q42" s="77"/>
      <c r="R42" s="77"/>
      <c r="S42" s="77"/>
      <c r="T42" s="77"/>
      <c r="U42" s="77"/>
      <c r="V42" s="77"/>
      <c r="W42" s="77"/>
      <c r="X42" s="77"/>
      <c r="Y42" s="77"/>
      <c r="Z42" s="77"/>
      <c r="AA42" s="77"/>
      <c r="AB42" s="77"/>
      <c r="AC42" s="77"/>
      <c r="AD42" s="77"/>
      <c r="AE42" s="77"/>
      <c r="AF42" s="77"/>
      <c r="AG42" s="77"/>
      <c r="AH42" s="77"/>
      <c r="AI42" s="77"/>
      <c r="AJ42" s="77"/>
    </row>
    <row r="43" spans="2:36" s="50" customFormat="1" ht="20.25">
      <c r="B43" s="81" t="s">
        <v>440</v>
      </c>
      <c r="C43" s="683" t="s">
        <v>453</v>
      </c>
      <c r="D43" s="683"/>
      <c r="E43" s="683"/>
      <c r="F43" s="78">
        <v>3</v>
      </c>
      <c r="N43" s="96"/>
      <c r="O43" s="113"/>
      <c r="P43" s="77"/>
      <c r="Q43" s="77"/>
      <c r="R43" s="77"/>
      <c r="S43" s="77"/>
      <c r="T43" s="77"/>
      <c r="U43" s="77"/>
      <c r="V43" s="77"/>
      <c r="W43" s="77"/>
      <c r="X43" s="77"/>
      <c r="Y43" s="77"/>
      <c r="Z43" s="77"/>
      <c r="AA43" s="77"/>
      <c r="AB43" s="77"/>
      <c r="AC43" s="77"/>
      <c r="AD43" s="77"/>
      <c r="AE43" s="77"/>
      <c r="AF43" s="77"/>
      <c r="AG43" s="77"/>
      <c r="AH43" s="77"/>
      <c r="AI43" s="77"/>
      <c r="AJ43" s="77"/>
    </row>
    <row r="44" spans="2:36" s="50" customFormat="1" ht="20.25">
      <c r="B44" s="82" t="s">
        <v>441</v>
      </c>
      <c r="C44" s="683" t="s">
        <v>454</v>
      </c>
      <c r="D44" s="683"/>
      <c r="E44" s="683"/>
      <c r="F44" s="78">
        <v>4</v>
      </c>
      <c r="N44" s="96"/>
      <c r="O44" s="113"/>
      <c r="P44" s="77"/>
      <c r="Q44" s="77"/>
      <c r="R44" s="77"/>
      <c r="S44" s="77"/>
      <c r="T44" s="77"/>
      <c r="U44" s="77"/>
      <c r="V44" s="77"/>
      <c r="W44" s="77"/>
      <c r="X44" s="77"/>
      <c r="Y44" s="77"/>
      <c r="Z44" s="77"/>
      <c r="AA44" s="77"/>
      <c r="AB44" s="77"/>
      <c r="AC44" s="77"/>
      <c r="AD44" s="77"/>
      <c r="AE44" s="77"/>
      <c r="AF44" s="77"/>
      <c r="AG44" s="77"/>
      <c r="AH44" s="77"/>
      <c r="AI44" s="77"/>
      <c r="AJ44" s="77"/>
    </row>
    <row r="45" spans="2:36" s="50" customFormat="1" ht="20.25">
      <c r="B45" s="83" t="s">
        <v>443</v>
      </c>
      <c r="C45" s="683" t="s">
        <v>455</v>
      </c>
      <c r="D45" s="683"/>
      <c r="E45" s="683"/>
      <c r="F45" s="78">
        <v>5</v>
      </c>
      <c r="N45" s="96"/>
      <c r="O45" s="113"/>
      <c r="P45" s="77"/>
      <c r="Q45" s="77"/>
      <c r="R45" s="77"/>
      <c r="S45" s="77"/>
      <c r="T45" s="77"/>
      <c r="U45" s="77"/>
      <c r="V45" s="77"/>
      <c r="W45" s="77"/>
      <c r="X45" s="77"/>
      <c r="Y45" s="77"/>
      <c r="Z45" s="77"/>
      <c r="AA45" s="77"/>
      <c r="AB45" s="77"/>
      <c r="AC45" s="77"/>
      <c r="AD45" s="77"/>
      <c r="AE45" s="77"/>
      <c r="AF45" s="77"/>
      <c r="AG45" s="77"/>
      <c r="AH45" s="77"/>
      <c r="AI45" s="77"/>
      <c r="AJ45" s="77"/>
    </row>
    <row r="46" spans="2:36" s="50" customFormat="1" ht="20.25">
      <c r="B46" s="58"/>
      <c r="C46" s="58" t="s">
        <v>456</v>
      </c>
      <c r="D46" s="58"/>
      <c r="F46" s="59"/>
      <c r="N46" s="96"/>
      <c r="O46" s="113"/>
      <c r="P46" s="77"/>
      <c r="Q46" s="77"/>
      <c r="R46" s="77"/>
      <c r="S46" s="77"/>
      <c r="T46" s="77"/>
      <c r="U46" s="77"/>
      <c r="V46" s="77"/>
      <c r="W46" s="77"/>
      <c r="X46" s="77"/>
      <c r="Y46" s="77"/>
      <c r="Z46" s="77"/>
      <c r="AA46" s="77"/>
      <c r="AB46" s="77"/>
      <c r="AC46" s="77"/>
      <c r="AD46" s="77"/>
      <c r="AE46" s="77"/>
      <c r="AF46" s="77"/>
      <c r="AG46" s="77"/>
      <c r="AH46" s="77"/>
      <c r="AI46" s="77"/>
      <c r="AJ46" s="77"/>
    </row>
    <row r="47" spans="2:36" s="50" customFormat="1" ht="20.25">
      <c r="B47" s="58"/>
      <c r="C47" s="58"/>
      <c r="D47" s="58"/>
      <c r="F47" s="59"/>
      <c r="N47" s="96"/>
      <c r="O47" s="113"/>
      <c r="P47" s="77"/>
      <c r="Q47" s="77"/>
      <c r="R47" s="77"/>
      <c r="S47" s="77"/>
      <c r="T47" s="77"/>
      <c r="U47" s="77"/>
      <c r="V47" s="77"/>
      <c r="W47" s="77"/>
      <c r="X47" s="77"/>
      <c r="Y47" s="77"/>
      <c r="Z47" s="77"/>
      <c r="AA47" s="77"/>
      <c r="AB47" s="77"/>
      <c r="AC47" s="77"/>
      <c r="AD47" s="77"/>
      <c r="AE47" s="77"/>
      <c r="AF47" s="77"/>
      <c r="AG47" s="77"/>
      <c r="AH47" s="77"/>
      <c r="AI47" s="77"/>
      <c r="AJ47" s="77"/>
    </row>
    <row r="48" spans="2:36" s="50" customFormat="1" ht="20.25">
      <c r="B48" s="51"/>
      <c r="C48" s="685" t="s">
        <v>298</v>
      </c>
      <c r="D48" s="685"/>
      <c r="E48" s="685"/>
      <c r="F48" s="59"/>
      <c r="N48" s="96"/>
      <c r="O48" s="113"/>
      <c r="P48" s="77"/>
      <c r="Q48" s="77"/>
      <c r="R48" s="77"/>
      <c r="S48" s="77"/>
      <c r="T48" s="77"/>
      <c r="U48" s="77"/>
      <c r="V48" s="77"/>
      <c r="W48" s="77"/>
      <c r="X48" s="77"/>
      <c r="Y48" s="77"/>
      <c r="Z48" s="77"/>
      <c r="AA48" s="77"/>
      <c r="AB48" s="77"/>
      <c r="AC48" s="77"/>
      <c r="AD48" s="77"/>
      <c r="AE48" s="77"/>
      <c r="AF48" s="77"/>
      <c r="AG48" s="77"/>
      <c r="AH48" s="77"/>
      <c r="AI48" s="77"/>
      <c r="AJ48" s="77"/>
    </row>
    <row r="49" spans="2:36" s="50" customFormat="1" ht="20.25" customHeight="1">
      <c r="B49" s="53" t="s">
        <v>438</v>
      </c>
      <c r="C49" s="686" t="s">
        <v>299</v>
      </c>
      <c r="D49" s="687"/>
      <c r="E49" s="688"/>
      <c r="F49" s="44">
        <v>1</v>
      </c>
      <c r="N49" s="96"/>
      <c r="O49" s="113"/>
      <c r="P49" s="77"/>
      <c r="Q49" s="77"/>
      <c r="R49" s="77"/>
      <c r="S49" s="77"/>
      <c r="T49" s="77"/>
      <c r="U49" s="77"/>
      <c r="V49" s="77"/>
      <c r="W49" s="77"/>
      <c r="X49" s="77"/>
      <c r="Y49" s="77"/>
      <c r="Z49" s="77"/>
      <c r="AA49" s="77"/>
      <c r="AB49" s="77"/>
      <c r="AC49" s="77"/>
      <c r="AD49" s="77"/>
      <c r="AE49" s="77"/>
      <c r="AF49" s="77"/>
      <c r="AG49" s="77"/>
      <c r="AH49" s="77"/>
      <c r="AI49" s="77"/>
      <c r="AJ49" s="77"/>
    </row>
    <row r="50" spans="2:36" s="50" customFormat="1" ht="20.25" customHeight="1">
      <c r="B50" s="54" t="s">
        <v>439</v>
      </c>
      <c r="C50" s="686" t="s">
        <v>457</v>
      </c>
      <c r="D50" s="687"/>
      <c r="E50" s="688"/>
      <c r="F50" s="44">
        <v>2</v>
      </c>
      <c r="N50" s="96"/>
      <c r="O50" s="113"/>
      <c r="P50" s="77"/>
      <c r="Q50" s="77"/>
      <c r="R50" s="77"/>
      <c r="S50" s="77"/>
      <c r="T50" s="77"/>
      <c r="U50" s="77"/>
      <c r="V50" s="77"/>
      <c r="W50" s="77"/>
      <c r="X50" s="77"/>
      <c r="Y50" s="77"/>
      <c r="Z50" s="77"/>
      <c r="AA50" s="77"/>
      <c r="AB50" s="77"/>
      <c r="AC50" s="77"/>
      <c r="AD50" s="77"/>
      <c r="AE50" s="77"/>
      <c r="AF50" s="77"/>
      <c r="AG50" s="77"/>
      <c r="AH50" s="77"/>
      <c r="AI50" s="77"/>
      <c r="AJ50" s="77"/>
    </row>
    <row r="51" spans="2:36" s="50" customFormat="1" ht="20.25" customHeight="1">
      <c r="B51" s="55" t="s">
        <v>440</v>
      </c>
      <c r="C51" s="686" t="s">
        <v>458</v>
      </c>
      <c r="D51" s="687"/>
      <c r="E51" s="688"/>
      <c r="F51" s="44">
        <v>3</v>
      </c>
      <c r="N51" s="96"/>
      <c r="O51" s="113"/>
      <c r="P51" s="77"/>
      <c r="Q51" s="77"/>
      <c r="R51" s="77"/>
      <c r="S51" s="77"/>
      <c r="T51" s="77"/>
      <c r="U51" s="77"/>
      <c r="V51" s="77"/>
      <c r="W51" s="77"/>
      <c r="X51" s="77"/>
      <c r="Y51" s="77"/>
      <c r="Z51" s="77"/>
      <c r="AA51" s="77"/>
      <c r="AB51" s="77"/>
      <c r="AC51" s="77"/>
      <c r="AD51" s="77"/>
      <c r="AE51" s="77"/>
      <c r="AF51" s="77"/>
      <c r="AG51" s="77"/>
      <c r="AH51" s="77"/>
      <c r="AI51" s="77"/>
      <c r="AJ51" s="77"/>
    </row>
    <row r="52" spans="2:36" s="50" customFormat="1" ht="20.25" customHeight="1">
      <c r="B52" s="56" t="s">
        <v>441</v>
      </c>
      <c r="C52" s="686" t="s">
        <v>459</v>
      </c>
      <c r="D52" s="687"/>
      <c r="E52" s="688"/>
      <c r="F52" s="44">
        <v>4</v>
      </c>
      <c r="N52" s="96"/>
      <c r="O52" s="113"/>
      <c r="P52" s="77"/>
      <c r="Q52" s="77"/>
      <c r="R52" s="77"/>
      <c r="S52" s="77"/>
      <c r="T52" s="77"/>
      <c r="U52" s="77"/>
      <c r="V52" s="77"/>
      <c r="W52" s="77"/>
      <c r="X52" s="77"/>
      <c r="Y52" s="77"/>
      <c r="Z52" s="77"/>
      <c r="AA52" s="77"/>
      <c r="AB52" s="77"/>
      <c r="AC52" s="77"/>
      <c r="AD52" s="77"/>
      <c r="AE52" s="77"/>
      <c r="AF52" s="77"/>
      <c r="AG52" s="77"/>
      <c r="AH52" s="77"/>
      <c r="AI52" s="77"/>
      <c r="AJ52" s="77"/>
    </row>
    <row r="53" spans="2:36" s="50" customFormat="1" ht="20.25" customHeight="1">
      <c r="B53" s="57" t="s">
        <v>443</v>
      </c>
      <c r="C53" s="686" t="s">
        <v>460</v>
      </c>
      <c r="D53" s="687"/>
      <c r="E53" s="688"/>
      <c r="F53" s="44">
        <v>5</v>
      </c>
      <c r="N53" s="96"/>
      <c r="O53" s="113"/>
      <c r="P53" s="77"/>
      <c r="Q53" s="77"/>
      <c r="R53" s="77"/>
      <c r="S53" s="77"/>
      <c r="T53" s="77"/>
      <c r="U53" s="77"/>
      <c r="V53" s="77"/>
      <c r="W53" s="77"/>
      <c r="X53" s="77"/>
      <c r="Y53" s="77"/>
      <c r="Z53" s="77"/>
      <c r="AA53" s="77"/>
      <c r="AB53" s="77"/>
      <c r="AC53" s="77"/>
      <c r="AD53" s="77"/>
      <c r="AE53" s="77"/>
      <c r="AF53" s="77"/>
      <c r="AG53" s="77"/>
      <c r="AH53" s="77"/>
      <c r="AI53" s="77"/>
      <c r="AJ53" s="77"/>
    </row>
    <row r="54" spans="2:36" s="50" customFormat="1" ht="20.25">
      <c r="B54" s="58"/>
      <c r="C54" s="58"/>
      <c r="D54" s="58"/>
      <c r="E54" s="58"/>
      <c r="F54" s="59"/>
      <c r="N54" s="96"/>
      <c r="O54" s="113"/>
      <c r="P54" s="77"/>
      <c r="Q54" s="77"/>
      <c r="R54" s="77"/>
      <c r="S54" s="77"/>
      <c r="T54" s="77"/>
      <c r="U54" s="77"/>
      <c r="V54" s="77"/>
      <c r="W54" s="77"/>
      <c r="X54" s="77"/>
      <c r="Y54" s="77"/>
      <c r="Z54" s="77"/>
      <c r="AA54" s="77"/>
      <c r="AB54" s="77"/>
      <c r="AC54" s="77"/>
      <c r="AD54" s="77"/>
      <c r="AE54" s="77"/>
      <c r="AF54" s="77"/>
      <c r="AG54" s="77"/>
      <c r="AH54" s="77"/>
      <c r="AI54" s="77"/>
      <c r="AJ54" s="77"/>
    </row>
    <row r="55" spans="2:36" s="50" customFormat="1" ht="20.25">
      <c r="N55" s="96"/>
      <c r="O55" s="113"/>
      <c r="P55" s="77"/>
      <c r="Q55" s="77"/>
      <c r="R55" s="77"/>
      <c r="S55" s="77"/>
      <c r="T55" s="77"/>
      <c r="U55" s="77"/>
      <c r="V55" s="77"/>
      <c r="W55" s="77"/>
      <c r="X55" s="77"/>
      <c r="Y55" s="77"/>
      <c r="Z55" s="77"/>
      <c r="AA55" s="77"/>
      <c r="AB55" s="77"/>
      <c r="AC55" s="77"/>
      <c r="AD55" s="77"/>
      <c r="AE55" s="77"/>
      <c r="AF55" s="77"/>
      <c r="AG55" s="77"/>
      <c r="AH55" s="77"/>
      <c r="AI55" s="77"/>
      <c r="AJ55" s="77"/>
    </row>
    <row r="56" spans="2:36" s="50" customFormat="1" ht="20.25" customHeight="1">
      <c r="B56" s="51"/>
      <c r="C56" s="69" t="s">
        <v>436</v>
      </c>
      <c r="D56" s="69"/>
      <c r="E56" s="69"/>
      <c r="F56" s="59"/>
      <c r="N56" s="96"/>
      <c r="O56" s="113"/>
      <c r="P56" s="77"/>
      <c r="Q56" s="77"/>
      <c r="R56" s="77"/>
      <c r="S56" s="77"/>
      <c r="T56" s="77"/>
      <c r="U56" s="77"/>
      <c r="V56" s="77"/>
      <c r="W56" s="77"/>
      <c r="X56" s="77"/>
      <c r="Y56" s="77"/>
      <c r="Z56" s="77"/>
      <c r="AA56" s="77"/>
      <c r="AB56" s="77"/>
      <c r="AC56" s="77"/>
      <c r="AD56" s="77"/>
      <c r="AE56" s="77"/>
      <c r="AF56" s="77"/>
      <c r="AG56" s="77"/>
      <c r="AH56" s="77"/>
      <c r="AI56" s="77"/>
      <c r="AJ56" s="77"/>
    </row>
    <row r="57" spans="2:36" s="50" customFormat="1" ht="20.25" customHeight="1">
      <c r="B57" s="53" t="s">
        <v>438</v>
      </c>
      <c r="C57" s="689" t="s">
        <v>461</v>
      </c>
      <c r="D57" s="690"/>
      <c r="E57" s="691"/>
      <c r="F57" s="44">
        <v>1</v>
      </c>
      <c r="N57" s="96"/>
      <c r="O57" s="113"/>
      <c r="P57" s="77"/>
      <c r="Q57" s="77"/>
      <c r="R57" s="77"/>
      <c r="S57" s="77"/>
      <c r="T57" s="77"/>
      <c r="U57" s="77"/>
      <c r="V57" s="77"/>
      <c r="W57" s="77"/>
      <c r="X57" s="77"/>
      <c r="Y57" s="77"/>
      <c r="Z57" s="77"/>
      <c r="AA57" s="77"/>
      <c r="AB57" s="77"/>
      <c r="AC57" s="77"/>
      <c r="AD57" s="77"/>
      <c r="AE57" s="77"/>
      <c r="AF57" s="77"/>
      <c r="AG57" s="77"/>
      <c r="AH57" s="77"/>
      <c r="AI57" s="77"/>
      <c r="AJ57" s="77"/>
    </row>
    <row r="58" spans="2:36" s="50" customFormat="1" ht="20.25" customHeight="1">
      <c r="B58" s="54" t="s">
        <v>439</v>
      </c>
      <c r="C58" s="689" t="s">
        <v>462</v>
      </c>
      <c r="D58" s="690"/>
      <c r="E58" s="691"/>
      <c r="F58" s="44">
        <v>2</v>
      </c>
      <c r="N58" s="96"/>
      <c r="O58" s="113"/>
      <c r="P58" s="77"/>
      <c r="Q58" s="77"/>
      <c r="R58" s="77"/>
      <c r="S58" s="77"/>
      <c r="T58" s="77"/>
      <c r="U58" s="77"/>
      <c r="V58" s="77"/>
      <c r="W58" s="77"/>
      <c r="X58" s="77"/>
      <c r="Y58" s="77"/>
      <c r="Z58" s="77"/>
      <c r="AA58" s="77"/>
      <c r="AB58" s="77"/>
      <c r="AC58" s="77"/>
      <c r="AD58" s="77"/>
      <c r="AE58" s="77"/>
      <c r="AF58" s="77"/>
      <c r="AG58" s="77"/>
      <c r="AH58" s="77"/>
      <c r="AI58" s="77"/>
      <c r="AJ58" s="77"/>
    </row>
    <row r="59" spans="2:36" s="50" customFormat="1" ht="20.25" customHeight="1">
      <c r="B59" s="55" t="s">
        <v>440</v>
      </c>
      <c r="C59" s="689" t="s">
        <v>463</v>
      </c>
      <c r="D59" s="690"/>
      <c r="E59" s="691"/>
      <c r="F59" s="44">
        <v>3</v>
      </c>
      <c r="N59" s="96"/>
      <c r="O59" s="113"/>
      <c r="P59" s="77"/>
      <c r="Q59" s="77"/>
      <c r="R59" s="77"/>
      <c r="S59" s="77"/>
      <c r="T59" s="77"/>
      <c r="U59" s="77"/>
      <c r="V59" s="77"/>
      <c r="W59" s="77"/>
      <c r="X59" s="77"/>
      <c r="Y59" s="77"/>
      <c r="Z59" s="77"/>
      <c r="AA59" s="77"/>
      <c r="AB59" s="77"/>
      <c r="AC59" s="77"/>
      <c r="AD59" s="77"/>
      <c r="AE59" s="77"/>
      <c r="AF59" s="77"/>
      <c r="AG59" s="77"/>
      <c r="AH59" s="77"/>
      <c r="AI59" s="77"/>
      <c r="AJ59" s="77"/>
    </row>
    <row r="60" spans="2:36" s="50" customFormat="1" ht="20.25" customHeight="1">
      <c r="B60" s="56" t="s">
        <v>441</v>
      </c>
      <c r="C60" s="689" t="s">
        <v>464</v>
      </c>
      <c r="D60" s="690"/>
      <c r="E60" s="691"/>
      <c r="F60" s="44">
        <v>4</v>
      </c>
      <c r="N60" s="96"/>
      <c r="O60" s="113"/>
      <c r="P60" s="77"/>
      <c r="Q60" s="77"/>
      <c r="R60" s="77"/>
      <c r="S60" s="77"/>
      <c r="T60" s="77"/>
      <c r="U60" s="77"/>
      <c r="V60" s="77"/>
      <c r="W60" s="77"/>
      <c r="X60" s="77"/>
      <c r="Y60" s="77"/>
      <c r="Z60" s="77"/>
      <c r="AA60" s="77"/>
      <c r="AB60" s="77"/>
      <c r="AC60" s="77"/>
      <c r="AD60" s="77"/>
      <c r="AE60" s="77"/>
      <c r="AF60" s="77"/>
      <c r="AG60" s="77"/>
      <c r="AH60" s="77"/>
      <c r="AI60" s="77"/>
      <c r="AJ60" s="77"/>
    </row>
    <row r="61" spans="2:36" s="50" customFormat="1" ht="20.25" customHeight="1">
      <c r="B61" s="57" t="s">
        <v>443</v>
      </c>
      <c r="C61" s="689" t="s">
        <v>465</v>
      </c>
      <c r="D61" s="690"/>
      <c r="E61" s="691"/>
      <c r="F61" s="44">
        <v>5</v>
      </c>
      <c r="N61" s="96"/>
      <c r="O61" s="113"/>
      <c r="P61" s="77"/>
      <c r="Q61" s="77"/>
      <c r="R61" s="77"/>
      <c r="S61" s="77"/>
      <c r="T61" s="77"/>
      <c r="U61" s="77"/>
      <c r="V61" s="77"/>
      <c r="W61" s="77"/>
      <c r="X61" s="77"/>
      <c r="Y61" s="77"/>
      <c r="Z61" s="77"/>
      <c r="AA61" s="77"/>
      <c r="AB61" s="77"/>
      <c r="AC61" s="77"/>
      <c r="AD61" s="77"/>
      <c r="AE61" s="77"/>
      <c r="AF61" s="77"/>
      <c r="AG61" s="77"/>
      <c r="AH61" s="77"/>
      <c r="AI61" s="77"/>
      <c r="AJ61" s="77"/>
    </row>
    <row r="62" spans="2:36" s="50" customFormat="1" ht="20.25">
      <c r="E62" s="61"/>
      <c r="N62" s="96"/>
      <c r="O62" s="113"/>
      <c r="P62" s="77"/>
      <c r="Q62" s="77"/>
      <c r="R62" s="77"/>
      <c r="S62" s="77"/>
      <c r="T62" s="77"/>
      <c r="U62" s="77"/>
      <c r="V62" s="77"/>
      <c r="W62" s="77"/>
      <c r="X62" s="77"/>
      <c r="Y62" s="77"/>
      <c r="Z62" s="77"/>
      <c r="AA62" s="77"/>
      <c r="AB62" s="77"/>
      <c r="AC62" s="77"/>
      <c r="AD62" s="77"/>
      <c r="AE62" s="77"/>
      <c r="AF62" s="77"/>
      <c r="AG62" s="77"/>
      <c r="AH62" s="77"/>
      <c r="AI62" s="77"/>
      <c r="AJ62" s="77"/>
    </row>
    <row r="63" spans="2:36" s="50" customFormat="1" ht="20.25">
      <c r="E63" s="61"/>
      <c r="N63" s="96"/>
      <c r="O63" s="113"/>
      <c r="P63" s="77"/>
      <c r="Q63" s="77"/>
      <c r="R63" s="77"/>
      <c r="S63" s="77"/>
      <c r="T63" s="77"/>
      <c r="U63" s="77"/>
      <c r="V63" s="77"/>
      <c r="W63" s="77"/>
      <c r="X63" s="77"/>
      <c r="Y63" s="77"/>
      <c r="Z63" s="77"/>
      <c r="AA63" s="77"/>
      <c r="AB63" s="77"/>
      <c r="AC63" s="77"/>
      <c r="AD63" s="77"/>
      <c r="AE63" s="77"/>
      <c r="AF63" s="77"/>
      <c r="AG63" s="77"/>
      <c r="AH63" s="77"/>
      <c r="AI63" s="77"/>
      <c r="AJ63" s="77"/>
    </row>
    <row r="64" spans="2:36" s="50" customFormat="1" ht="20.25">
      <c r="E64" s="61"/>
      <c r="N64" s="96"/>
      <c r="O64" s="113"/>
      <c r="P64" s="77"/>
      <c r="Q64" s="77"/>
      <c r="R64" s="77"/>
      <c r="S64" s="77"/>
      <c r="T64" s="77"/>
      <c r="U64" s="77"/>
      <c r="V64" s="77"/>
      <c r="W64" s="77"/>
      <c r="X64" s="77"/>
      <c r="Y64" s="77"/>
      <c r="Z64" s="77"/>
      <c r="AA64" s="77"/>
      <c r="AB64" s="77"/>
      <c r="AC64" s="77"/>
      <c r="AD64" s="77"/>
      <c r="AE64" s="77"/>
      <c r="AF64" s="77"/>
      <c r="AG64" s="77"/>
      <c r="AH64" s="77"/>
      <c r="AI64" s="77"/>
      <c r="AJ64" s="77"/>
    </row>
    <row r="65" spans="5:36" s="50" customFormat="1" ht="20.25">
      <c r="E65" s="61"/>
      <c r="N65" s="96"/>
      <c r="O65" s="113"/>
      <c r="P65" s="77"/>
      <c r="Q65" s="77"/>
      <c r="R65" s="77"/>
      <c r="S65" s="77"/>
      <c r="T65" s="77"/>
      <c r="U65" s="77"/>
      <c r="V65" s="77"/>
      <c r="W65" s="77"/>
      <c r="X65" s="77"/>
      <c r="Y65" s="77"/>
      <c r="Z65" s="77"/>
      <c r="AA65" s="77"/>
      <c r="AB65" s="77"/>
      <c r="AC65" s="77"/>
      <c r="AD65" s="77"/>
      <c r="AE65" s="77"/>
      <c r="AF65" s="77"/>
      <c r="AG65" s="77"/>
      <c r="AH65" s="77"/>
      <c r="AI65" s="77"/>
      <c r="AJ65" s="77"/>
    </row>
    <row r="66" spans="5:36" s="50" customFormat="1" ht="20.25">
      <c r="E66" s="61"/>
      <c r="N66" s="96"/>
      <c r="O66" s="113"/>
      <c r="P66" s="77"/>
      <c r="Q66" s="77"/>
      <c r="R66" s="77"/>
      <c r="S66" s="77"/>
      <c r="T66" s="77"/>
      <c r="U66" s="77"/>
      <c r="V66" s="77"/>
      <c r="W66" s="77"/>
      <c r="X66" s="77"/>
      <c r="Y66" s="77"/>
      <c r="Z66" s="77"/>
      <c r="AA66" s="77"/>
      <c r="AB66" s="77"/>
      <c r="AC66" s="77"/>
      <c r="AD66" s="77"/>
      <c r="AE66" s="77"/>
      <c r="AF66" s="77"/>
      <c r="AG66" s="77"/>
      <c r="AH66" s="77"/>
      <c r="AI66" s="77"/>
      <c r="AJ66" s="77"/>
    </row>
    <row r="67" spans="5:36" s="50" customFormat="1" ht="20.25">
      <c r="E67" s="61"/>
      <c r="N67" s="96"/>
      <c r="O67" s="113"/>
      <c r="P67" s="77"/>
      <c r="Q67" s="77"/>
      <c r="R67" s="77"/>
      <c r="S67" s="77"/>
      <c r="T67" s="77"/>
      <c r="U67" s="77"/>
      <c r="V67" s="77"/>
      <c r="W67" s="77"/>
      <c r="X67" s="77"/>
      <c r="Y67" s="77"/>
      <c r="Z67" s="77"/>
      <c r="AA67" s="77"/>
      <c r="AB67" s="77"/>
      <c r="AC67" s="77"/>
      <c r="AD67" s="77"/>
      <c r="AE67" s="77"/>
      <c r="AF67" s="77"/>
      <c r="AG67" s="77"/>
      <c r="AH67" s="77"/>
      <c r="AI67" s="77"/>
      <c r="AJ67" s="77"/>
    </row>
    <row r="68" spans="5:36" s="50" customFormat="1" ht="20.25">
      <c r="E68" s="61"/>
      <c r="N68" s="96"/>
      <c r="O68" s="113"/>
      <c r="P68" s="77"/>
      <c r="Q68" s="77"/>
      <c r="R68" s="77"/>
      <c r="S68" s="77"/>
      <c r="T68" s="77"/>
      <c r="U68" s="77"/>
      <c r="V68" s="77"/>
      <c r="W68" s="77"/>
      <c r="X68" s="77"/>
      <c r="Y68" s="77"/>
      <c r="Z68" s="77"/>
      <c r="AA68" s="77"/>
      <c r="AB68" s="77"/>
      <c r="AC68" s="77"/>
      <c r="AD68" s="77"/>
      <c r="AE68" s="77"/>
      <c r="AF68" s="77"/>
      <c r="AG68" s="77"/>
      <c r="AH68" s="77"/>
      <c r="AI68" s="77"/>
      <c r="AJ68" s="77"/>
    </row>
    <row r="69" spans="5:36" s="50" customFormat="1" ht="20.25">
      <c r="E69" s="61"/>
      <c r="N69" s="96"/>
      <c r="O69" s="113"/>
      <c r="P69" s="77"/>
      <c r="Q69" s="77"/>
      <c r="R69" s="77"/>
      <c r="S69" s="77"/>
      <c r="T69" s="77"/>
      <c r="U69" s="77"/>
      <c r="V69" s="77"/>
      <c r="W69" s="77"/>
      <c r="X69" s="77"/>
      <c r="Y69" s="77"/>
      <c r="Z69" s="77"/>
      <c r="AA69" s="77"/>
      <c r="AB69" s="77"/>
      <c r="AC69" s="77"/>
      <c r="AD69" s="77"/>
      <c r="AE69" s="77"/>
      <c r="AF69" s="77"/>
      <c r="AG69" s="77"/>
      <c r="AH69" s="77"/>
      <c r="AI69" s="77"/>
      <c r="AJ69" s="77"/>
    </row>
    <row r="70" spans="5:36" s="50" customFormat="1" ht="20.25">
      <c r="E70" s="61"/>
      <c r="N70" s="96"/>
      <c r="O70" s="113"/>
      <c r="P70" s="77"/>
      <c r="Q70" s="77"/>
      <c r="R70" s="77"/>
      <c r="S70" s="77"/>
      <c r="T70" s="77"/>
      <c r="U70" s="77"/>
      <c r="V70" s="77"/>
      <c r="W70" s="77"/>
      <c r="X70" s="77"/>
      <c r="Y70" s="77"/>
      <c r="Z70" s="77"/>
      <c r="AA70" s="77"/>
      <c r="AB70" s="77"/>
      <c r="AC70" s="77"/>
      <c r="AD70" s="77"/>
      <c r="AE70" s="77"/>
      <c r="AF70" s="77"/>
      <c r="AG70" s="77"/>
      <c r="AH70" s="77"/>
      <c r="AI70" s="77"/>
      <c r="AJ70" s="77"/>
    </row>
    <row r="71" spans="5:36" s="50" customFormat="1" ht="20.25">
      <c r="E71" s="61"/>
      <c r="N71" s="96"/>
      <c r="O71" s="113"/>
      <c r="P71" s="77"/>
      <c r="Q71" s="77"/>
      <c r="R71" s="77"/>
      <c r="S71" s="77"/>
      <c r="T71" s="77"/>
      <c r="U71" s="77"/>
      <c r="V71" s="77"/>
      <c r="W71" s="77"/>
      <c r="X71" s="77"/>
      <c r="Y71" s="77"/>
      <c r="Z71" s="77"/>
      <c r="AA71" s="77"/>
      <c r="AB71" s="77"/>
      <c r="AC71" s="77"/>
      <c r="AD71" s="77"/>
      <c r="AE71" s="77"/>
      <c r="AF71" s="77"/>
      <c r="AG71" s="77"/>
      <c r="AH71" s="77"/>
      <c r="AI71" s="77"/>
      <c r="AJ71" s="77"/>
    </row>
    <row r="72" spans="5:36" s="50" customFormat="1" ht="20.25">
      <c r="E72" s="61"/>
      <c r="N72" s="96"/>
      <c r="O72" s="113"/>
      <c r="P72" s="77"/>
      <c r="Q72" s="77"/>
      <c r="R72" s="77"/>
      <c r="S72" s="77"/>
      <c r="T72" s="77"/>
      <c r="U72" s="77"/>
      <c r="V72" s="77"/>
      <c r="W72" s="77"/>
      <c r="X72" s="77"/>
      <c r="Y72" s="77"/>
      <c r="Z72" s="77"/>
      <c r="AA72" s="77"/>
      <c r="AB72" s="77"/>
      <c r="AC72" s="77"/>
      <c r="AD72" s="77"/>
      <c r="AE72" s="77"/>
      <c r="AF72" s="77"/>
      <c r="AG72" s="77"/>
      <c r="AH72" s="77"/>
      <c r="AI72" s="77"/>
      <c r="AJ72" s="77"/>
    </row>
    <row r="73" spans="5:36" s="50" customFormat="1" ht="20.25">
      <c r="E73" s="61"/>
      <c r="N73" s="96"/>
      <c r="O73" s="113"/>
      <c r="P73" s="77"/>
      <c r="Q73" s="77"/>
      <c r="R73" s="77"/>
      <c r="S73" s="77"/>
      <c r="T73" s="77"/>
      <c r="U73" s="77"/>
      <c r="V73" s="77"/>
      <c r="W73" s="77"/>
      <c r="X73" s="77"/>
      <c r="Y73" s="77"/>
      <c r="Z73" s="77"/>
      <c r="AA73" s="77"/>
      <c r="AB73" s="77"/>
      <c r="AC73" s="77"/>
      <c r="AD73" s="77"/>
      <c r="AE73" s="77"/>
      <c r="AF73" s="77"/>
      <c r="AG73" s="77"/>
      <c r="AH73" s="77"/>
      <c r="AI73" s="77"/>
      <c r="AJ73" s="77"/>
    </row>
    <row r="74" spans="5:36" s="50" customFormat="1" ht="20.25">
      <c r="E74" s="61"/>
      <c r="N74" s="96"/>
      <c r="O74" s="113"/>
      <c r="P74" s="77"/>
      <c r="Q74" s="77"/>
      <c r="R74" s="77"/>
      <c r="S74" s="77"/>
      <c r="T74" s="77"/>
      <c r="U74" s="77"/>
      <c r="V74" s="77"/>
      <c r="W74" s="77"/>
      <c r="X74" s="77"/>
      <c r="Y74" s="77"/>
      <c r="Z74" s="77"/>
      <c r="AA74" s="77"/>
      <c r="AB74" s="77"/>
      <c r="AC74" s="77"/>
      <c r="AD74" s="77"/>
      <c r="AE74" s="77"/>
      <c r="AF74" s="77"/>
      <c r="AG74" s="77"/>
      <c r="AH74" s="77"/>
      <c r="AI74" s="77"/>
      <c r="AJ74" s="77"/>
    </row>
    <row r="75" spans="5:36" s="50" customFormat="1" ht="20.25">
      <c r="E75" s="61"/>
      <c r="N75" s="96"/>
      <c r="O75" s="113"/>
      <c r="P75" s="77"/>
      <c r="Q75" s="77"/>
      <c r="R75" s="77"/>
      <c r="S75" s="77"/>
      <c r="T75" s="77"/>
      <c r="U75" s="77"/>
      <c r="V75" s="77"/>
      <c r="W75" s="77"/>
      <c r="X75" s="77"/>
      <c r="Y75" s="77"/>
      <c r="Z75" s="77"/>
      <c r="AA75" s="77"/>
      <c r="AB75" s="77"/>
      <c r="AC75" s="77"/>
      <c r="AD75" s="77"/>
      <c r="AE75" s="77"/>
      <c r="AF75" s="77"/>
      <c r="AG75" s="77"/>
      <c r="AH75" s="77"/>
      <c r="AI75" s="77"/>
      <c r="AJ75" s="77"/>
    </row>
    <row r="76" spans="5:36" s="50" customFormat="1" ht="20.25">
      <c r="E76" s="61"/>
      <c r="N76" s="96"/>
      <c r="O76" s="113"/>
      <c r="P76" s="77"/>
      <c r="Q76" s="77"/>
      <c r="R76" s="77"/>
      <c r="S76" s="77"/>
      <c r="T76" s="77"/>
      <c r="U76" s="77"/>
      <c r="V76" s="77"/>
      <c r="W76" s="77"/>
      <c r="X76" s="77"/>
      <c r="Y76" s="77"/>
      <c r="Z76" s="77"/>
      <c r="AA76" s="77"/>
      <c r="AB76" s="77"/>
      <c r="AC76" s="77"/>
      <c r="AD76" s="77"/>
      <c r="AE76" s="77"/>
      <c r="AF76" s="77"/>
      <c r="AG76" s="77"/>
      <c r="AH76" s="77"/>
      <c r="AI76" s="77"/>
      <c r="AJ76" s="77"/>
    </row>
    <row r="77" spans="5:36" s="50" customFormat="1" ht="20.25">
      <c r="E77" s="61"/>
      <c r="N77" s="96"/>
      <c r="O77" s="113"/>
      <c r="P77" s="77"/>
      <c r="Q77" s="77"/>
      <c r="R77" s="77"/>
      <c r="S77" s="77"/>
      <c r="T77" s="77"/>
      <c r="U77" s="77"/>
      <c r="V77" s="77"/>
      <c r="W77" s="77"/>
      <c r="X77" s="77"/>
      <c r="Y77" s="77"/>
      <c r="Z77" s="77"/>
      <c r="AA77" s="77"/>
      <c r="AB77" s="77"/>
      <c r="AC77" s="77"/>
      <c r="AD77" s="77"/>
      <c r="AE77" s="77"/>
      <c r="AF77" s="77"/>
      <c r="AG77" s="77"/>
      <c r="AH77" s="77"/>
      <c r="AI77" s="77"/>
      <c r="AJ77" s="77"/>
    </row>
    <row r="78" spans="5:36" s="50" customFormat="1" ht="20.25">
      <c r="E78" s="61"/>
      <c r="N78" s="96"/>
      <c r="O78" s="113"/>
      <c r="P78" s="77"/>
      <c r="Q78" s="77"/>
      <c r="R78" s="77"/>
      <c r="S78" s="77"/>
      <c r="T78" s="77"/>
      <c r="U78" s="77"/>
      <c r="V78" s="77"/>
      <c r="W78" s="77"/>
      <c r="X78" s="77"/>
      <c r="Y78" s="77"/>
      <c r="Z78" s="77"/>
      <c r="AA78" s="77"/>
      <c r="AB78" s="77"/>
      <c r="AC78" s="77"/>
      <c r="AD78" s="77"/>
      <c r="AE78" s="77"/>
      <c r="AF78" s="77"/>
      <c r="AG78" s="77"/>
      <c r="AH78" s="77"/>
      <c r="AI78" s="77"/>
      <c r="AJ78" s="77"/>
    </row>
    <row r="79" spans="5:36" s="50" customFormat="1" ht="20.25">
      <c r="E79" s="61"/>
      <c r="N79" s="96"/>
      <c r="O79" s="113"/>
      <c r="P79" s="77"/>
      <c r="Q79" s="77"/>
      <c r="R79" s="77"/>
      <c r="S79" s="77"/>
      <c r="T79" s="77"/>
      <c r="U79" s="77"/>
      <c r="V79" s="77"/>
      <c r="W79" s="77"/>
      <c r="X79" s="77"/>
      <c r="Y79" s="77"/>
      <c r="Z79" s="77"/>
      <c r="AA79" s="77"/>
      <c r="AB79" s="77"/>
      <c r="AC79" s="77"/>
      <c r="AD79" s="77"/>
      <c r="AE79" s="77"/>
      <c r="AF79" s="77"/>
      <c r="AG79" s="77"/>
      <c r="AH79" s="77"/>
      <c r="AI79" s="77"/>
      <c r="AJ79" s="77"/>
    </row>
    <row r="80" spans="5:36" s="50" customFormat="1" ht="20.25">
      <c r="E80" s="61"/>
      <c r="N80" s="96"/>
      <c r="O80" s="113"/>
      <c r="P80" s="77"/>
      <c r="Q80" s="77"/>
      <c r="R80" s="77"/>
      <c r="S80" s="77"/>
      <c r="T80" s="77"/>
      <c r="U80" s="77"/>
      <c r="V80" s="77"/>
      <c r="W80" s="77"/>
      <c r="X80" s="77"/>
      <c r="Y80" s="77"/>
      <c r="Z80" s="77"/>
      <c r="AA80" s="77"/>
      <c r="AB80" s="77"/>
      <c r="AC80" s="77"/>
      <c r="AD80" s="77"/>
      <c r="AE80" s="77"/>
      <c r="AF80" s="77"/>
      <c r="AG80" s="77"/>
      <c r="AH80" s="77"/>
      <c r="AI80" s="77"/>
      <c r="AJ80" s="77"/>
    </row>
    <row r="81" spans="5:36" s="50" customFormat="1" ht="20.25">
      <c r="E81" s="61"/>
      <c r="N81" s="96"/>
      <c r="O81" s="113"/>
      <c r="P81" s="77"/>
      <c r="Q81" s="77"/>
      <c r="R81" s="77"/>
      <c r="S81" s="77"/>
      <c r="T81" s="77"/>
      <c r="U81" s="77"/>
      <c r="V81" s="77"/>
      <c r="W81" s="77"/>
      <c r="X81" s="77"/>
      <c r="Y81" s="77"/>
      <c r="Z81" s="77"/>
      <c r="AA81" s="77"/>
      <c r="AB81" s="77"/>
      <c r="AC81" s="77"/>
      <c r="AD81" s="77"/>
      <c r="AE81" s="77"/>
      <c r="AF81" s="77"/>
      <c r="AG81" s="77"/>
      <c r="AH81" s="77"/>
      <c r="AI81" s="77"/>
      <c r="AJ81" s="77"/>
    </row>
    <row r="82" spans="5:36" s="50" customFormat="1" ht="20.25">
      <c r="E82" s="61"/>
      <c r="N82" s="96"/>
      <c r="O82" s="113"/>
      <c r="P82" s="77"/>
      <c r="Q82" s="77"/>
      <c r="R82" s="77"/>
      <c r="S82" s="77"/>
      <c r="T82" s="77"/>
      <c r="U82" s="77"/>
      <c r="V82" s="77"/>
      <c r="W82" s="77"/>
      <c r="X82" s="77"/>
      <c r="Y82" s="77"/>
      <c r="Z82" s="77"/>
      <c r="AA82" s="77"/>
      <c r="AB82" s="77"/>
      <c r="AC82" s="77"/>
      <c r="AD82" s="77"/>
      <c r="AE82" s="77"/>
      <c r="AF82" s="77"/>
      <c r="AG82" s="77"/>
      <c r="AH82" s="77"/>
      <c r="AI82" s="77"/>
      <c r="AJ82" s="77"/>
    </row>
    <row r="83" spans="5:36" s="50" customFormat="1" ht="20.25">
      <c r="E83" s="61"/>
      <c r="N83" s="96"/>
      <c r="O83" s="113"/>
      <c r="P83" s="77"/>
      <c r="Q83" s="77"/>
      <c r="R83" s="77"/>
      <c r="S83" s="77"/>
      <c r="T83" s="77"/>
      <c r="U83" s="77"/>
      <c r="V83" s="77"/>
      <c r="W83" s="77"/>
      <c r="X83" s="77"/>
      <c r="Y83" s="77"/>
      <c r="Z83" s="77"/>
      <c r="AA83" s="77"/>
      <c r="AB83" s="77"/>
      <c r="AC83" s="77"/>
      <c r="AD83" s="77"/>
      <c r="AE83" s="77"/>
      <c r="AF83" s="77"/>
      <c r="AG83" s="77"/>
      <c r="AH83" s="77"/>
      <c r="AI83" s="77"/>
      <c r="AJ83" s="77"/>
    </row>
    <row r="84" spans="5:36" s="50" customFormat="1" ht="20.25">
      <c r="E84" s="61"/>
      <c r="N84" s="96"/>
      <c r="O84" s="113"/>
      <c r="P84" s="77"/>
      <c r="Q84" s="77"/>
      <c r="R84" s="77"/>
      <c r="S84" s="77"/>
      <c r="T84" s="77"/>
      <c r="U84" s="77"/>
      <c r="V84" s="77"/>
      <c r="W84" s="77"/>
      <c r="X84" s="77"/>
      <c r="Y84" s="77"/>
      <c r="Z84" s="77"/>
      <c r="AA84" s="77"/>
      <c r="AB84" s="77"/>
      <c r="AC84" s="77"/>
      <c r="AD84" s="77"/>
      <c r="AE84" s="77"/>
      <c r="AF84" s="77"/>
      <c r="AG84" s="77"/>
      <c r="AH84" s="77"/>
      <c r="AI84" s="77"/>
      <c r="AJ84" s="77"/>
    </row>
    <row r="85" spans="5:36" s="50" customFormat="1" ht="20.25">
      <c r="E85" s="61"/>
      <c r="N85" s="96"/>
      <c r="O85" s="113"/>
      <c r="P85" s="77"/>
      <c r="Q85" s="77"/>
      <c r="R85" s="77"/>
      <c r="S85" s="77"/>
      <c r="T85" s="77"/>
      <c r="U85" s="77"/>
      <c r="V85" s="77"/>
      <c r="W85" s="77"/>
      <c r="X85" s="77"/>
      <c r="Y85" s="77"/>
      <c r="Z85" s="77"/>
      <c r="AA85" s="77"/>
      <c r="AB85" s="77"/>
      <c r="AC85" s="77"/>
      <c r="AD85" s="77"/>
      <c r="AE85" s="77"/>
      <c r="AF85" s="77"/>
      <c r="AG85" s="77"/>
      <c r="AH85" s="77"/>
      <c r="AI85" s="77"/>
      <c r="AJ85" s="77"/>
    </row>
    <row r="86" spans="5:36" s="50" customFormat="1" ht="20.25">
      <c r="E86" s="61"/>
      <c r="N86" s="96"/>
      <c r="O86" s="113"/>
      <c r="P86" s="77"/>
      <c r="Q86" s="77"/>
      <c r="R86" s="77"/>
      <c r="S86" s="77"/>
      <c r="T86" s="77"/>
      <c r="U86" s="77"/>
      <c r="V86" s="77"/>
      <c r="W86" s="77"/>
      <c r="X86" s="77"/>
      <c r="Y86" s="77"/>
      <c r="Z86" s="77"/>
      <c r="AA86" s="77"/>
      <c r="AB86" s="77"/>
      <c r="AC86" s="77"/>
      <c r="AD86" s="77"/>
      <c r="AE86" s="77"/>
      <c r="AF86" s="77"/>
      <c r="AG86" s="77"/>
      <c r="AH86" s="77"/>
      <c r="AI86" s="77"/>
      <c r="AJ86" s="77"/>
    </row>
    <row r="87" spans="5:36" s="50" customFormat="1" ht="20.25">
      <c r="E87" s="61"/>
      <c r="N87" s="96"/>
      <c r="O87" s="113"/>
      <c r="P87" s="77"/>
      <c r="Q87" s="77"/>
      <c r="R87" s="77"/>
      <c r="S87" s="77"/>
      <c r="T87" s="77"/>
      <c r="U87" s="77"/>
      <c r="V87" s="77"/>
      <c r="W87" s="77"/>
      <c r="X87" s="77"/>
      <c r="Y87" s="77"/>
      <c r="Z87" s="77"/>
      <c r="AA87" s="77"/>
      <c r="AB87" s="77"/>
      <c r="AC87" s="77"/>
      <c r="AD87" s="77"/>
      <c r="AE87" s="77"/>
      <c r="AF87" s="77"/>
      <c r="AG87" s="77"/>
      <c r="AH87" s="77"/>
      <c r="AI87" s="77"/>
      <c r="AJ87" s="77"/>
    </row>
    <row r="88" spans="5:36" s="50" customFormat="1" ht="20.25">
      <c r="E88" s="61"/>
      <c r="N88" s="96"/>
      <c r="O88" s="113"/>
      <c r="P88" s="77"/>
      <c r="Q88" s="77"/>
      <c r="R88" s="77"/>
      <c r="S88" s="77"/>
      <c r="T88" s="77"/>
      <c r="U88" s="77"/>
      <c r="V88" s="77"/>
      <c r="W88" s="77"/>
      <c r="X88" s="77"/>
      <c r="Y88" s="77"/>
      <c r="Z88" s="77"/>
      <c r="AA88" s="77"/>
      <c r="AB88" s="77"/>
      <c r="AC88" s="77"/>
      <c r="AD88" s="77"/>
      <c r="AE88" s="77"/>
      <c r="AF88" s="77"/>
      <c r="AG88" s="77"/>
      <c r="AH88" s="77"/>
      <c r="AI88" s="77"/>
      <c r="AJ88" s="77"/>
    </row>
    <row r="89" spans="5:36" s="50" customFormat="1" ht="20.25">
      <c r="E89" s="61"/>
      <c r="N89" s="96"/>
      <c r="O89" s="113"/>
      <c r="P89" s="77"/>
      <c r="Q89" s="77"/>
      <c r="R89" s="77"/>
      <c r="S89" s="77"/>
      <c r="T89" s="77"/>
      <c r="U89" s="77"/>
      <c r="V89" s="77"/>
      <c r="W89" s="77"/>
      <c r="X89" s="77"/>
      <c r="Y89" s="77"/>
      <c r="Z89" s="77"/>
      <c r="AA89" s="77"/>
      <c r="AB89" s="77"/>
      <c r="AC89" s="77"/>
      <c r="AD89" s="77"/>
      <c r="AE89" s="77"/>
      <c r="AF89" s="77"/>
      <c r="AG89" s="77"/>
      <c r="AH89" s="77"/>
      <c r="AI89" s="77"/>
      <c r="AJ89" s="77"/>
    </row>
    <row r="90" spans="5:36" s="50" customFormat="1" ht="20.25">
      <c r="E90" s="61"/>
      <c r="N90" s="96"/>
      <c r="O90" s="113"/>
      <c r="P90" s="77"/>
      <c r="Q90" s="77"/>
      <c r="R90" s="77"/>
      <c r="S90" s="77"/>
      <c r="T90" s="77"/>
      <c r="U90" s="77"/>
      <c r="V90" s="77"/>
      <c r="W90" s="77"/>
      <c r="X90" s="77"/>
      <c r="Y90" s="77"/>
      <c r="Z90" s="77"/>
      <c r="AA90" s="77"/>
      <c r="AB90" s="77"/>
      <c r="AC90" s="77"/>
      <c r="AD90" s="77"/>
      <c r="AE90" s="77"/>
      <c r="AF90" s="77"/>
      <c r="AG90" s="77"/>
      <c r="AH90" s="77"/>
      <c r="AI90" s="77"/>
      <c r="AJ90" s="77"/>
    </row>
    <row r="91" spans="5:36" s="50" customFormat="1" ht="20.25">
      <c r="E91" s="61"/>
      <c r="N91" s="96"/>
      <c r="O91" s="113"/>
      <c r="P91" s="77"/>
      <c r="Q91" s="77"/>
      <c r="R91" s="77"/>
      <c r="S91" s="77"/>
      <c r="T91" s="77"/>
      <c r="U91" s="77"/>
      <c r="V91" s="77"/>
      <c r="W91" s="77"/>
      <c r="X91" s="77"/>
      <c r="Y91" s="77"/>
      <c r="Z91" s="77"/>
      <c r="AA91" s="77"/>
      <c r="AB91" s="77"/>
      <c r="AC91" s="77"/>
      <c r="AD91" s="77"/>
      <c r="AE91" s="77"/>
      <c r="AF91" s="77"/>
      <c r="AG91" s="77"/>
      <c r="AH91" s="77"/>
      <c r="AI91" s="77"/>
      <c r="AJ91" s="77"/>
    </row>
    <row r="92" spans="5:36" s="50" customFormat="1" ht="20.25">
      <c r="E92" s="61"/>
      <c r="N92" s="96"/>
      <c r="O92" s="113"/>
      <c r="P92" s="77"/>
      <c r="Q92" s="77"/>
      <c r="R92" s="77"/>
      <c r="S92" s="77"/>
      <c r="T92" s="77"/>
      <c r="U92" s="77"/>
      <c r="V92" s="77"/>
      <c r="W92" s="77"/>
      <c r="X92" s="77"/>
      <c r="Y92" s="77"/>
      <c r="Z92" s="77"/>
      <c r="AA92" s="77"/>
      <c r="AB92" s="77"/>
      <c r="AC92" s="77"/>
      <c r="AD92" s="77"/>
      <c r="AE92" s="77"/>
      <c r="AF92" s="77"/>
      <c r="AG92" s="77"/>
      <c r="AH92" s="77"/>
      <c r="AI92" s="77"/>
      <c r="AJ92" s="77"/>
    </row>
    <row r="93" spans="5:36" s="50" customFormat="1" ht="20.25">
      <c r="E93" s="61"/>
      <c r="N93" s="96"/>
      <c r="O93" s="113"/>
      <c r="P93" s="77"/>
      <c r="Q93" s="77"/>
      <c r="R93" s="77"/>
      <c r="S93" s="77"/>
      <c r="T93" s="77"/>
      <c r="U93" s="77"/>
      <c r="V93" s="77"/>
      <c r="W93" s="77"/>
      <c r="X93" s="77"/>
      <c r="Y93" s="77"/>
      <c r="Z93" s="77"/>
      <c r="AA93" s="77"/>
      <c r="AB93" s="77"/>
      <c r="AC93" s="77"/>
      <c r="AD93" s="77"/>
      <c r="AE93" s="77"/>
      <c r="AF93" s="77"/>
      <c r="AG93" s="77"/>
      <c r="AH93" s="77"/>
      <c r="AI93" s="77"/>
      <c r="AJ93" s="77"/>
    </row>
    <row r="94" spans="5:36" s="50" customFormat="1" ht="20.25">
      <c r="E94" s="61"/>
      <c r="N94" s="96"/>
      <c r="O94" s="113"/>
      <c r="P94" s="77"/>
      <c r="Q94" s="77"/>
      <c r="R94" s="77"/>
      <c r="S94" s="77"/>
      <c r="T94" s="77"/>
      <c r="U94" s="77"/>
      <c r="V94" s="77"/>
      <c r="W94" s="77"/>
      <c r="X94" s="77"/>
      <c r="Y94" s="77"/>
      <c r="Z94" s="77"/>
      <c r="AA94" s="77"/>
      <c r="AB94" s="77"/>
      <c r="AC94" s="77"/>
      <c r="AD94" s="77"/>
      <c r="AE94" s="77"/>
      <c r="AF94" s="77"/>
      <c r="AG94" s="77"/>
      <c r="AH94" s="77"/>
      <c r="AI94" s="77"/>
      <c r="AJ94" s="77"/>
    </row>
    <row r="95" spans="5:36" s="50" customFormat="1" ht="20.25">
      <c r="E95" s="61"/>
      <c r="N95" s="96"/>
      <c r="O95" s="113"/>
      <c r="P95" s="77"/>
      <c r="Q95" s="77"/>
      <c r="R95" s="77"/>
      <c r="S95" s="77"/>
      <c r="T95" s="77"/>
      <c r="U95" s="77"/>
      <c r="V95" s="77"/>
      <c r="W95" s="77"/>
      <c r="X95" s="77"/>
      <c r="Y95" s="77"/>
      <c r="Z95" s="77"/>
      <c r="AA95" s="77"/>
      <c r="AB95" s="77"/>
      <c r="AC95" s="77"/>
      <c r="AD95" s="77"/>
      <c r="AE95" s="77"/>
      <c r="AF95" s="77"/>
      <c r="AG95" s="77"/>
      <c r="AH95" s="77"/>
      <c r="AI95" s="77"/>
      <c r="AJ95" s="77"/>
    </row>
    <row r="96" spans="5:36" s="50" customFormat="1" ht="20.25">
      <c r="E96" s="61"/>
      <c r="N96" s="96"/>
      <c r="O96" s="113"/>
      <c r="P96" s="77"/>
      <c r="Q96" s="77"/>
      <c r="R96" s="77"/>
      <c r="S96" s="77"/>
      <c r="T96" s="77"/>
      <c r="U96" s="77"/>
      <c r="V96" s="77"/>
      <c r="W96" s="77"/>
      <c r="X96" s="77"/>
      <c r="Y96" s="77"/>
      <c r="Z96" s="77"/>
      <c r="AA96" s="77"/>
      <c r="AB96" s="77"/>
      <c r="AC96" s="77"/>
      <c r="AD96" s="77"/>
      <c r="AE96" s="77"/>
      <c r="AF96" s="77"/>
      <c r="AG96" s="77"/>
      <c r="AH96" s="77"/>
      <c r="AI96" s="77"/>
      <c r="AJ96" s="77"/>
    </row>
    <row r="97" spans="5:36" s="50" customFormat="1" ht="20.25">
      <c r="E97" s="61"/>
      <c r="N97" s="96"/>
      <c r="O97" s="113"/>
      <c r="P97" s="77"/>
      <c r="Q97" s="77"/>
      <c r="R97" s="77"/>
      <c r="S97" s="77"/>
      <c r="T97" s="77"/>
      <c r="U97" s="77"/>
      <c r="V97" s="77"/>
      <c r="W97" s="77"/>
      <c r="X97" s="77"/>
      <c r="Y97" s="77"/>
      <c r="Z97" s="77"/>
      <c r="AA97" s="77"/>
      <c r="AB97" s="77"/>
      <c r="AC97" s="77"/>
      <c r="AD97" s="77"/>
      <c r="AE97" s="77"/>
      <c r="AF97" s="77"/>
      <c r="AG97" s="77"/>
      <c r="AH97" s="77"/>
      <c r="AI97" s="77"/>
      <c r="AJ97" s="77"/>
    </row>
    <row r="98" spans="5:36" s="50" customFormat="1" ht="20.25">
      <c r="E98" s="61"/>
      <c r="N98" s="96"/>
      <c r="O98" s="113"/>
      <c r="P98" s="77"/>
      <c r="Q98" s="77"/>
      <c r="R98" s="77"/>
      <c r="S98" s="77"/>
      <c r="T98" s="77"/>
      <c r="U98" s="77"/>
      <c r="V98" s="77"/>
      <c r="W98" s="77"/>
      <c r="X98" s="77"/>
      <c r="Y98" s="77"/>
      <c r="Z98" s="77"/>
      <c r="AA98" s="77"/>
      <c r="AB98" s="77"/>
      <c r="AC98" s="77"/>
      <c r="AD98" s="77"/>
      <c r="AE98" s="77"/>
      <c r="AF98" s="77"/>
      <c r="AG98" s="77"/>
      <c r="AH98" s="77"/>
      <c r="AI98" s="77"/>
      <c r="AJ98" s="77"/>
    </row>
    <row r="99" spans="5:36" s="50" customFormat="1" ht="20.25">
      <c r="E99" s="61"/>
      <c r="N99" s="96"/>
      <c r="O99" s="113"/>
      <c r="P99" s="77"/>
      <c r="Q99" s="77"/>
      <c r="R99" s="77"/>
      <c r="S99" s="77"/>
      <c r="T99" s="77"/>
      <c r="U99" s="77"/>
      <c r="V99" s="77"/>
      <c r="W99" s="77"/>
      <c r="X99" s="77"/>
      <c r="Y99" s="77"/>
      <c r="Z99" s="77"/>
      <c r="AA99" s="77"/>
      <c r="AB99" s="77"/>
      <c r="AC99" s="77"/>
      <c r="AD99" s="77"/>
      <c r="AE99" s="77"/>
      <c r="AF99" s="77"/>
      <c r="AG99" s="77"/>
      <c r="AH99" s="77"/>
      <c r="AI99" s="77"/>
      <c r="AJ99" s="77"/>
    </row>
    <row r="100" spans="5:36" s="50" customFormat="1" ht="20.25">
      <c r="E100" s="61"/>
      <c r="N100" s="96"/>
      <c r="O100" s="113"/>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s="50" customFormat="1" ht="20.25">
      <c r="E101" s="61"/>
      <c r="N101" s="96"/>
      <c r="O101" s="113"/>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s="50" customFormat="1" ht="20.25">
      <c r="E102" s="61"/>
      <c r="N102" s="96"/>
      <c r="O102" s="113"/>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s="50" customFormat="1" ht="20.25">
      <c r="E103" s="61"/>
      <c r="N103" s="96"/>
      <c r="O103" s="113"/>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s="50" customFormat="1" ht="20.25">
      <c r="E104" s="61"/>
      <c r="N104" s="96"/>
      <c r="O104" s="113"/>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s="50" customFormat="1" ht="20.25">
      <c r="E105" s="61"/>
      <c r="N105" s="96"/>
      <c r="O105" s="113"/>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s="50" customFormat="1" ht="20.25">
      <c r="E106" s="61"/>
      <c r="N106" s="96"/>
      <c r="O106" s="113"/>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s="50" customFormat="1" ht="20.25">
      <c r="E107" s="61"/>
      <c r="N107" s="96"/>
      <c r="O107" s="113"/>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s="50" customFormat="1" ht="20.25">
      <c r="E108" s="61"/>
      <c r="N108" s="96"/>
      <c r="O108" s="113"/>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s="50" customFormat="1" ht="20.25">
      <c r="E109" s="61"/>
      <c r="N109" s="96"/>
      <c r="O109" s="113"/>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s="50" customFormat="1" ht="20.25">
      <c r="E110" s="61"/>
      <c r="N110" s="96"/>
      <c r="O110" s="113"/>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s="50" customFormat="1" ht="20.25">
      <c r="E111" s="61"/>
      <c r="N111" s="96"/>
      <c r="O111" s="113"/>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s="50" customFormat="1" ht="20.25">
      <c r="E112" s="61"/>
      <c r="N112" s="96"/>
      <c r="O112" s="113"/>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s="50" customFormat="1" ht="20.25">
      <c r="E113" s="61"/>
      <c r="N113" s="96"/>
      <c r="O113" s="113"/>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s="50" customFormat="1" ht="20.25">
      <c r="E114" s="61"/>
      <c r="N114" s="96"/>
      <c r="O114" s="113"/>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s="50" customFormat="1" ht="20.25">
      <c r="E115" s="61"/>
      <c r="N115" s="96"/>
      <c r="O115" s="113"/>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s="50" customFormat="1" ht="20.25">
      <c r="E116" s="61"/>
      <c r="N116" s="96"/>
      <c r="O116" s="113"/>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s="50" customFormat="1" ht="20.25">
      <c r="E117" s="61"/>
      <c r="N117" s="96"/>
      <c r="O117" s="113"/>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s="50" customFormat="1" ht="20.25">
      <c r="E118" s="61"/>
      <c r="N118" s="96"/>
      <c r="O118" s="113"/>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s="50" customFormat="1" ht="20.25">
      <c r="E119" s="61"/>
      <c r="N119" s="96"/>
      <c r="O119" s="113"/>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s="50" customFormat="1" ht="20.25">
      <c r="E120" s="61"/>
      <c r="N120" s="96"/>
      <c r="O120" s="113"/>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s="50" customFormat="1" ht="20.25">
      <c r="E121" s="61"/>
      <c r="N121" s="96"/>
      <c r="O121" s="113"/>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s="50" customFormat="1" ht="20.25">
      <c r="E122" s="61"/>
      <c r="N122" s="96"/>
      <c r="O122" s="113"/>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s="50" customFormat="1" ht="20.25">
      <c r="E123" s="61"/>
      <c r="N123" s="96"/>
      <c r="O123" s="113"/>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s="50" customFormat="1" ht="20.25">
      <c r="E124" s="61"/>
      <c r="N124" s="96"/>
      <c r="O124" s="113"/>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s="50" customFormat="1" ht="20.25">
      <c r="E125" s="61"/>
      <c r="N125" s="96"/>
      <c r="O125" s="113"/>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s="50" customFormat="1" ht="20.25">
      <c r="E126" s="61"/>
      <c r="N126" s="96"/>
      <c r="O126" s="113"/>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s="50" customFormat="1" ht="20.25">
      <c r="E127" s="61"/>
      <c r="N127" s="96"/>
      <c r="O127" s="113"/>
      <c r="P127" s="77"/>
      <c r="Q127" s="77"/>
      <c r="R127" s="77"/>
      <c r="S127" s="77"/>
      <c r="T127" s="77"/>
      <c r="U127" s="77"/>
      <c r="V127" s="77"/>
      <c r="W127" s="77"/>
      <c r="X127" s="77"/>
      <c r="Y127" s="77"/>
      <c r="Z127" s="77"/>
      <c r="AA127" s="77"/>
      <c r="AB127" s="77"/>
      <c r="AC127" s="77"/>
      <c r="AD127" s="77"/>
      <c r="AE127" s="77"/>
      <c r="AF127" s="77"/>
      <c r="AG127" s="77"/>
      <c r="AH127" s="77"/>
      <c r="AI127" s="77"/>
      <c r="AJ127" s="77"/>
    </row>
    <row r="128" spans="5:36" s="50" customFormat="1" ht="20.25">
      <c r="E128" s="61"/>
      <c r="N128" s="96"/>
      <c r="O128" s="113"/>
      <c r="P128" s="77"/>
      <c r="Q128" s="77"/>
      <c r="R128" s="77"/>
      <c r="S128" s="77"/>
      <c r="T128" s="77"/>
      <c r="U128" s="77"/>
      <c r="V128" s="77"/>
      <c r="W128" s="77"/>
      <c r="X128" s="77"/>
      <c r="Y128" s="77"/>
      <c r="Z128" s="77"/>
      <c r="AA128" s="77"/>
      <c r="AB128" s="77"/>
      <c r="AC128" s="77"/>
      <c r="AD128" s="77"/>
      <c r="AE128" s="77"/>
      <c r="AF128" s="77"/>
      <c r="AG128" s="77"/>
      <c r="AH128" s="77"/>
      <c r="AI128" s="77"/>
      <c r="AJ128" s="77"/>
    </row>
    <row r="129" spans="5:36" s="50" customFormat="1" ht="20.25">
      <c r="E129" s="61"/>
      <c r="N129" s="96"/>
      <c r="O129" s="113"/>
      <c r="P129" s="77"/>
      <c r="Q129" s="77"/>
      <c r="R129" s="77"/>
      <c r="S129" s="77"/>
      <c r="T129" s="77"/>
      <c r="U129" s="77"/>
      <c r="V129" s="77"/>
      <c r="W129" s="77"/>
      <c r="X129" s="77"/>
      <c r="Y129" s="77"/>
      <c r="Z129" s="77"/>
      <c r="AA129" s="77"/>
      <c r="AB129" s="77"/>
      <c r="AC129" s="77"/>
      <c r="AD129" s="77"/>
      <c r="AE129" s="77"/>
      <c r="AF129" s="77"/>
      <c r="AG129" s="77"/>
      <c r="AH129" s="77"/>
      <c r="AI129" s="77"/>
      <c r="AJ129" s="77"/>
    </row>
    <row r="130" spans="5:36" s="50" customFormat="1" ht="20.25">
      <c r="E130" s="61"/>
      <c r="N130" s="96"/>
      <c r="O130" s="113"/>
      <c r="P130" s="77"/>
      <c r="Q130" s="77"/>
      <c r="R130" s="77"/>
      <c r="S130" s="77"/>
      <c r="T130" s="77"/>
      <c r="U130" s="77"/>
      <c r="V130" s="77"/>
      <c r="W130" s="77"/>
      <c r="X130" s="77"/>
      <c r="Y130" s="77"/>
      <c r="Z130" s="77"/>
      <c r="AA130" s="77"/>
      <c r="AB130" s="77"/>
      <c r="AC130" s="77"/>
      <c r="AD130" s="77"/>
      <c r="AE130" s="77"/>
      <c r="AF130" s="77"/>
      <c r="AG130" s="77"/>
      <c r="AH130" s="77"/>
      <c r="AI130" s="77"/>
      <c r="AJ130" s="77"/>
    </row>
    <row r="131" spans="5:36" s="50" customFormat="1" ht="20.25">
      <c r="E131" s="61"/>
      <c r="N131" s="96"/>
      <c r="O131" s="113"/>
      <c r="P131" s="77"/>
      <c r="Q131" s="77"/>
      <c r="R131" s="77"/>
      <c r="S131" s="77"/>
      <c r="T131" s="77"/>
      <c r="U131" s="77"/>
      <c r="V131" s="77"/>
      <c r="W131" s="77"/>
      <c r="X131" s="77"/>
      <c r="Y131" s="77"/>
      <c r="Z131" s="77"/>
      <c r="AA131" s="77"/>
      <c r="AB131" s="77"/>
      <c r="AC131" s="77"/>
      <c r="AD131" s="77"/>
      <c r="AE131" s="77"/>
      <c r="AF131" s="77"/>
      <c r="AG131" s="77"/>
      <c r="AH131" s="77"/>
      <c r="AI131" s="77"/>
      <c r="AJ131" s="77"/>
    </row>
    <row r="132" spans="5:36" s="50" customFormat="1" ht="20.25">
      <c r="E132" s="61"/>
      <c r="N132" s="96"/>
      <c r="O132" s="113"/>
      <c r="P132" s="77"/>
      <c r="Q132" s="77"/>
      <c r="R132" s="77"/>
      <c r="S132" s="77"/>
      <c r="T132" s="77"/>
      <c r="U132" s="77"/>
      <c r="V132" s="77"/>
      <c r="W132" s="77"/>
      <c r="X132" s="77"/>
      <c r="Y132" s="77"/>
      <c r="Z132" s="77"/>
      <c r="AA132" s="77"/>
      <c r="AB132" s="77"/>
      <c r="AC132" s="77"/>
      <c r="AD132" s="77"/>
      <c r="AE132" s="77"/>
      <c r="AF132" s="77"/>
      <c r="AG132" s="77"/>
      <c r="AH132" s="77"/>
      <c r="AI132" s="77"/>
      <c r="AJ132" s="77"/>
    </row>
    <row r="133" spans="5:36" s="50" customFormat="1" ht="20.25">
      <c r="E133" s="61"/>
      <c r="N133" s="96"/>
      <c r="O133" s="113"/>
      <c r="P133" s="77"/>
      <c r="Q133" s="77"/>
      <c r="R133" s="77"/>
      <c r="S133" s="77"/>
      <c r="T133" s="77"/>
      <c r="U133" s="77"/>
      <c r="V133" s="77"/>
      <c r="W133" s="77"/>
      <c r="X133" s="77"/>
      <c r="Y133" s="77"/>
      <c r="Z133" s="77"/>
      <c r="AA133" s="77"/>
      <c r="AB133" s="77"/>
      <c r="AC133" s="77"/>
      <c r="AD133" s="77"/>
      <c r="AE133" s="77"/>
      <c r="AF133" s="77"/>
      <c r="AG133" s="77"/>
      <c r="AH133" s="77"/>
      <c r="AI133" s="77"/>
      <c r="AJ133" s="77"/>
    </row>
    <row r="134" spans="5:36" s="50" customFormat="1" ht="20.25">
      <c r="E134" s="61"/>
      <c r="N134" s="96"/>
      <c r="O134" s="113"/>
      <c r="P134" s="77"/>
      <c r="Q134" s="77"/>
      <c r="R134" s="77"/>
      <c r="S134" s="77"/>
      <c r="T134" s="77"/>
      <c r="U134" s="77"/>
      <c r="V134" s="77"/>
      <c r="W134" s="77"/>
      <c r="X134" s="77"/>
      <c r="Y134" s="77"/>
      <c r="Z134" s="77"/>
      <c r="AA134" s="77"/>
      <c r="AB134" s="77"/>
      <c r="AC134" s="77"/>
      <c r="AD134" s="77"/>
      <c r="AE134" s="77"/>
      <c r="AF134" s="77"/>
      <c r="AG134" s="77"/>
      <c r="AH134" s="77"/>
      <c r="AI134" s="77"/>
      <c r="AJ134" s="77"/>
    </row>
    <row r="135" spans="5:36" s="50" customFormat="1" ht="20.25">
      <c r="E135" s="61"/>
      <c r="N135" s="96"/>
      <c r="O135" s="113"/>
      <c r="P135" s="77"/>
      <c r="Q135" s="77"/>
      <c r="R135" s="77"/>
      <c r="S135" s="77"/>
      <c r="T135" s="77"/>
      <c r="U135" s="77"/>
      <c r="V135" s="77"/>
      <c r="W135" s="77"/>
      <c r="X135" s="77"/>
      <c r="Y135" s="77"/>
      <c r="Z135" s="77"/>
      <c r="AA135" s="77"/>
      <c r="AB135" s="77"/>
      <c r="AC135" s="77"/>
      <c r="AD135" s="77"/>
      <c r="AE135" s="77"/>
      <c r="AF135" s="77"/>
      <c r="AG135" s="77"/>
      <c r="AH135" s="77"/>
      <c r="AI135" s="77"/>
      <c r="AJ135" s="77"/>
    </row>
    <row r="136" spans="5:36" s="50" customFormat="1" ht="20.25">
      <c r="E136" s="61"/>
      <c r="N136" s="96"/>
      <c r="O136" s="113"/>
      <c r="P136" s="77"/>
      <c r="Q136" s="77"/>
      <c r="R136" s="77"/>
      <c r="S136" s="77"/>
      <c r="T136" s="77"/>
      <c r="U136" s="77"/>
      <c r="V136" s="77"/>
      <c r="W136" s="77"/>
      <c r="X136" s="77"/>
      <c r="Y136" s="77"/>
      <c r="Z136" s="77"/>
      <c r="AA136" s="77"/>
      <c r="AB136" s="77"/>
      <c r="AC136" s="77"/>
      <c r="AD136" s="77"/>
      <c r="AE136" s="77"/>
      <c r="AF136" s="77"/>
      <c r="AG136" s="77"/>
      <c r="AH136" s="77"/>
      <c r="AI136" s="77"/>
      <c r="AJ136" s="77"/>
    </row>
    <row r="137" spans="5:36" s="50" customFormat="1" ht="20.25">
      <c r="E137" s="61"/>
      <c r="N137" s="96"/>
      <c r="O137" s="113"/>
      <c r="P137" s="77"/>
      <c r="Q137" s="77"/>
      <c r="R137" s="77"/>
      <c r="S137" s="77"/>
      <c r="T137" s="77"/>
      <c r="U137" s="77"/>
      <c r="V137" s="77"/>
      <c r="W137" s="77"/>
      <c r="X137" s="77"/>
      <c r="Y137" s="77"/>
      <c r="Z137" s="77"/>
      <c r="AA137" s="77"/>
      <c r="AB137" s="77"/>
      <c r="AC137" s="77"/>
      <c r="AD137" s="77"/>
      <c r="AE137" s="77"/>
      <c r="AF137" s="77"/>
      <c r="AG137" s="77"/>
      <c r="AH137" s="77"/>
      <c r="AI137" s="77"/>
      <c r="AJ137" s="77"/>
    </row>
    <row r="138" spans="5:36" s="50" customFormat="1" ht="20.25">
      <c r="E138" s="61"/>
      <c r="N138" s="96"/>
      <c r="O138" s="113"/>
      <c r="P138" s="77"/>
      <c r="Q138" s="77"/>
      <c r="R138" s="77"/>
      <c r="S138" s="77"/>
      <c r="T138" s="77"/>
      <c r="U138" s="77"/>
      <c r="V138" s="77"/>
      <c r="W138" s="77"/>
      <c r="X138" s="77"/>
      <c r="Y138" s="77"/>
      <c r="Z138" s="77"/>
      <c r="AA138" s="77"/>
      <c r="AB138" s="77"/>
      <c r="AC138" s="77"/>
      <c r="AD138" s="77"/>
      <c r="AE138" s="77"/>
      <c r="AF138" s="77"/>
      <c r="AG138" s="77"/>
      <c r="AH138" s="77"/>
      <c r="AI138" s="77"/>
      <c r="AJ138" s="77"/>
    </row>
    <row r="139" spans="5:36" s="50" customFormat="1" ht="20.25">
      <c r="E139" s="61"/>
      <c r="N139" s="96"/>
      <c r="O139" s="113"/>
      <c r="P139" s="77"/>
      <c r="Q139" s="77"/>
      <c r="R139" s="77"/>
      <c r="S139" s="77"/>
      <c r="T139" s="77"/>
      <c r="U139" s="77"/>
      <c r="V139" s="77"/>
      <c r="W139" s="77"/>
      <c r="X139" s="77"/>
      <c r="Y139" s="77"/>
      <c r="Z139" s="77"/>
      <c r="AA139" s="77"/>
      <c r="AB139" s="77"/>
      <c r="AC139" s="77"/>
      <c r="AD139" s="77"/>
      <c r="AE139" s="77"/>
      <c r="AF139" s="77"/>
      <c r="AG139" s="77"/>
      <c r="AH139" s="77"/>
      <c r="AI139" s="77"/>
      <c r="AJ139" s="77"/>
    </row>
    <row r="140" spans="5:36" s="50" customFormat="1" ht="20.25">
      <c r="E140" s="61"/>
      <c r="N140" s="96"/>
      <c r="O140" s="113"/>
      <c r="P140" s="77"/>
      <c r="Q140" s="77"/>
      <c r="R140" s="77"/>
      <c r="S140" s="77"/>
      <c r="T140" s="77"/>
      <c r="U140" s="77"/>
      <c r="V140" s="77"/>
      <c r="W140" s="77"/>
      <c r="X140" s="77"/>
      <c r="Y140" s="77"/>
      <c r="Z140" s="77"/>
      <c r="AA140" s="77"/>
      <c r="AB140" s="77"/>
      <c r="AC140" s="77"/>
      <c r="AD140" s="77"/>
      <c r="AE140" s="77"/>
      <c r="AF140" s="77"/>
      <c r="AG140" s="77"/>
      <c r="AH140" s="77"/>
      <c r="AI140" s="77"/>
      <c r="AJ140" s="77"/>
    </row>
    <row r="141" spans="5:36" s="50" customFormat="1" ht="20.25">
      <c r="E141" s="61"/>
      <c r="N141" s="96"/>
      <c r="O141" s="113"/>
      <c r="P141" s="77"/>
      <c r="Q141" s="77"/>
      <c r="R141" s="77"/>
      <c r="S141" s="77"/>
      <c r="T141" s="77"/>
      <c r="U141" s="77"/>
      <c r="V141" s="77"/>
      <c r="W141" s="77"/>
      <c r="X141" s="77"/>
      <c r="Y141" s="77"/>
      <c r="Z141" s="77"/>
      <c r="AA141" s="77"/>
      <c r="AB141" s="77"/>
      <c r="AC141" s="77"/>
      <c r="AD141" s="77"/>
      <c r="AE141" s="77"/>
      <c r="AF141" s="77"/>
      <c r="AG141" s="77"/>
      <c r="AH141" s="77"/>
      <c r="AI141" s="77"/>
      <c r="AJ141" s="77"/>
    </row>
    <row r="142" spans="5:36" s="50" customFormat="1" ht="20.25">
      <c r="E142" s="61"/>
      <c r="N142" s="96"/>
      <c r="O142" s="113"/>
      <c r="P142" s="77"/>
      <c r="Q142" s="77"/>
      <c r="R142" s="77"/>
      <c r="S142" s="77"/>
      <c r="T142" s="77"/>
      <c r="U142" s="77"/>
      <c r="V142" s="77"/>
      <c r="W142" s="77"/>
      <c r="X142" s="77"/>
      <c r="Y142" s="77"/>
      <c r="Z142" s="77"/>
      <c r="AA142" s="77"/>
      <c r="AB142" s="77"/>
      <c r="AC142" s="77"/>
      <c r="AD142" s="77"/>
      <c r="AE142" s="77"/>
      <c r="AF142" s="77"/>
      <c r="AG142" s="77"/>
      <c r="AH142" s="77"/>
      <c r="AI142" s="77"/>
      <c r="AJ142" s="77"/>
    </row>
    <row r="143" spans="5:36" s="50" customFormat="1" ht="20.25">
      <c r="E143" s="61"/>
      <c r="N143" s="96"/>
      <c r="O143" s="113"/>
      <c r="P143" s="77"/>
      <c r="Q143" s="77"/>
      <c r="R143" s="77"/>
      <c r="S143" s="77"/>
      <c r="T143" s="77"/>
      <c r="U143" s="77"/>
      <c r="V143" s="77"/>
      <c r="W143" s="77"/>
      <c r="X143" s="77"/>
      <c r="Y143" s="77"/>
      <c r="Z143" s="77"/>
      <c r="AA143" s="77"/>
      <c r="AB143" s="77"/>
      <c r="AC143" s="77"/>
      <c r="AD143" s="77"/>
      <c r="AE143" s="77"/>
      <c r="AF143" s="77"/>
      <c r="AG143" s="77"/>
      <c r="AH143" s="77"/>
      <c r="AI143" s="77"/>
      <c r="AJ143" s="77"/>
    </row>
    <row r="144" spans="5:36" s="50" customFormat="1" ht="20.25">
      <c r="E144" s="61"/>
      <c r="N144" s="96"/>
      <c r="O144" s="113"/>
      <c r="P144" s="77"/>
      <c r="Q144" s="77"/>
      <c r="R144" s="77"/>
      <c r="S144" s="77"/>
      <c r="T144" s="77"/>
      <c r="U144" s="77"/>
      <c r="V144" s="77"/>
      <c r="W144" s="77"/>
      <c r="X144" s="77"/>
      <c r="Y144" s="77"/>
      <c r="Z144" s="77"/>
      <c r="AA144" s="77"/>
      <c r="AB144" s="77"/>
      <c r="AC144" s="77"/>
      <c r="AD144" s="77"/>
      <c r="AE144" s="77"/>
      <c r="AF144" s="77"/>
      <c r="AG144" s="77"/>
      <c r="AH144" s="77"/>
      <c r="AI144" s="77"/>
      <c r="AJ144" s="77"/>
    </row>
    <row r="145" spans="5:36" s="50" customFormat="1" ht="20.25">
      <c r="E145" s="61"/>
      <c r="N145" s="96"/>
      <c r="O145" s="113"/>
      <c r="P145" s="77"/>
      <c r="Q145" s="77"/>
      <c r="R145" s="77"/>
      <c r="S145" s="77"/>
      <c r="T145" s="77"/>
      <c r="U145" s="77"/>
      <c r="V145" s="77"/>
      <c r="W145" s="77"/>
      <c r="X145" s="77"/>
      <c r="Y145" s="77"/>
      <c r="Z145" s="77"/>
      <c r="AA145" s="77"/>
      <c r="AB145" s="77"/>
      <c r="AC145" s="77"/>
      <c r="AD145" s="77"/>
      <c r="AE145" s="77"/>
      <c r="AF145" s="77"/>
      <c r="AG145" s="77"/>
      <c r="AH145" s="77"/>
      <c r="AI145" s="77"/>
      <c r="AJ145" s="77"/>
    </row>
    <row r="146" spans="5:36" s="50" customFormat="1" ht="20.25">
      <c r="E146" s="61"/>
      <c r="N146" s="96"/>
      <c r="O146" s="113"/>
      <c r="P146" s="77"/>
      <c r="Q146" s="77"/>
      <c r="R146" s="77"/>
      <c r="S146" s="77"/>
      <c r="T146" s="77"/>
      <c r="U146" s="77"/>
      <c r="V146" s="77"/>
      <c r="W146" s="77"/>
      <c r="X146" s="77"/>
      <c r="Y146" s="77"/>
      <c r="Z146" s="77"/>
      <c r="AA146" s="77"/>
      <c r="AB146" s="77"/>
      <c r="AC146" s="77"/>
      <c r="AD146" s="77"/>
      <c r="AE146" s="77"/>
      <c r="AF146" s="77"/>
      <c r="AG146" s="77"/>
      <c r="AH146" s="77"/>
      <c r="AI146" s="77"/>
      <c r="AJ146" s="77"/>
    </row>
    <row r="147" spans="5:36" s="50" customFormat="1" ht="20.25">
      <c r="E147" s="61"/>
      <c r="N147" s="96"/>
      <c r="O147" s="113"/>
      <c r="P147" s="77"/>
      <c r="Q147" s="77"/>
      <c r="R147" s="77"/>
      <c r="S147" s="77"/>
      <c r="T147" s="77"/>
      <c r="U147" s="77"/>
      <c r="V147" s="77"/>
      <c r="W147" s="77"/>
      <c r="X147" s="77"/>
      <c r="Y147" s="77"/>
      <c r="Z147" s="77"/>
      <c r="AA147" s="77"/>
      <c r="AB147" s="77"/>
      <c r="AC147" s="77"/>
      <c r="AD147" s="77"/>
      <c r="AE147" s="77"/>
      <c r="AF147" s="77"/>
      <c r="AG147" s="77"/>
      <c r="AH147" s="77"/>
      <c r="AI147" s="77"/>
      <c r="AJ147" s="77"/>
    </row>
    <row r="148" spans="5:36" s="50" customFormat="1" ht="20.25">
      <c r="E148" s="61"/>
      <c r="N148" s="96"/>
      <c r="O148" s="113"/>
      <c r="P148" s="77"/>
      <c r="Q148" s="77"/>
      <c r="R148" s="77"/>
      <c r="S148" s="77"/>
      <c r="T148" s="77"/>
      <c r="U148" s="77"/>
      <c r="V148" s="77"/>
      <c r="W148" s="77"/>
      <c r="X148" s="77"/>
      <c r="Y148" s="77"/>
      <c r="Z148" s="77"/>
      <c r="AA148" s="77"/>
      <c r="AB148" s="77"/>
      <c r="AC148" s="77"/>
      <c r="AD148" s="77"/>
      <c r="AE148" s="77"/>
      <c r="AF148" s="77"/>
      <c r="AG148" s="77"/>
      <c r="AH148" s="77"/>
      <c r="AI148" s="77"/>
      <c r="AJ148" s="77"/>
    </row>
    <row r="149" spans="5:36" s="50" customFormat="1" ht="20.25">
      <c r="E149" s="61"/>
      <c r="N149" s="96"/>
      <c r="O149" s="113"/>
      <c r="P149" s="77"/>
      <c r="Q149" s="77"/>
      <c r="R149" s="77"/>
      <c r="S149" s="77"/>
      <c r="T149" s="77"/>
      <c r="U149" s="77"/>
      <c r="V149" s="77"/>
      <c r="W149" s="77"/>
      <c r="X149" s="77"/>
      <c r="Y149" s="77"/>
      <c r="Z149" s="77"/>
      <c r="AA149" s="77"/>
      <c r="AB149" s="77"/>
      <c r="AC149" s="77"/>
      <c r="AD149" s="77"/>
      <c r="AE149" s="77"/>
      <c r="AF149" s="77"/>
      <c r="AG149" s="77"/>
      <c r="AH149" s="77"/>
      <c r="AI149" s="77"/>
      <c r="AJ149" s="77"/>
    </row>
    <row r="150" spans="5:36" s="50" customFormat="1" ht="20.25">
      <c r="E150" s="61"/>
      <c r="N150" s="96"/>
      <c r="O150" s="113"/>
      <c r="P150" s="77"/>
      <c r="Q150" s="77"/>
      <c r="R150" s="77"/>
      <c r="S150" s="77"/>
      <c r="T150" s="77"/>
      <c r="U150" s="77"/>
      <c r="V150" s="77"/>
      <c r="W150" s="77"/>
      <c r="X150" s="77"/>
      <c r="Y150" s="77"/>
      <c r="Z150" s="77"/>
      <c r="AA150" s="77"/>
      <c r="AB150" s="77"/>
      <c r="AC150" s="77"/>
      <c r="AD150" s="77"/>
      <c r="AE150" s="77"/>
      <c r="AF150" s="77"/>
      <c r="AG150" s="77"/>
      <c r="AH150" s="77"/>
      <c r="AI150" s="77"/>
      <c r="AJ150" s="77"/>
    </row>
    <row r="151" spans="5:36" s="50" customFormat="1" ht="20.25">
      <c r="E151" s="61"/>
      <c r="N151" s="96"/>
      <c r="O151" s="113"/>
      <c r="P151" s="77"/>
      <c r="Q151" s="77"/>
      <c r="R151" s="77"/>
      <c r="S151" s="77"/>
      <c r="T151" s="77"/>
      <c r="U151" s="77"/>
      <c r="V151" s="77"/>
      <c r="W151" s="77"/>
      <c r="X151" s="77"/>
      <c r="Y151" s="77"/>
      <c r="Z151" s="77"/>
      <c r="AA151" s="77"/>
      <c r="AB151" s="77"/>
      <c r="AC151" s="77"/>
      <c r="AD151" s="77"/>
      <c r="AE151" s="77"/>
      <c r="AF151" s="77"/>
      <c r="AG151" s="77"/>
      <c r="AH151" s="77"/>
      <c r="AI151" s="77"/>
      <c r="AJ151" s="77"/>
    </row>
    <row r="152" spans="5:36" s="50" customFormat="1" ht="20.25">
      <c r="E152" s="61"/>
      <c r="N152" s="96"/>
      <c r="O152" s="113"/>
      <c r="P152" s="77"/>
      <c r="Q152" s="77"/>
      <c r="R152" s="77"/>
      <c r="S152" s="77"/>
      <c r="T152" s="77"/>
      <c r="U152" s="77"/>
      <c r="V152" s="77"/>
      <c r="W152" s="77"/>
      <c r="X152" s="77"/>
      <c r="Y152" s="77"/>
      <c r="Z152" s="77"/>
      <c r="AA152" s="77"/>
      <c r="AB152" s="77"/>
      <c r="AC152" s="77"/>
      <c r="AD152" s="77"/>
      <c r="AE152" s="77"/>
      <c r="AF152" s="77"/>
      <c r="AG152" s="77"/>
      <c r="AH152" s="77"/>
      <c r="AI152" s="77"/>
      <c r="AJ152" s="77"/>
    </row>
    <row r="153" spans="5:36" s="50" customFormat="1" ht="20.25">
      <c r="E153" s="61"/>
      <c r="N153" s="96"/>
      <c r="O153" s="113"/>
      <c r="P153" s="77"/>
      <c r="Q153" s="77"/>
      <c r="R153" s="77"/>
      <c r="S153" s="77"/>
      <c r="T153" s="77"/>
      <c r="U153" s="77"/>
      <c r="V153" s="77"/>
      <c r="W153" s="77"/>
      <c r="X153" s="77"/>
      <c r="Y153" s="77"/>
      <c r="Z153" s="77"/>
      <c r="AA153" s="77"/>
      <c r="AB153" s="77"/>
      <c r="AC153" s="77"/>
      <c r="AD153" s="77"/>
      <c r="AE153" s="77"/>
      <c r="AF153" s="77"/>
      <c r="AG153" s="77"/>
      <c r="AH153" s="77"/>
      <c r="AI153" s="77"/>
      <c r="AJ153" s="77"/>
    </row>
    <row r="154" spans="5:36" s="50" customFormat="1" ht="20.25">
      <c r="E154" s="61"/>
      <c r="N154" s="96"/>
      <c r="O154" s="113"/>
      <c r="P154" s="77"/>
      <c r="Q154" s="77"/>
      <c r="R154" s="77"/>
      <c r="S154" s="77"/>
      <c r="T154" s="77"/>
      <c r="U154" s="77"/>
      <c r="V154" s="77"/>
      <c r="W154" s="77"/>
      <c r="X154" s="77"/>
      <c r="Y154" s="77"/>
      <c r="Z154" s="77"/>
      <c r="AA154" s="77"/>
      <c r="AB154" s="77"/>
      <c r="AC154" s="77"/>
      <c r="AD154" s="77"/>
      <c r="AE154" s="77"/>
      <c r="AF154" s="77"/>
      <c r="AG154" s="77"/>
      <c r="AH154" s="77"/>
      <c r="AI154" s="77"/>
      <c r="AJ154" s="77"/>
    </row>
    <row r="155" spans="5:36" s="50" customFormat="1" ht="20.25">
      <c r="E155" s="61"/>
      <c r="N155" s="96"/>
      <c r="O155" s="113"/>
      <c r="P155" s="77"/>
      <c r="Q155" s="77"/>
      <c r="R155" s="77"/>
      <c r="S155" s="77"/>
      <c r="T155" s="77"/>
      <c r="U155" s="77"/>
      <c r="V155" s="77"/>
      <c r="W155" s="77"/>
      <c r="X155" s="77"/>
      <c r="Y155" s="77"/>
      <c r="Z155" s="77"/>
      <c r="AA155" s="77"/>
      <c r="AB155" s="77"/>
      <c r="AC155" s="77"/>
      <c r="AD155" s="77"/>
      <c r="AE155" s="77"/>
      <c r="AF155" s="77"/>
      <c r="AG155" s="77"/>
      <c r="AH155" s="77"/>
      <c r="AI155" s="77"/>
      <c r="AJ155" s="77"/>
    </row>
    <row r="156" spans="5:36" s="50" customFormat="1" ht="20.25">
      <c r="E156" s="61"/>
      <c r="N156" s="96"/>
      <c r="O156" s="113"/>
      <c r="P156" s="77"/>
      <c r="Q156" s="77"/>
      <c r="R156" s="77"/>
      <c r="S156" s="77"/>
      <c r="T156" s="77"/>
      <c r="U156" s="77"/>
      <c r="V156" s="77"/>
      <c r="W156" s="77"/>
      <c r="X156" s="77"/>
      <c r="Y156" s="77"/>
      <c r="Z156" s="77"/>
      <c r="AA156" s="77"/>
      <c r="AB156" s="77"/>
      <c r="AC156" s="77"/>
      <c r="AD156" s="77"/>
      <c r="AE156" s="77"/>
      <c r="AF156" s="77"/>
      <c r="AG156" s="77"/>
      <c r="AH156" s="77"/>
      <c r="AI156" s="77"/>
      <c r="AJ156" s="77"/>
    </row>
    <row r="157" spans="5:36" s="50" customFormat="1" ht="20.25">
      <c r="E157" s="61"/>
      <c r="N157" s="96"/>
      <c r="O157" s="113"/>
      <c r="P157" s="77"/>
      <c r="Q157" s="77"/>
      <c r="R157" s="77"/>
      <c r="S157" s="77"/>
      <c r="T157" s="77"/>
      <c r="U157" s="77"/>
      <c r="V157" s="77"/>
      <c r="W157" s="77"/>
      <c r="X157" s="77"/>
      <c r="Y157" s="77"/>
      <c r="Z157" s="77"/>
      <c r="AA157" s="77"/>
      <c r="AB157" s="77"/>
      <c r="AC157" s="77"/>
      <c r="AD157" s="77"/>
      <c r="AE157" s="77"/>
      <c r="AF157" s="77"/>
      <c r="AG157" s="77"/>
      <c r="AH157" s="77"/>
      <c r="AI157" s="77"/>
      <c r="AJ157" s="77"/>
    </row>
    <row r="158" spans="5:36" s="50" customFormat="1" ht="20.25">
      <c r="E158" s="61"/>
      <c r="N158" s="96"/>
      <c r="O158" s="113"/>
      <c r="P158" s="77"/>
      <c r="Q158" s="77"/>
      <c r="R158" s="77"/>
      <c r="S158" s="77"/>
      <c r="T158" s="77"/>
      <c r="U158" s="77"/>
      <c r="V158" s="77"/>
      <c r="W158" s="77"/>
      <c r="X158" s="77"/>
      <c r="Y158" s="77"/>
      <c r="Z158" s="77"/>
      <c r="AA158" s="77"/>
      <c r="AB158" s="77"/>
      <c r="AC158" s="77"/>
      <c r="AD158" s="77"/>
      <c r="AE158" s="77"/>
      <c r="AF158" s="77"/>
      <c r="AG158" s="77"/>
      <c r="AH158" s="77"/>
      <c r="AI158" s="77"/>
      <c r="AJ158" s="77"/>
    </row>
    <row r="159" spans="5:36" s="50" customFormat="1" ht="20.25">
      <c r="E159" s="61"/>
      <c r="N159" s="96"/>
      <c r="O159" s="113"/>
      <c r="P159" s="77"/>
      <c r="Q159" s="77"/>
      <c r="R159" s="77"/>
      <c r="S159" s="77"/>
      <c r="T159" s="77"/>
      <c r="U159" s="77"/>
      <c r="V159" s="77"/>
      <c r="W159" s="77"/>
      <c r="X159" s="77"/>
      <c r="Y159" s="77"/>
      <c r="Z159" s="77"/>
      <c r="AA159" s="77"/>
      <c r="AB159" s="77"/>
      <c r="AC159" s="77"/>
      <c r="AD159" s="77"/>
      <c r="AE159" s="77"/>
      <c r="AF159" s="77"/>
      <c r="AG159" s="77"/>
      <c r="AH159" s="77"/>
      <c r="AI159" s="77"/>
      <c r="AJ159" s="77"/>
    </row>
    <row r="160" spans="5:36" s="50" customFormat="1" ht="20.25">
      <c r="E160" s="61"/>
      <c r="N160" s="96"/>
      <c r="O160" s="113"/>
      <c r="P160" s="77"/>
      <c r="Q160" s="77"/>
      <c r="R160" s="77"/>
      <c r="S160" s="77"/>
      <c r="T160" s="77"/>
      <c r="U160" s="77"/>
      <c r="V160" s="77"/>
      <c r="W160" s="77"/>
      <c r="X160" s="77"/>
      <c r="Y160" s="77"/>
      <c r="Z160" s="77"/>
      <c r="AA160" s="77"/>
      <c r="AB160" s="77"/>
      <c r="AC160" s="77"/>
      <c r="AD160" s="77"/>
      <c r="AE160" s="77"/>
      <c r="AF160" s="77"/>
      <c r="AG160" s="77"/>
      <c r="AH160" s="77"/>
      <c r="AI160" s="77"/>
      <c r="AJ160" s="77"/>
    </row>
    <row r="161" spans="5:36" s="50" customFormat="1" ht="20.25">
      <c r="E161" s="61"/>
      <c r="N161" s="96"/>
      <c r="O161" s="113"/>
      <c r="P161" s="77"/>
      <c r="Q161" s="77"/>
      <c r="R161" s="77"/>
      <c r="S161" s="77"/>
      <c r="T161" s="77"/>
      <c r="U161" s="77"/>
      <c r="V161" s="77"/>
      <c r="W161" s="77"/>
      <c r="X161" s="77"/>
      <c r="Y161" s="77"/>
      <c r="Z161" s="77"/>
      <c r="AA161" s="77"/>
      <c r="AB161" s="77"/>
      <c r="AC161" s="77"/>
      <c r="AD161" s="77"/>
      <c r="AE161" s="77"/>
      <c r="AF161" s="77"/>
      <c r="AG161" s="77"/>
      <c r="AH161" s="77"/>
      <c r="AI161" s="77"/>
      <c r="AJ161" s="77"/>
    </row>
    <row r="162" spans="5:36" s="50" customFormat="1" ht="20.25">
      <c r="E162" s="61"/>
      <c r="N162" s="96"/>
      <c r="O162" s="113"/>
      <c r="P162" s="77"/>
      <c r="Q162" s="77"/>
      <c r="R162" s="77"/>
      <c r="S162" s="77"/>
      <c r="T162" s="77"/>
      <c r="U162" s="77"/>
      <c r="V162" s="77"/>
      <c r="W162" s="77"/>
      <c r="X162" s="77"/>
      <c r="Y162" s="77"/>
      <c r="Z162" s="77"/>
      <c r="AA162" s="77"/>
      <c r="AB162" s="77"/>
      <c r="AC162" s="77"/>
      <c r="AD162" s="77"/>
      <c r="AE162" s="77"/>
      <c r="AF162" s="77"/>
      <c r="AG162" s="77"/>
      <c r="AH162" s="77"/>
      <c r="AI162" s="77"/>
      <c r="AJ162" s="77"/>
    </row>
    <row r="163" spans="5:36" s="50" customFormat="1" ht="20.25">
      <c r="E163" s="61"/>
      <c r="N163" s="96"/>
      <c r="O163" s="113"/>
      <c r="P163" s="77"/>
      <c r="Q163" s="77"/>
      <c r="R163" s="77"/>
      <c r="S163" s="77"/>
      <c r="T163" s="77"/>
      <c r="U163" s="77"/>
      <c r="V163" s="77"/>
      <c r="W163" s="77"/>
      <c r="X163" s="77"/>
      <c r="Y163" s="77"/>
      <c r="Z163" s="77"/>
      <c r="AA163" s="77"/>
      <c r="AB163" s="77"/>
      <c r="AC163" s="77"/>
      <c r="AD163" s="77"/>
      <c r="AE163" s="77"/>
      <c r="AF163" s="77"/>
      <c r="AG163" s="77"/>
      <c r="AH163" s="77"/>
      <c r="AI163" s="77"/>
      <c r="AJ163" s="77"/>
    </row>
    <row r="164" spans="5:36" s="50" customFormat="1" ht="20.25">
      <c r="E164" s="61"/>
      <c r="N164" s="96"/>
      <c r="O164" s="113"/>
      <c r="P164" s="77"/>
      <c r="Q164" s="77"/>
      <c r="R164" s="77"/>
      <c r="S164" s="77"/>
      <c r="T164" s="77"/>
      <c r="U164" s="77"/>
      <c r="V164" s="77"/>
      <c r="W164" s="77"/>
      <c r="X164" s="77"/>
      <c r="Y164" s="77"/>
      <c r="Z164" s="77"/>
      <c r="AA164" s="77"/>
      <c r="AB164" s="77"/>
      <c r="AC164" s="77"/>
      <c r="AD164" s="77"/>
      <c r="AE164" s="77"/>
      <c r="AF164" s="77"/>
      <c r="AG164" s="77"/>
      <c r="AH164" s="77"/>
      <c r="AI164" s="77"/>
      <c r="AJ164" s="77"/>
    </row>
    <row r="165" spans="5:36" s="50" customFormat="1" ht="20.25">
      <c r="E165" s="61"/>
      <c r="N165" s="96"/>
      <c r="O165" s="113"/>
      <c r="P165" s="77"/>
      <c r="Q165" s="77"/>
      <c r="R165" s="77"/>
      <c r="S165" s="77"/>
      <c r="T165" s="77"/>
      <c r="U165" s="77"/>
      <c r="V165" s="77"/>
      <c r="W165" s="77"/>
      <c r="X165" s="77"/>
      <c r="Y165" s="77"/>
      <c r="Z165" s="77"/>
      <c r="AA165" s="77"/>
      <c r="AB165" s="77"/>
      <c r="AC165" s="77"/>
      <c r="AD165" s="77"/>
      <c r="AE165" s="77"/>
      <c r="AF165" s="77"/>
      <c r="AG165" s="77"/>
      <c r="AH165" s="77"/>
      <c r="AI165" s="77"/>
      <c r="AJ165" s="77"/>
    </row>
    <row r="166" spans="5:36" s="50" customFormat="1" ht="20.25">
      <c r="E166" s="61"/>
      <c r="N166" s="96"/>
      <c r="O166" s="113"/>
      <c r="P166" s="77"/>
      <c r="Q166" s="77"/>
      <c r="R166" s="77"/>
      <c r="S166" s="77"/>
      <c r="T166" s="77"/>
      <c r="U166" s="77"/>
      <c r="V166" s="77"/>
      <c r="W166" s="77"/>
      <c r="X166" s="77"/>
      <c r="Y166" s="77"/>
      <c r="Z166" s="77"/>
      <c r="AA166" s="77"/>
      <c r="AB166" s="77"/>
      <c r="AC166" s="77"/>
      <c r="AD166" s="77"/>
      <c r="AE166" s="77"/>
      <c r="AF166" s="77"/>
      <c r="AG166" s="77"/>
      <c r="AH166" s="77"/>
      <c r="AI166" s="77"/>
      <c r="AJ166" s="77"/>
    </row>
    <row r="167" spans="5:36" s="50" customFormat="1" ht="20.25">
      <c r="E167" s="61"/>
      <c r="N167" s="96"/>
      <c r="O167" s="113"/>
      <c r="P167" s="77"/>
      <c r="Q167" s="77"/>
      <c r="R167" s="77"/>
      <c r="S167" s="77"/>
      <c r="T167" s="77"/>
      <c r="U167" s="77"/>
      <c r="V167" s="77"/>
      <c r="W167" s="77"/>
      <c r="X167" s="77"/>
      <c r="Y167" s="77"/>
      <c r="Z167" s="77"/>
      <c r="AA167" s="77"/>
      <c r="AB167" s="77"/>
      <c r="AC167" s="77"/>
      <c r="AD167" s="77"/>
      <c r="AE167" s="77"/>
      <c r="AF167" s="77"/>
      <c r="AG167" s="77"/>
      <c r="AH167" s="77"/>
      <c r="AI167" s="77"/>
      <c r="AJ167" s="77"/>
    </row>
    <row r="168" spans="5:36" s="50" customFormat="1" ht="20.25">
      <c r="E168" s="61"/>
      <c r="N168" s="96"/>
      <c r="O168" s="113"/>
      <c r="P168" s="77"/>
      <c r="Q168" s="77"/>
      <c r="R168" s="77"/>
      <c r="S168" s="77"/>
      <c r="T168" s="77"/>
      <c r="U168" s="77"/>
      <c r="V168" s="77"/>
      <c r="W168" s="77"/>
      <c r="X168" s="77"/>
      <c r="Y168" s="77"/>
      <c r="Z168" s="77"/>
      <c r="AA168" s="77"/>
      <c r="AB168" s="77"/>
      <c r="AC168" s="77"/>
      <c r="AD168" s="77"/>
      <c r="AE168" s="77"/>
      <c r="AF168" s="77"/>
      <c r="AG168" s="77"/>
      <c r="AH168" s="77"/>
      <c r="AI168" s="77"/>
      <c r="AJ168" s="77"/>
    </row>
    <row r="169" spans="5:36" s="50" customFormat="1" ht="20.25">
      <c r="E169" s="61"/>
      <c r="N169" s="96"/>
      <c r="O169" s="113"/>
      <c r="P169" s="77"/>
      <c r="Q169" s="77"/>
      <c r="R169" s="77"/>
      <c r="S169" s="77"/>
      <c r="T169" s="77"/>
      <c r="U169" s="77"/>
      <c r="V169" s="77"/>
      <c r="W169" s="77"/>
      <c r="X169" s="77"/>
      <c r="Y169" s="77"/>
      <c r="Z169" s="77"/>
      <c r="AA169" s="77"/>
      <c r="AB169" s="77"/>
      <c r="AC169" s="77"/>
      <c r="AD169" s="77"/>
      <c r="AE169" s="77"/>
      <c r="AF169" s="77"/>
      <c r="AG169" s="77"/>
      <c r="AH169" s="77"/>
      <c r="AI169" s="77"/>
      <c r="AJ169" s="77"/>
    </row>
    <row r="170" spans="5:36" s="50" customFormat="1" ht="20.25">
      <c r="E170" s="61"/>
      <c r="N170" s="96"/>
      <c r="O170" s="113"/>
      <c r="P170" s="77"/>
      <c r="Q170" s="77"/>
      <c r="R170" s="77"/>
      <c r="S170" s="77"/>
      <c r="T170" s="77"/>
      <c r="U170" s="77"/>
      <c r="V170" s="77"/>
      <c r="W170" s="77"/>
      <c r="X170" s="77"/>
      <c r="Y170" s="77"/>
      <c r="Z170" s="77"/>
      <c r="AA170" s="77"/>
      <c r="AB170" s="77"/>
      <c r="AC170" s="77"/>
      <c r="AD170" s="77"/>
      <c r="AE170" s="77"/>
      <c r="AF170" s="77"/>
      <c r="AG170" s="77"/>
      <c r="AH170" s="77"/>
      <c r="AI170" s="77"/>
      <c r="AJ170" s="77"/>
    </row>
    <row r="171" spans="5:36" s="50" customFormat="1" ht="20.25">
      <c r="E171" s="61"/>
      <c r="N171" s="96"/>
      <c r="O171" s="113"/>
      <c r="P171" s="77"/>
      <c r="Q171" s="77"/>
      <c r="R171" s="77"/>
      <c r="S171" s="77"/>
      <c r="T171" s="77"/>
      <c r="U171" s="77"/>
      <c r="V171" s="77"/>
      <c r="W171" s="77"/>
      <c r="X171" s="77"/>
      <c r="Y171" s="77"/>
      <c r="Z171" s="77"/>
      <c r="AA171" s="77"/>
      <c r="AB171" s="77"/>
      <c r="AC171" s="77"/>
      <c r="AD171" s="77"/>
      <c r="AE171" s="77"/>
      <c r="AF171" s="77"/>
      <c r="AG171" s="77"/>
      <c r="AH171" s="77"/>
      <c r="AI171" s="77"/>
      <c r="AJ171" s="77"/>
    </row>
    <row r="172" spans="5:36" s="50" customFormat="1" ht="20.25">
      <c r="E172" s="61"/>
      <c r="N172" s="96"/>
      <c r="O172" s="113"/>
      <c r="P172" s="77"/>
      <c r="Q172" s="77"/>
      <c r="R172" s="77"/>
      <c r="S172" s="77"/>
      <c r="T172" s="77"/>
      <c r="U172" s="77"/>
      <c r="V172" s="77"/>
      <c r="W172" s="77"/>
      <c r="X172" s="77"/>
      <c r="Y172" s="77"/>
      <c r="Z172" s="77"/>
      <c r="AA172" s="77"/>
      <c r="AB172" s="77"/>
      <c r="AC172" s="77"/>
      <c r="AD172" s="77"/>
      <c r="AE172" s="77"/>
      <c r="AF172" s="77"/>
      <c r="AG172" s="77"/>
      <c r="AH172" s="77"/>
      <c r="AI172" s="77"/>
      <c r="AJ172" s="77"/>
    </row>
    <row r="173" spans="5:36" s="50" customFormat="1" ht="20.25">
      <c r="E173" s="61"/>
      <c r="N173" s="96"/>
      <c r="O173" s="113"/>
      <c r="P173" s="77"/>
      <c r="Q173" s="77"/>
      <c r="R173" s="77"/>
      <c r="S173" s="77"/>
      <c r="T173" s="77"/>
      <c r="U173" s="77"/>
      <c r="V173" s="77"/>
      <c r="W173" s="77"/>
      <c r="X173" s="77"/>
      <c r="Y173" s="77"/>
      <c r="Z173" s="77"/>
      <c r="AA173" s="77"/>
      <c r="AB173" s="77"/>
      <c r="AC173" s="77"/>
      <c r="AD173" s="77"/>
      <c r="AE173" s="77"/>
      <c r="AF173" s="77"/>
      <c r="AG173" s="77"/>
      <c r="AH173" s="77"/>
      <c r="AI173" s="77"/>
      <c r="AJ173" s="77"/>
    </row>
    <row r="174" spans="5:36" s="50" customFormat="1" ht="20.25">
      <c r="E174" s="61"/>
      <c r="N174" s="96"/>
      <c r="O174" s="113"/>
      <c r="P174" s="77"/>
      <c r="Q174" s="77"/>
      <c r="R174" s="77"/>
      <c r="S174" s="77"/>
      <c r="T174" s="77"/>
      <c r="U174" s="77"/>
      <c r="V174" s="77"/>
      <c r="W174" s="77"/>
      <c r="X174" s="77"/>
      <c r="Y174" s="77"/>
      <c r="Z174" s="77"/>
      <c r="AA174" s="77"/>
      <c r="AB174" s="77"/>
      <c r="AC174" s="77"/>
      <c r="AD174" s="77"/>
      <c r="AE174" s="77"/>
      <c r="AF174" s="77"/>
      <c r="AG174" s="77"/>
      <c r="AH174" s="77"/>
      <c r="AI174" s="77"/>
      <c r="AJ174" s="77"/>
    </row>
    <row r="175" spans="5:36" s="50" customFormat="1" ht="20.25">
      <c r="E175" s="61"/>
      <c r="N175" s="96"/>
      <c r="O175" s="113"/>
      <c r="P175" s="77"/>
      <c r="Q175" s="77"/>
      <c r="R175" s="77"/>
      <c r="S175" s="77"/>
      <c r="T175" s="77"/>
      <c r="U175" s="77"/>
      <c r="V175" s="77"/>
      <c r="W175" s="77"/>
      <c r="X175" s="77"/>
      <c r="Y175" s="77"/>
      <c r="Z175" s="77"/>
      <c r="AA175" s="77"/>
      <c r="AB175" s="77"/>
      <c r="AC175" s="77"/>
      <c r="AD175" s="77"/>
      <c r="AE175" s="77"/>
      <c r="AF175" s="77"/>
      <c r="AG175" s="77"/>
      <c r="AH175" s="77"/>
      <c r="AI175" s="77"/>
      <c r="AJ175" s="77"/>
    </row>
    <row r="176" spans="5:36" s="50" customFormat="1" ht="20.25">
      <c r="E176" s="61"/>
      <c r="N176" s="96"/>
      <c r="O176" s="113"/>
      <c r="P176" s="77"/>
      <c r="Q176" s="77"/>
      <c r="R176" s="77"/>
      <c r="S176" s="77"/>
      <c r="T176" s="77"/>
      <c r="U176" s="77"/>
      <c r="V176" s="77"/>
      <c r="W176" s="77"/>
      <c r="X176" s="77"/>
      <c r="Y176" s="77"/>
      <c r="Z176" s="77"/>
      <c r="AA176" s="77"/>
      <c r="AB176" s="77"/>
      <c r="AC176" s="77"/>
      <c r="AD176" s="77"/>
      <c r="AE176" s="77"/>
      <c r="AF176" s="77"/>
      <c r="AG176" s="77"/>
      <c r="AH176" s="77"/>
      <c r="AI176" s="77"/>
      <c r="AJ176" s="77"/>
    </row>
    <row r="177" spans="5:36" s="50" customFormat="1" ht="20.25">
      <c r="E177" s="61"/>
      <c r="N177" s="96"/>
      <c r="O177" s="113"/>
      <c r="P177" s="77"/>
      <c r="Q177" s="77"/>
      <c r="R177" s="77"/>
      <c r="S177" s="77"/>
      <c r="T177" s="77"/>
      <c r="U177" s="77"/>
      <c r="V177" s="77"/>
      <c r="W177" s="77"/>
      <c r="X177" s="77"/>
      <c r="Y177" s="77"/>
      <c r="Z177" s="77"/>
      <c r="AA177" s="77"/>
      <c r="AB177" s="77"/>
      <c r="AC177" s="77"/>
      <c r="AD177" s="77"/>
      <c r="AE177" s="77"/>
      <c r="AF177" s="77"/>
      <c r="AG177" s="77"/>
      <c r="AH177" s="77"/>
      <c r="AI177" s="77"/>
      <c r="AJ177" s="77"/>
    </row>
    <row r="178" spans="5:36" s="50" customFormat="1" ht="20.25">
      <c r="E178" s="61"/>
      <c r="N178" s="96"/>
      <c r="O178" s="113"/>
      <c r="P178" s="77"/>
      <c r="Q178" s="77"/>
      <c r="R178" s="77"/>
      <c r="S178" s="77"/>
      <c r="T178" s="77"/>
      <c r="U178" s="77"/>
      <c r="V178" s="77"/>
      <c r="W178" s="77"/>
      <c r="X178" s="77"/>
      <c r="Y178" s="77"/>
      <c r="Z178" s="77"/>
      <c r="AA178" s="77"/>
      <c r="AB178" s="77"/>
      <c r="AC178" s="77"/>
      <c r="AD178" s="77"/>
      <c r="AE178" s="77"/>
      <c r="AF178" s="77"/>
      <c r="AG178" s="77"/>
      <c r="AH178" s="77"/>
      <c r="AI178" s="77"/>
      <c r="AJ178" s="77"/>
    </row>
    <row r="179" spans="5:36" s="50" customFormat="1" ht="20.25">
      <c r="E179" s="61"/>
      <c r="N179" s="96"/>
      <c r="O179" s="113"/>
      <c r="P179" s="77"/>
      <c r="Q179" s="77"/>
      <c r="R179" s="77"/>
      <c r="S179" s="77"/>
      <c r="T179" s="77"/>
      <c r="U179" s="77"/>
      <c r="V179" s="77"/>
      <c r="W179" s="77"/>
      <c r="X179" s="77"/>
      <c r="Y179" s="77"/>
      <c r="Z179" s="77"/>
      <c r="AA179" s="77"/>
      <c r="AB179" s="77"/>
      <c r="AC179" s="77"/>
      <c r="AD179" s="77"/>
      <c r="AE179" s="77"/>
      <c r="AF179" s="77"/>
      <c r="AG179" s="77"/>
      <c r="AH179" s="77"/>
      <c r="AI179" s="77"/>
      <c r="AJ179" s="77"/>
    </row>
    <row r="180" spans="5:36" s="50" customFormat="1" ht="20.25">
      <c r="E180" s="61"/>
      <c r="N180" s="96"/>
      <c r="O180" s="113"/>
      <c r="P180" s="77"/>
      <c r="Q180" s="77"/>
      <c r="R180" s="77"/>
      <c r="S180" s="77"/>
      <c r="T180" s="77"/>
      <c r="U180" s="77"/>
      <c r="V180" s="77"/>
      <c r="W180" s="77"/>
      <c r="X180" s="77"/>
      <c r="Y180" s="77"/>
      <c r="Z180" s="77"/>
      <c r="AA180" s="77"/>
      <c r="AB180" s="77"/>
      <c r="AC180" s="77"/>
      <c r="AD180" s="77"/>
      <c r="AE180" s="77"/>
      <c r="AF180" s="77"/>
      <c r="AG180" s="77"/>
      <c r="AH180" s="77"/>
      <c r="AI180" s="77"/>
      <c r="AJ180" s="77"/>
    </row>
    <row r="181" spans="5:36" s="50" customFormat="1" ht="20.25">
      <c r="E181" s="61"/>
      <c r="N181" s="96"/>
      <c r="O181" s="113"/>
      <c r="P181" s="77"/>
      <c r="Q181" s="77"/>
      <c r="R181" s="77"/>
      <c r="S181" s="77"/>
      <c r="T181" s="77"/>
      <c r="U181" s="77"/>
      <c r="V181" s="77"/>
      <c r="W181" s="77"/>
      <c r="X181" s="77"/>
      <c r="Y181" s="77"/>
      <c r="Z181" s="77"/>
      <c r="AA181" s="77"/>
      <c r="AB181" s="77"/>
      <c r="AC181" s="77"/>
      <c r="AD181" s="77"/>
      <c r="AE181" s="77"/>
      <c r="AF181" s="77"/>
      <c r="AG181" s="77"/>
      <c r="AH181" s="77"/>
      <c r="AI181" s="77"/>
      <c r="AJ181" s="77"/>
    </row>
    <row r="182" spans="5:36" s="50" customFormat="1" ht="20.25">
      <c r="E182" s="61"/>
      <c r="N182" s="96"/>
      <c r="O182" s="113"/>
      <c r="P182" s="77"/>
      <c r="Q182" s="77"/>
      <c r="R182" s="77"/>
      <c r="S182" s="77"/>
      <c r="T182" s="77"/>
      <c r="U182" s="77"/>
      <c r="V182" s="77"/>
      <c r="W182" s="77"/>
      <c r="X182" s="77"/>
      <c r="Y182" s="77"/>
      <c r="Z182" s="77"/>
      <c r="AA182" s="77"/>
      <c r="AB182" s="77"/>
      <c r="AC182" s="77"/>
      <c r="AD182" s="77"/>
      <c r="AE182" s="77"/>
      <c r="AF182" s="77"/>
      <c r="AG182" s="77"/>
      <c r="AH182" s="77"/>
      <c r="AI182" s="77"/>
      <c r="AJ182" s="77"/>
    </row>
    <row r="183" spans="5:36" s="50" customFormat="1" ht="20.25">
      <c r="E183" s="61"/>
      <c r="N183" s="96"/>
      <c r="O183" s="113"/>
      <c r="P183" s="77"/>
      <c r="Q183" s="77"/>
      <c r="R183" s="77"/>
      <c r="S183" s="77"/>
      <c r="T183" s="77"/>
      <c r="U183" s="77"/>
      <c r="V183" s="77"/>
      <c r="W183" s="77"/>
      <c r="X183" s="77"/>
      <c r="Y183" s="77"/>
      <c r="Z183" s="77"/>
      <c r="AA183" s="77"/>
      <c r="AB183" s="77"/>
      <c r="AC183" s="77"/>
      <c r="AD183" s="77"/>
      <c r="AE183" s="77"/>
      <c r="AF183" s="77"/>
      <c r="AG183" s="77"/>
      <c r="AH183" s="77"/>
      <c r="AI183" s="77"/>
      <c r="AJ183" s="77"/>
    </row>
    <row r="184" spans="5:36" s="50" customFormat="1" ht="20.25">
      <c r="E184" s="61"/>
      <c r="N184" s="96"/>
      <c r="O184" s="113"/>
      <c r="P184" s="77"/>
      <c r="Q184" s="77"/>
      <c r="R184" s="77"/>
      <c r="S184" s="77"/>
      <c r="T184" s="77"/>
      <c r="U184" s="77"/>
      <c r="V184" s="77"/>
      <c r="W184" s="77"/>
      <c r="X184" s="77"/>
      <c r="Y184" s="77"/>
      <c r="Z184" s="77"/>
      <c r="AA184" s="77"/>
      <c r="AB184" s="77"/>
      <c r="AC184" s="77"/>
      <c r="AD184" s="77"/>
      <c r="AE184" s="77"/>
      <c r="AF184" s="77"/>
      <c r="AG184" s="77"/>
      <c r="AH184" s="77"/>
      <c r="AI184" s="77"/>
      <c r="AJ184" s="77"/>
    </row>
    <row r="185" spans="5:36" s="50" customFormat="1" ht="20.25">
      <c r="E185" s="61"/>
      <c r="N185" s="96"/>
      <c r="O185" s="113"/>
      <c r="P185" s="77"/>
      <c r="Q185" s="77"/>
      <c r="R185" s="77"/>
      <c r="S185" s="77"/>
      <c r="T185" s="77"/>
      <c r="U185" s="77"/>
      <c r="V185" s="77"/>
      <c r="W185" s="77"/>
      <c r="X185" s="77"/>
      <c r="Y185" s="77"/>
      <c r="Z185" s="77"/>
      <c r="AA185" s="77"/>
      <c r="AB185" s="77"/>
      <c r="AC185" s="77"/>
      <c r="AD185" s="77"/>
      <c r="AE185" s="77"/>
      <c r="AF185" s="77"/>
      <c r="AG185" s="77"/>
      <c r="AH185" s="77"/>
      <c r="AI185" s="77"/>
      <c r="AJ185" s="77"/>
    </row>
    <row r="186" spans="5:36" s="50" customFormat="1" ht="20.25">
      <c r="E186" s="61"/>
      <c r="N186" s="96"/>
      <c r="O186" s="113"/>
      <c r="P186" s="77"/>
      <c r="Q186" s="77"/>
      <c r="R186" s="77"/>
      <c r="S186" s="77"/>
      <c r="T186" s="77"/>
      <c r="U186" s="77"/>
      <c r="V186" s="77"/>
      <c r="W186" s="77"/>
      <c r="X186" s="77"/>
      <c r="Y186" s="77"/>
      <c r="Z186" s="77"/>
      <c r="AA186" s="77"/>
      <c r="AB186" s="77"/>
      <c r="AC186" s="77"/>
      <c r="AD186" s="77"/>
      <c r="AE186" s="77"/>
      <c r="AF186" s="77"/>
      <c r="AG186" s="77"/>
      <c r="AH186" s="77"/>
      <c r="AI186" s="77"/>
      <c r="AJ186" s="77"/>
    </row>
    <row r="187" spans="5:36" s="50" customFormat="1" ht="20.25">
      <c r="E187" s="61"/>
      <c r="N187" s="96"/>
      <c r="O187" s="113"/>
      <c r="P187" s="77"/>
      <c r="Q187" s="77"/>
      <c r="R187" s="77"/>
      <c r="S187" s="77"/>
      <c r="T187" s="77"/>
      <c r="U187" s="77"/>
      <c r="V187" s="77"/>
      <c r="W187" s="77"/>
      <c r="X187" s="77"/>
      <c r="Y187" s="77"/>
      <c r="Z187" s="77"/>
      <c r="AA187" s="77"/>
      <c r="AB187" s="77"/>
      <c r="AC187" s="77"/>
      <c r="AD187" s="77"/>
      <c r="AE187" s="77"/>
      <c r="AF187" s="77"/>
      <c r="AG187" s="77"/>
      <c r="AH187" s="77"/>
      <c r="AI187" s="77"/>
      <c r="AJ187" s="77"/>
    </row>
    <row r="188" spans="5:36" s="50" customFormat="1" ht="20.25">
      <c r="E188" s="61"/>
      <c r="N188" s="96"/>
      <c r="O188" s="113"/>
      <c r="P188" s="77"/>
      <c r="Q188" s="77"/>
      <c r="R188" s="77"/>
      <c r="S188" s="77"/>
      <c r="T188" s="77"/>
      <c r="U188" s="77"/>
      <c r="V188" s="77"/>
      <c r="W188" s="77"/>
      <c r="X188" s="77"/>
      <c r="Y188" s="77"/>
      <c r="Z188" s="77"/>
      <c r="AA188" s="77"/>
      <c r="AB188" s="77"/>
      <c r="AC188" s="77"/>
      <c r="AD188" s="77"/>
      <c r="AE188" s="77"/>
      <c r="AF188" s="77"/>
      <c r="AG188" s="77"/>
      <c r="AH188" s="77"/>
      <c r="AI188" s="77"/>
      <c r="AJ188" s="77"/>
    </row>
    <row r="189" spans="5:36" s="50" customFormat="1" ht="20.25">
      <c r="E189" s="61"/>
      <c r="N189" s="96"/>
      <c r="O189" s="113"/>
      <c r="P189" s="77"/>
      <c r="Q189" s="77"/>
      <c r="R189" s="77"/>
      <c r="S189" s="77"/>
      <c r="T189" s="77"/>
      <c r="U189" s="77"/>
      <c r="V189" s="77"/>
      <c r="W189" s="77"/>
      <c r="X189" s="77"/>
      <c r="Y189" s="77"/>
      <c r="Z189" s="77"/>
      <c r="AA189" s="77"/>
      <c r="AB189" s="77"/>
      <c r="AC189" s="77"/>
      <c r="AD189" s="77"/>
      <c r="AE189" s="77"/>
      <c r="AF189" s="77"/>
      <c r="AG189" s="77"/>
      <c r="AH189" s="77"/>
      <c r="AI189" s="77"/>
      <c r="AJ189" s="77"/>
    </row>
    <row r="190" spans="5:36" s="50" customFormat="1" ht="20.25">
      <c r="E190" s="61"/>
      <c r="N190" s="96"/>
      <c r="O190" s="113"/>
      <c r="P190" s="77"/>
      <c r="Q190" s="77"/>
      <c r="R190" s="77"/>
      <c r="S190" s="77"/>
      <c r="T190" s="77"/>
      <c r="U190" s="77"/>
      <c r="V190" s="77"/>
      <c r="W190" s="77"/>
      <c r="X190" s="77"/>
      <c r="Y190" s="77"/>
      <c r="Z190" s="77"/>
      <c r="AA190" s="77"/>
      <c r="AB190" s="77"/>
      <c r="AC190" s="77"/>
      <c r="AD190" s="77"/>
      <c r="AE190" s="77"/>
      <c r="AF190" s="77"/>
      <c r="AG190" s="77"/>
      <c r="AH190" s="77"/>
      <c r="AI190" s="77"/>
      <c r="AJ190" s="77"/>
    </row>
    <row r="191" spans="5:36" s="50" customFormat="1" ht="20.25">
      <c r="E191" s="61"/>
      <c r="N191" s="96"/>
      <c r="O191" s="113"/>
      <c r="P191" s="77"/>
      <c r="Q191" s="77"/>
      <c r="R191" s="77"/>
      <c r="S191" s="77"/>
      <c r="T191" s="77"/>
      <c r="U191" s="77"/>
      <c r="V191" s="77"/>
      <c r="W191" s="77"/>
      <c r="X191" s="77"/>
      <c r="Y191" s="77"/>
      <c r="Z191" s="77"/>
      <c r="AA191" s="77"/>
      <c r="AB191" s="77"/>
      <c r="AC191" s="77"/>
      <c r="AD191" s="77"/>
      <c r="AE191" s="77"/>
      <c r="AF191" s="77"/>
      <c r="AG191" s="77"/>
      <c r="AH191" s="77"/>
      <c r="AI191" s="77"/>
      <c r="AJ191" s="77"/>
    </row>
    <row r="192" spans="5:36" s="50" customFormat="1" ht="20.25">
      <c r="E192" s="61"/>
      <c r="N192" s="96"/>
      <c r="O192" s="113"/>
      <c r="P192" s="77"/>
      <c r="Q192" s="77"/>
      <c r="R192" s="77"/>
      <c r="S192" s="77"/>
      <c r="T192" s="77"/>
      <c r="U192" s="77"/>
      <c r="V192" s="77"/>
      <c r="W192" s="77"/>
      <c r="X192" s="77"/>
      <c r="Y192" s="77"/>
      <c r="Z192" s="77"/>
      <c r="AA192" s="77"/>
      <c r="AB192" s="77"/>
      <c r="AC192" s="77"/>
      <c r="AD192" s="77"/>
      <c r="AE192" s="77"/>
      <c r="AF192" s="77"/>
      <c r="AG192" s="77"/>
      <c r="AH192" s="77"/>
      <c r="AI192" s="77"/>
      <c r="AJ192" s="77"/>
    </row>
    <row r="193" spans="5:36" s="50" customFormat="1" ht="20.25">
      <c r="E193" s="61"/>
      <c r="N193" s="96"/>
      <c r="O193" s="113"/>
      <c r="P193" s="77"/>
      <c r="Q193" s="77"/>
      <c r="R193" s="77"/>
      <c r="S193" s="77"/>
      <c r="T193" s="77"/>
      <c r="U193" s="77"/>
      <c r="V193" s="77"/>
      <c r="W193" s="77"/>
      <c r="X193" s="77"/>
      <c r="Y193" s="77"/>
      <c r="Z193" s="77"/>
      <c r="AA193" s="77"/>
      <c r="AB193" s="77"/>
      <c r="AC193" s="77"/>
      <c r="AD193" s="77"/>
      <c r="AE193" s="77"/>
      <c r="AF193" s="77"/>
      <c r="AG193" s="77"/>
      <c r="AH193" s="77"/>
      <c r="AI193" s="77"/>
      <c r="AJ193" s="77"/>
    </row>
    <row r="194" spans="5:36" s="50" customFormat="1" ht="20.25">
      <c r="E194" s="61"/>
      <c r="N194" s="96"/>
      <c r="O194" s="113"/>
      <c r="P194" s="77"/>
      <c r="Q194" s="77"/>
      <c r="R194" s="77"/>
      <c r="S194" s="77"/>
      <c r="T194" s="77"/>
      <c r="U194" s="77"/>
      <c r="V194" s="77"/>
      <c r="W194" s="77"/>
      <c r="X194" s="77"/>
      <c r="Y194" s="77"/>
      <c r="Z194" s="77"/>
      <c r="AA194" s="77"/>
      <c r="AB194" s="77"/>
      <c r="AC194" s="77"/>
      <c r="AD194" s="77"/>
      <c r="AE194" s="77"/>
      <c r="AF194" s="77"/>
      <c r="AG194" s="77"/>
      <c r="AH194" s="77"/>
      <c r="AI194" s="77"/>
      <c r="AJ194" s="77"/>
    </row>
    <row r="195" spans="5:36" s="50" customFormat="1" ht="20.25">
      <c r="E195" s="61"/>
      <c r="N195" s="96"/>
      <c r="O195" s="113"/>
      <c r="P195" s="77"/>
      <c r="Q195" s="77"/>
      <c r="R195" s="77"/>
      <c r="S195" s="77"/>
      <c r="T195" s="77"/>
      <c r="U195" s="77"/>
      <c r="V195" s="77"/>
      <c r="W195" s="77"/>
      <c r="X195" s="77"/>
      <c r="Y195" s="77"/>
      <c r="Z195" s="77"/>
      <c r="AA195" s="77"/>
      <c r="AB195" s="77"/>
      <c r="AC195" s="77"/>
      <c r="AD195" s="77"/>
      <c r="AE195" s="77"/>
      <c r="AF195" s="77"/>
      <c r="AG195" s="77"/>
      <c r="AH195" s="77"/>
      <c r="AI195" s="77"/>
      <c r="AJ195" s="77"/>
    </row>
    <row r="196" spans="5:36" s="50" customFormat="1" ht="20.25">
      <c r="E196" s="61"/>
      <c r="N196" s="96"/>
      <c r="O196" s="113"/>
      <c r="P196" s="77"/>
      <c r="Q196" s="77"/>
      <c r="R196" s="77"/>
      <c r="S196" s="77"/>
      <c r="T196" s="77"/>
      <c r="U196" s="77"/>
      <c r="V196" s="77"/>
      <c r="W196" s="77"/>
      <c r="X196" s="77"/>
      <c r="Y196" s="77"/>
      <c r="Z196" s="77"/>
      <c r="AA196" s="77"/>
      <c r="AB196" s="77"/>
      <c r="AC196" s="77"/>
      <c r="AD196" s="77"/>
      <c r="AE196" s="77"/>
      <c r="AF196" s="77"/>
      <c r="AG196" s="77"/>
      <c r="AH196" s="77"/>
      <c r="AI196" s="77"/>
      <c r="AJ196" s="77"/>
    </row>
    <row r="197" spans="5:36" s="50" customFormat="1" ht="20.25">
      <c r="E197" s="61"/>
      <c r="N197" s="96"/>
      <c r="O197" s="113"/>
      <c r="P197" s="77"/>
      <c r="Q197" s="77"/>
      <c r="R197" s="77"/>
      <c r="S197" s="77"/>
      <c r="T197" s="77"/>
      <c r="U197" s="77"/>
      <c r="V197" s="77"/>
      <c r="W197" s="77"/>
      <c r="X197" s="77"/>
      <c r="Y197" s="77"/>
      <c r="Z197" s="77"/>
      <c r="AA197" s="77"/>
      <c r="AB197" s="77"/>
      <c r="AC197" s="77"/>
      <c r="AD197" s="77"/>
      <c r="AE197" s="77"/>
      <c r="AF197" s="77"/>
      <c r="AG197" s="77"/>
      <c r="AH197" s="77"/>
      <c r="AI197" s="77"/>
      <c r="AJ197" s="77"/>
    </row>
    <row r="198" spans="5:36" s="50" customFormat="1" ht="20.25">
      <c r="E198" s="61"/>
      <c r="N198" s="96"/>
      <c r="O198" s="113"/>
      <c r="P198" s="77"/>
      <c r="Q198" s="77"/>
      <c r="R198" s="77"/>
      <c r="S198" s="77"/>
      <c r="T198" s="77"/>
      <c r="U198" s="77"/>
      <c r="V198" s="77"/>
      <c r="W198" s="77"/>
      <c r="X198" s="77"/>
      <c r="Y198" s="77"/>
      <c r="Z198" s="77"/>
      <c r="AA198" s="77"/>
      <c r="AB198" s="77"/>
      <c r="AC198" s="77"/>
      <c r="AD198" s="77"/>
      <c r="AE198" s="77"/>
      <c r="AF198" s="77"/>
      <c r="AG198" s="77"/>
      <c r="AH198" s="77"/>
      <c r="AI198" s="77"/>
      <c r="AJ198" s="77"/>
    </row>
    <row r="199" spans="5:36" s="2" customFormat="1">
      <c r="E199" s="27"/>
      <c r="N199" s="95"/>
      <c r="O199" s="11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27"/>
      <c r="N200" s="95"/>
      <c r="O200" s="11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27"/>
      <c r="N201" s="95"/>
      <c r="O201" s="11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27"/>
      <c r="N202" s="95"/>
      <c r="O202" s="11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27"/>
      <c r="N203" s="95"/>
      <c r="O203" s="11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27"/>
      <c r="N204" s="95"/>
      <c r="O204" s="11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27"/>
      <c r="N205" s="95"/>
      <c r="O205" s="11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27"/>
      <c r="N206" s="95"/>
      <c r="O206" s="11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27"/>
      <c r="N207" s="95"/>
      <c r="O207" s="11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27"/>
      <c r="N208" s="95"/>
      <c r="O208" s="11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27"/>
      <c r="N209" s="95"/>
      <c r="O209" s="11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27"/>
      <c r="N210" s="95"/>
      <c r="O210" s="11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27"/>
      <c r="N211" s="95"/>
      <c r="O211" s="11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27"/>
      <c r="N212" s="95"/>
      <c r="O212" s="11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27"/>
      <c r="N213" s="95"/>
      <c r="O213" s="11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27"/>
      <c r="N214" s="95"/>
      <c r="O214" s="11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27"/>
      <c r="N215" s="95"/>
      <c r="O215" s="11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27"/>
      <c r="N216" s="95"/>
      <c r="O216" s="11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27"/>
      <c r="N217" s="95"/>
      <c r="O217" s="11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27"/>
      <c r="N218" s="95"/>
      <c r="O218" s="11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27"/>
      <c r="N219" s="95"/>
      <c r="O219" s="11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27"/>
      <c r="N220" s="95"/>
      <c r="O220" s="11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27"/>
      <c r="N221" s="95"/>
      <c r="O221" s="11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27"/>
      <c r="N222" s="95"/>
      <c r="O222" s="11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27"/>
      <c r="N223" s="95"/>
      <c r="O223" s="11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27"/>
      <c r="N224" s="95"/>
      <c r="O224" s="11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27"/>
      <c r="N225" s="95"/>
      <c r="O225" s="11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27"/>
      <c r="N226" s="95"/>
      <c r="O226" s="11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27"/>
      <c r="N227" s="95"/>
      <c r="O227" s="11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27"/>
      <c r="N228" s="95"/>
      <c r="O228" s="11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27"/>
      <c r="N229" s="95"/>
      <c r="O229" s="11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27"/>
      <c r="N230" s="95"/>
      <c r="O230" s="11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27"/>
      <c r="N231" s="95"/>
      <c r="O231" s="11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27"/>
      <c r="N232" s="95"/>
      <c r="O232" s="11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27"/>
      <c r="N233" s="95"/>
      <c r="O233" s="11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27"/>
      <c r="N234" s="95"/>
      <c r="O234" s="11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27"/>
      <c r="N235" s="95"/>
      <c r="O235" s="11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27"/>
      <c r="N236" s="95"/>
      <c r="O236" s="11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27"/>
      <c r="N237" s="95"/>
      <c r="O237" s="11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27"/>
      <c r="N238" s="95"/>
      <c r="O238" s="11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27"/>
      <c r="N239" s="95"/>
      <c r="O239" s="11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27"/>
      <c r="N240" s="95"/>
      <c r="O240" s="11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27"/>
      <c r="N241" s="95"/>
      <c r="O241" s="11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27"/>
      <c r="N242" s="95"/>
      <c r="O242" s="11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27"/>
      <c r="N243" s="95"/>
      <c r="O243" s="11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27"/>
      <c r="N244" s="95"/>
      <c r="O244" s="11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27"/>
      <c r="N245" s="95"/>
      <c r="O245" s="11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27"/>
      <c r="N246" s="95"/>
      <c r="O246" s="11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27"/>
      <c r="N247" s="95"/>
      <c r="O247" s="11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27"/>
      <c r="N248" s="95"/>
      <c r="O248" s="11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27"/>
      <c r="N249" s="95"/>
      <c r="O249" s="11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27"/>
      <c r="N250" s="95"/>
      <c r="O250" s="11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27"/>
      <c r="N251" s="95"/>
      <c r="O251" s="11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27"/>
      <c r="N252" s="95"/>
      <c r="O252" s="11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27"/>
      <c r="N253" s="95"/>
      <c r="O253" s="11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27"/>
      <c r="N254" s="95"/>
      <c r="O254" s="11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27"/>
      <c r="N255" s="95"/>
      <c r="O255" s="11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27"/>
      <c r="N256" s="95"/>
      <c r="O256" s="11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27"/>
      <c r="N257" s="95"/>
      <c r="O257" s="11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27"/>
      <c r="N258" s="95"/>
      <c r="O258" s="11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27"/>
      <c r="N259" s="95"/>
      <c r="O259" s="11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27"/>
      <c r="N260" s="95"/>
      <c r="O260" s="11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27"/>
      <c r="N261" s="95"/>
      <c r="O261" s="11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27"/>
      <c r="N262" s="95"/>
      <c r="O262" s="11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27"/>
      <c r="N263" s="95"/>
      <c r="O263" s="11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27"/>
      <c r="N264" s="95"/>
      <c r="O264" s="11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27"/>
      <c r="N265" s="95"/>
      <c r="O265" s="11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27"/>
      <c r="N266" s="95"/>
      <c r="O266" s="11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27"/>
      <c r="N267" s="95"/>
      <c r="O267" s="11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27"/>
      <c r="N268" s="95"/>
      <c r="O268" s="11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27"/>
      <c r="N269" s="95"/>
      <c r="O269" s="11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27"/>
      <c r="N270" s="95"/>
      <c r="O270" s="11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27"/>
      <c r="N271" s="95"/>
      <c r="O271" s="11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27"/>
      <c r="N272" s="95"/>
      <c r="O272" s="11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27"/>
      <c r="N273" s="95"/>
      <c r="O273" s="11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27"/>
      <c r="N274" s="95"/>
      <c r="O274" s="11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27"/>
      <c r="N275" s="95"/>
      <c r="O275" s="11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27"/>
      <c r="N276" s="95"/>
      <c r="O276" s="11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27"/>
      <c r="N277" s="95"/>
      <c r="O277" s="11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27"/>
      <c r="N278" s="95"/>
      <c r="O278" s="11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27"/>
      <c r="N279" s="95"/>
      <c r="O279" s="11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27"/>
      <c r="N280" s="95"/>
      <c r="O280" s="11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27"/>
      <c r="N281" s="95"/>
      <c r="O281" s="11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27"/>
      <c r="N282" s="95"/>
      <c r="O282" s="11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27"/>
      <c r="N283" s="95"/>
      <c r="O283" s="11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27"/>
      <c r="N284" s="95"/>
      <c r="O284" s="11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27"/>
      <c r="N285" s="95"/>
      <c r="O285" s="11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27"/>
      <c r="N286" s="95"/>
      <c r="O286" s="11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27"/>
      <c r="N287" s="95"/>
      <c r="O287" s="11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27"/>
      <c r="N288" s="95"/>
      <c r="O288" s="11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27"/>
      <c r="N289" s="95"/>
      <c r="O289" s="11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27"/>
      <c r="N290" s="95"/>
      <c r="O290" s="11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27"/>
      <c r="N291" s="95"/>
      <c r="O291" s="11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27"/>
      <c r="N292" s="95"/>
      <c r="O292" s="11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27"/>
      <c r="N293" s="95"/>
      <c r="O293" s="11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27"/>
      <c r="N294" s="95"/>
      <c r="O294" s="11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27"/>
      <c r="N295" s="95"/>
      <c r="O295" s="11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27"/>
      <c r="N296" s="95"/>
      <c r="O296" s="11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27"/>
      <c r="N297" s="95"/>
      <c r="O297" s="11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27"/>
      <c r="N298" s="95"/>
      <c r="O298" s="11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27"/>
      <c r="N299" s="95"/>
      <c r="O299" s="11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27"/>
      <c r="N300" s="95"/>
      <c r="O300" s="11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27"/>
      <c r="N301" s="95"/>
      <c r="O301" s="11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27"/>
      <c r="N302" s="95"/>
      <c r="O302" s="11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27"/>
      <c r="N303" s="95"/>
      <c r="O303" s="11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27"/>
      <c r="N304" s="95"/>
      <c r="O304" s="11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27"/>
      <c r="N305" s="95"/>
      <c r="O305" s="11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27"/>
      <c r="N306" s="95"/>
      <c r="O306" s="11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27"/>
      <c r="N307" s="95"/>
      <c r="O307" s="11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27"/>
      <c r="N308" s="95"/>
      <c r="O308" s="11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27"/>
      <c r="N309" s="95"/>
      <c r="O309" s="11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27"/>
      <c r="N310" s="95"/>
      <c r="O310" s="11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27"/>
      <c r="N311" s="95"/>
      <c r="O311" s="11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27"/>
      <c r="N312" s="95"/>
      <c r="O312" s="11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27"/>
      <c r="N313" s="95"/>
      <c r="O313" s="11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27"/>
      <c r="N314" s="95"/>
      <c r="O314" s="11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27"/>
      <c r="N315" s="95"/>
      <c r="O315" s="11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27"/>
      <c r="N316" s="95"/>
      <c r="O316" s="11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27"/>
      <c r="N317" s="95"/>
      <c r="O317" s="11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27"/>
      <c r="N318" s="95"/>
      <c r="O318" s="11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27"/>
      <c r="N319" s="95"/>
      <c r="O319" s="11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27"/>
      <c r="N320" s="95"/>
      <c r="O320" s="11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27"/>
      <c r="N321" s="95"/>
      <c r="O321" s="11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27"/>
      <c r="N322" s="95"/>
      <c r="O322" s="11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27"/>
      <c r="N323" s="95"/>
      <c r="O323" s="11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27"/>
      <c r="N324" s="95"/>
      <c r="O324" s="11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27"/>
      <c r="N325" s="95"/>
      <c r="O325" s="11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27"/>
      <c r="N326" s="95"/>
      <c r="O326" s="11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27"/>
      <c r="N327" s="95"/>
      <c r="O327" s="11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27"/>
      <c r="N328" s="95"/>
      <c r="O328" s="11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27"/>
      <c r="N329" s="95"/>
      <c r="O329" s="11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27"/>
      <c r="N330" s="95"/>
      <c r="O330" s="11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27"/>
      <c r="N331" s="95"/>
      <c r="O331" s="11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27"/>
      <c r="N332" s="95"/>
      <c r="O332" s="11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27"/>
      <c r="N333" s="95"/>
      <c r="O333" s="11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27"/>
      <c r="N334" s="95"/>
      <c r="O334" s="11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27"/>
      <c r="N335" s="95"/>
      <c r="O335" s="11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27"/>
      <c r="N336" s="95"/>
      <c r="O336" s="11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27"/>
      <c r="N337" s="95"/>
      <c r="O337" s="11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27"/>
      <c r="N338" s="95"/>
      <c r="O338" s="11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27"/>
      <c r="N339" s="95"/>
      <c r="O339" s="11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27"/>
      <c r="N340" s="95"/>
      <c r="O340" s="11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27"/>
      <c r="N341" s="95"/>
      <c r="O341" s="11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27"/>
      <c r="N342" s="95"/>
      <c r="O342" s="11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27"/>
      <c r="N343" s="95"/>
      <c r="O343" s="11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27"/>
      <c r="N344" s="95"/>
      <c r="O344" s="11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27"/>
      <c r="N345" s="95"/>
      <c r="O345" s="11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27"/>
      <c r="N346" s="95"/>
      <c r="O346" s="11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27"/>
      <c r="N347" s="95"/>
      <c r="O347" s="11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27"/>
      <c r="N348" s="95"/>
      <c r="O348" s="11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27"/>
      <c r="N349" s="95"/>
      <c r="O349" s="11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27"/>
      <c r="N350" s="95"/>
      <c r="O350" s="11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27"/>
      <c r="N351" s="95"/>
      <c r="O351" s="11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27"/>
      <c r="N352" s="95"/>
      <c r="O352" s="11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27"/>
      <c r="N353" s="95"/>
      <c r="O353" s="11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27"/>
      <c r="N354" s="95"/>
      <c r="O354" s="11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27"/>
      <c r="N355" s="95"/>
      <c r="O355" s="11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27"/>
      <c r="N356" s="95"/>
      <c r="O356" s="11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27"/>
      <c r="N357" s="95"/>
      <c r="O357" s="11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27"/>
      <c r="N358" s="95"/>
      <c r="O358" s="11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27"/>
      <c r="N359" s="95"/>
      <c r="O359" s="11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27"/>
      <c r="N360" s="95"/>
      <c r="O360" s="11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27"/>
      <c r="N361" s="95"/>
      <c r="O361" s="11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27"/>
      <c r="N362" s="95"/>
      <c r="O362" s="11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27"/>
      <c r="N363" s="95"/>
      <c r="O363" s="11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27"/>
      <c r="N364" s="95"/>
      <c r="O364" s="11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27"/>
      <c r="N365" s="95"/>
      <c r="O365" s="11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27"/>
      <c r="N366" s="95"/>
      <c r="O366" s="11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27"/>
      <c r="N367" s="95"/>
      <c r="O367" s="11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27"/>
      <c r="N368" s="95"/>
      <c r="O368" s="11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27"/>
      <c r="N369" s="95"/>
      <c r="O369" s="11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27"/>
      <c r="N370" s="95"/>
      <c r="O370" s="11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27"/>
      <c r="N371" s="95"/>
      <c r="O371" s="11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27"/>
      <c r="N372" s="95"/>
      <c r="O372" s="11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27"/>
      <c r="N373" s="95"/>
      <c r="O373" s="11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27"/>
      <c r="N374" s="95"/>
      <c r="O374" s="11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27"/>
      <c r="N375" s="95"/>
      <c r="O375" s="11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27"/>
      <c r="N376" s="95"/>
      <c r="O376" s="11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27"/>
      <c r="N377" s="95"/>
      <c r="O377" s="11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27"/>
      <c r="N378" s="95"/>
      <c r="O378" s="11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27"/>
      <c r="N379" s="95"/>
      <c r="O379" s="11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27"/>
      <c r="N380" s="95"/>
      <c r="O380" s="11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27"/>
      <c r="N381" s="95"/>
      <c r="O381" s="11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27"/>
      <c r="N382" s="95"/>
      <c r="O382" s="11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27"/>
      <c r="N383" s="95"/>
      <c r="O383" s="11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27"/>
      <c r="N384" s="95"/>
      <c r="O384" s="11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27"/>
      <c r="N385" s="95"/>
      <c r="O385" s="11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27"/>
      <c r="N386" s="95"/>
      <c r="O386" s="11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27"/>
      <c r="N387" s="95"/>
      <c r="O387" s="11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27"/>
      <c r="N388" s="95"/>
      <c r="O388" s="11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27"/>
      <c r="N389" s="95"/>
      <c r="O389" s="11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27"/>
      <c r="N390" s="95"/>
      <c r="O390" s="11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27"/>
      <c r="N391" s="95"/>
      <c r="O391" s="11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27"/>
      <c r="N392" s="95"/>
      <c r="O392" s="11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27"/>
      <c r="N393" s="95"/>
      <c r="O393" s="11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27"/>
      <c r="N394" s="95"/>
      <c r="O394" s="11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27"/>
      <c r="N395" s="95"/>
      <c r="O395" s="11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27"/>
      <c r="N396" s="95"/>
      <c r="O396" s="11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27"/>
      <c r="N397" s="95"/>
      <c r="O397" s="11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27"/>
      <c r="N398" s="95"/>
      <c r="O398" s="11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27"/>
      <c r="N399" s="95"/>
      <c r="O399" s="11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27"/>
      <c r="N400" s="95"/>
      <c r="O400" s="11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27"/>
      <c r="N401" s="95"/>
      <c r="O401" s="11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27"/>
      <c r="N402" s="95"/>
      <c r="O402" s="11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27"/>
      <c r="N403" s="95"/>
      <c r="O403" s="11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27"/>
      <c r="N404" s="95"/>
      <c r="O404" s="11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27"/>
      <c r="N405" s="95"/>
      <c r="O405" s="11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27"/>
      <c r="N406" s="95"/>
      <c r="O406" s="11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27"/>
      <c r="N407" s="95"/>
      <c r="O407" s="11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27"/>
      <c r="N408" s="95"/>
      <c r="O408" s="11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27"/>
      <c r="N409" s="95"/>
      <c r="O409" s="11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27"/>
      <c r="N410" s="95"/>
      <c r="O410" s="11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27"/>
      <c r="N411" s="95"/>
      <c r="O411" s="11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27"/>
      <c r="N412" s="95"/>
      <c r="O412" s="11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27"/>
      <c r="N413" s="95"/>
      <c r="O413" s="11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27"/>
      <c r="N414" s="95"/>
      <c r="O414" s="11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27"/>
      <c r="N415" s="95"/>
      <c r="O415" s="11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27"/>
      <c r="N416" s="95"/>
      <c r="O416" s="11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27"/>
      <c r="N417" s="95"/>
      <c r="O417" s="11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27"/>
      <c r="N418" s="95"/>
      <c r="O418" s="11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27"/>
      <c r="N419" s="95"/>
      <c r="O419" s="11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27"/>
      <c r="N420" s="95"/>
      <c r="O420" s="11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27"/>
      <c r="N421" s="95"/>
      <c r="O421" s="11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27"/>
      <c r="N422" s="95"/>
      <c r="O422" s="11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27"/>
      <c r="N423" s="95"/>
      <c r="O423" s="11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27"/>
      <c r="N424" s="95"/>
      <c r="O424" s="11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27"/>
      <c r="N425" s="95"/>
      <c r="O425" s="11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27"/>
      <c r="N426" s="95"/>
      <c r="O426" s="11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27"/>
      <c r="N427" s="95"/>
      <c r="O427" s="11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27"/>
      <c r="N428" s="95"/>
      <c r="O428" s="11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27"/>
      <c r="N429" s="95"/>
      <c r="O429" s="11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27"/>
      <c r="N430" s="95"/>
      <c r="O430" s="11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27"/>
      <c r="N431" s="95"/>
      <c r="O431" s="11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27"/>
      <c r="N432" s="95"/>
      <c r="O432" s="11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27"/>
      <c r="N433" s="95"/>
      <c r="O433" s="11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27"/>
      <c r="N434" s="95"/>
      <c r="O434" s="11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27"/>
      <c r="N435" s="95"/>
      <c r="O435" s="11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27"/>
      <c r="N436" s="95"/>
      <c r="O436" s="11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27"/>
      <c r="N437" s="95"/>
      <c r="O437" s="11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27"/>
      <c r="N438" s="95"/>
      <c r="O438" s="11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27"/>
      <c r="N439" s="95"/>
      <c r="O439" s="11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27"/>
      <c r="N440" s="95"/>
      <c r="O440" s="11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27"/>
      <c r="N441" s="95"/>
      <c r="O441" s="11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27"/>
      <c r="N442" s="95"/>
      <c r="O442" s="11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27"/>
      <c r="N443" s="95"/>
      <c r="O443" s="11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27"/>
      <c r="N444" s="95"/>
      <c r="O444" s="11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27"/>
      <c r="N445" s="95"/>
      <c r="O445" s="11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27"/>
      <c r="N446" s="95"/>
      <c r="O446" s="11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27"/>
      <c r="N447" s="95"/>
      <c r="O447" s="11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27"/>
      <c r="N448" s="95"/>
      <c r="O448" s="11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27"/>
      <c r="N449" s="95"/>
      <c r="O449" s="11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27"/>
      <c r="N450" s="95"/>
      <c r="O450" s="11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27"/>
      <c r="N451" s="95"/>
      <c r="O451" s="11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27"/>
      <c r="N452" s="95"/>
      <c r="O452" s="11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27"/>
      <c r="N453" s="95"/>
      <c r="O453" s="11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27"/>
      <c r="N454" s="95"/>
      <c r="O454" s="11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27"/>
      <c r="N455" s="95"/>
      <c r="O455" s="11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27"/>
      <c r="N456" s="95"/>
      <c r="O456" s="11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27"/>
      <c r="N457" s="95"/>
      <c r="O457" s="11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27"/>
      <c r="N458" s="95"/>
      <c r="O458" s="11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27"/>
      <c r="N459" s="95"/>
      <c r="O459" s="11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27"/>
      <c r="N460" s="95"/>
      <c r="O460" s="11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27"/>
      <c r="N461" s="95"/>
      <c r="O461" s="11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27"/>
      <c r="N462" s="95"/>
      <c r="O462" s="11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27"/>
      <c r="N463" s="95"/>
      <c r="O463" s="11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27"/>
      <c r="N464" s="95"/>
      <c r="O464" s="11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27"/>
      <c r="N465" s="95"/>
      <c r="O465" s="11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27"/>
      <c r="N466" s="95"/>
      <c r="O466" s="11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27"/>
      <c r="N467" s="95"/>
      <c r="O467" s="11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27"/>
      <c r="N468" s="95"/>
      <c r="O468" s="11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27"/>
      <c r="N469" s="95"/>
      <c r="O469" s="11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27"/>
      <c r="N470" s="95"/>
      <c r="O470" s="11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27"/>
      <c r="N471" s="95"/>
      <c r="O471" s="11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27"/>
      <c r="N472" s="95"/>
      <c r="O472" s="11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27"/>
      <c r="N473" s="95"/>
      <c r="O473" s="11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27"/>
      <c r="N474" s="95"/>
      <c r="O474" s="11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27"/>
      <c r="N475" s="95"/>
      <c r="O475" s="11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27"/>
      <c r="N476" s="95"/>
      <c r="O476" s="11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27"/>
      <c r="N477" s="95"/>
      <c r="O477" s="11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27"/>
      <c r="N478" s="95"/>
      <c r="O478" s="11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27"/>
      <c r="N479" s="95"/>
      <c r="O479" s="11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27"/>
      <c r="N480" s="95"/>
      <c r="O480" s="11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27"/>
      <c r="N481" s="95"/>
      <c r="O481" s="11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27"/>
      <c r="N482" s="95"/>
      <c r="O482" s="11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27"/>
      <c r="N483" s="95"/>
      <c r="O483" s="11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27"/>
      <c r="N484" s="95"/>
      <c r="O484" s="11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27"/>
      <c r="N485" s="95"/>
      <c r="O485" s="11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27"/>
      <c r="N486" s="95"/>
      <c r="O486" s="11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27"/>
      <c r="N487" s="95"/>
      <c r="O487" s="11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27"/>
      <c r="N488" s="95"/>
      <c r="O488" s="11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27"/>
      <c r="N489" s="95"/>
      <c r="O489" s="11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27"/>
      <c r="N490" s="95"/>
      <c r="O490" s="11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27"/>
      <c r="N491" s="95"/>
      <c r="O491" s="11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27"/>
      <c r="N492" s="95"/>
      <c r="O492" s="11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27"/>
      <c r="N493" s="95"/>
      <c r="O493" s="11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27"/>
      <c r="N494" s="95"/>
      <c r="O494" s="11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27"/>
      <c r="N495" s="95"/>
      <c r="O495" s="11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27"/>
      <c r="N496" s="95"/>
      <c r="O496" s="11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27"/>
      <c r="N497" s="95"/>
      <c r="O497" s="11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27"/>
      <c r="N498" s="95"/>
      <c r="O498" s="11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27"/>
      <c r="N499" s="95"/>
      <c r="O499" s="11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27"/>
      <c r="N500" s="95"/>
      <c r="O500" s="11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27"/>
      <c r="N501" s="95"/>
      <c r="O501" s="11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27"/>
      <c r="N502" s="95"/>
      <c r="O502" s="11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27"/>
      <c r="N503" s="95"/>
      <c r="O503" s="11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27"/>
      <c r="N504" s="95"/>
      <c r="O504" s="11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27"/>
      <c r="N505" s="95"/>
      <c r="O505" s="11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27"/>
      <c r="N506" s="95"/>
      <c r="O506" s="11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27"/>
      <c r="N507" s="95"/>
      <c r="O507" s="11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27"/>
      <c r="N508" s="95"/>
      <c r="O508" s="11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27"/>
      <c r="N509" s="95"/>
      <c r="O509" s="11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27"/>
      <c r="N510" s="95"/>
      <c r="O510" s="11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27"/>
      <c r="N511" s="95"/>
      <c r="O511" s="11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27"/>
      <c r="N512" s="95"/>
      <c r="O512" s="11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27"/>
      <c r="N513" s="95"/>
      <c r="O513" s="11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27"/>
      <c r="N514" s="95"/>
      <c r="O514" s="11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27"/>
      <c r="N515" s="95"/>
      <c r="O515" s="11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27"/>
      <c r="N516" s="95"/>
      <c r="O516" s="11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27"/>
      <c r="N517" s="95"/>
      <c r="O517" s="11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27"/>
      <c r="N518" s="95"/>
      <c r="O518" s="11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27"/>
      <c r="N519" s="95"/>
      <c r="O519" s="11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27"/>
      <c r="N520" s="95"/>
      <c r="O520" s="11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27"/>
      <c r="N521" s="95"/>
      <c r="O521" s="11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27"/>
      <c r="N522" s="95"/>
      <c r="O522" s="11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27"/>
      <c r="N523" s="95"/>
      <c r="O523" s="11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27"/>
      <c r="N524" s="95"/>
      <c r="O524" s="11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27"/>
      <c r="N525" s="95"/>
      <c r="O525" s="11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27"/>
      <c r="N526" s="95"/>
      <c r="O526" s="11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27"/>
      <c r="N527" s="95"/>
      <c r="O527" s="11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27"/>
      <c r="N528" s="95"/>
      <c r="O528" s="11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27"/>
      <c r="N529" s="95"/>
      <c r="O529" s="11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27"/>
      <c r="N530" s="95"/>
      <c r="O530" s="11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27"/>
      <c r="N531" s="95"/>
      <c r="O531" s="11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27"/>
      <c r="N532" s="95"/>
      <c r="O532" s="11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27"/>
      <c r="N533" s="95"/>
      <c r="O533" s="11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27"/>
      <c r="N534" s="95"/>
      <c r="O534" s="11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27"/>
      <c r="N535" s="95"/>
      <c r="O535" s="11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27"/>
      <c r="N536" s="95"/>
      <c r="O536" s="11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27"/>
      <c r="N537" s="95"/>
      <c r="O537" s="11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27"/>
      <c r="N538" s="95"/>
      <c r="O538" s="11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27"/>
      <c r="N539" s="95"/>
      <c r="O539" s="11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27"/>
      <c r="N540" s="95"/>
      <c r="O540" s="11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27"/>
      <c r="N541" s="95"/>
      <c r="O541" s="11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27"/>
      <c r="N542" s="95"/>
      <c r="O542" s="11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27"/>
      <c r="N543" s="95"/>
      <c r="O543" s="11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27"/>
      <c r="N544" s="95"/>
      <c r="O544" s="11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27"/>
      <c r="N545" s="95"/>
      <c r="O545" s="11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27"/>
      <c r="N546" s="95"/>
      <c r="O546" s="11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27"/>
      <c r="N547" s="95"/>
      <c r="O547" s="11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27"/>
      <c r="N548" s="95"/>
      <c r="O548" s="11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27"/>
      <c r="N549" s="95"/>
      <c r="O549" s="11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27"/>
      <c r="N550" s="95"/>
      <c r="O550" s="11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27"/>
      <c r="N551" s="95"/>
      <c r="O551" s="11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27"/>
      <c r="N552" s="95"/>
      <c r="O552" s="11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27"/>
      <c r="N553" s="95"/>
      <c r="O553" s="11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27"/>
      <c r="N554" s="95"/>
      <c r="O554" s="11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27"/>
      <c r="N555" s="95"/>
      <c r="O555" s="11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27"/>
      <c r="N556" s="95"/>
      <c r="O556" s="11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27"/>
      <c r="N557" s="95"/>
      <c r="O557" s="11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27"/>
      <c r="N558" s="95"/>
      <c r="O558" s="11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27"/>
      <c r="N559" s="95"/>
      <c r="O559" s="11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27"/>
      <c r="N560" s="95"/>
      <c r="O560" s="11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27"/>
      <c r="N561" s="95"/>
      <c r="O561" s="11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27"/>
      <c r="N562" s="95"/>
      <c r="O562" s="11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27"/>
      <c r="N563" s="95"/>
      <c r="O563" s="11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27"/>
      <c r="N564" s="95"/>
      <c r="O564" s="11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27"/>
      <c r="N565" s="95"/>
      <c r="O565" s="11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27"/>
      <c r="N566" s="95"/>
      <c r="O566" s="11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27"/>
      <c r="N567" s="95"/>
      <c r="O567" s="11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27"/>
      <c r="N568" s="95"/>
      <c r="O568" s="11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27"/>
      <c r="N569" s="95"/>
      <c r="O569" s="11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27"/>
      <c r="N570" s="95"/>
      <c r="O570" s="11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27"/>
      <c r="N571" s="95"/>
      <c r="O571" s="11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27"/>
      <c r="N572" s="95"/>
      <c r="O572" s="11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27"/>
      <c r="N573" s="95"/>
      <c r="O573" s="11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27"/>
      <c r="N574" s="95"/>
      <c r="O574" s="11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27"/>
      <c r="N575" s="95"/>
      <c r="O575" s="11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27"/>
      <c r="N576" s="95"/>
      <c r="O576" s="11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27"/>
      <c r="N577" s="95"/>
      <c r="O577" s="11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27"/>
      <c r="N578" s="95"/>
      <c r="O578" s="11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27"/>
      <c r="N579" s="95"/>
      <c r="O579" s="11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27"/>
      <c r="N580" s="95"/>
      <c r="O580" s="11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27"/>
      <c r="N581" s="95"/>
      <c r="O581" s="11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27"/>
      <c r="N582" s="95"/>
      <c r="O582" s="11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27"/>
      <c r="N583" s="95"/>
      <c r="O583" s="11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27"/>
      <c r="N584" s="95"/>
      <c r="O584" s="11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27"/>
      <c r="N585" s="95"/>
      <c r="O585" s="11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27"/>
      <c r="N586" s="95"/>
      <c r="O586" s="11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27"/>
      <c r="N587" s="95"/>
      <c r="O587" s="11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27"/>
      <c r="N588" s="95"/>
      <c r="O588" s="11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27"/>
      <c r="N589" s="95"/>
      <c r="O589" s="11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27"/>
      <c r="N590" s="95"/>
      <c r="O590" s="11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27"/>
      <c r="N591" s="95"/>
      <c r="O591" s="11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27"/>
      <c r="N592" s="95"/>
      <c r="O592" s="11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27"/>
      <c r="N593" s="95"/>
      <c r="O593" s="11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27"/>
      <c r="N594" s="95"/>
      <c r="O594" s="11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27"/>
      <c r="N595" s="95"/>
      <c r="O595" s="11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27"/>
      <c r="N596" s="95"/>
      <c r="O596" s="11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27"/>
      <c r="N597" s="95"/>
      <c r="O597" s="11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27"/>
      <c r="N598" s="95"/>
      <c r="O598" s="11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27"/>
      <c r="N599" s="95"/>
      <c r="O599" s="11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27"/>
      <c r="N600" s="95"/>
      <c r="O600" s="11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27"/>
      <c r="N601" s="95"/>
      <c r="O601" s="11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27"/>
      <c r="N602" s="95"/>
      <c r="O602" s="11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27"/>
      <c r="N603" s="95"/>
      <c r="O603" s="11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27"/>
      <c r="N604" s="95"/>
      <c r="O604" s="11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27"/>
      <c r="N605" s="95"/>
      <c r="O605" s="11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27"/>
      <c r="N606" s="95"/>
      <c r="O606" s="11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27"/>
      <c r="N607" s="95"/>
      <c r="O607" s="11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27"/>
      <c r="N608" s="95"/>
      <c r="O608" s="11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27"/>
      <c r="N609" s="95"/>
      <c r="O609" s="11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27"/>
      <c r="N610" s="95"/>
      <c r="O610" s="11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27"/>
      <c r="N611" s="95"/>
      <c r="O611" s="11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27"/>
      <c r="N612" s="95"/>
      <c r="O612" s="11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27"/>
      <c r="N613" s="95"/>
      <c r="O613" s="11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27"/>
      <c r="N614" s="95"/>
      <c r="O614" s="11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27"/>
      <c r="N615" s="95"/>
      <c r="O615" s="11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27"/>
      <c r="N616" s="95"/>
      <c r="O616" s="11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27"/>
      <c r="N617" s="95"/>
      <c r="O617" s="11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27"/>
      <c r="N618" s="95"/>
      <c r="O618" s="11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27"/>
      <c r="N619" s="95"/>
      <c r="O619" s="11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27"/>
      <c r="N620" s="95"/>
      <c r="O620" s="11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27"/>
      <c r="N621" s="95"/>
      <c r="O621" s="11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27"/>
      <c r="N622" s="95"/>
      <c r="O622" s="11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27"/>
      <c r="N623" s="95"/>
      <c r="O623" s="11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27"/>
      <c r="N624" s="95"/>
      <c r="O624" s="11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27"/>
      <c r="N625" s="95"/>
      <c r="O625" s="11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27"/>
      <c r="N626" s="95"/>
      <c r="O626" s="11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27"/>
      <c r="N627" s="95"/>
      <c r="O627" s="11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27"/>
      <c r="N628" s="95"/>
      <c r="O628" s="11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27"/>
      <c r="N629" s="95"/>
      <c r="O629" s="11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27"/>
      <c r="N630" s="95"/>
      <c r="O630" s="11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27"/>
      <c r="N631" s="95"/>
      <c r="O631" s="11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27"/>
      <c r="N632" s="95"/>
      <c r="O632" s="11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27"/>
      <c r="N633" s="95"/>
      <c r="O633" s="11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27"/>
      <c r="N634" s="95"/>
      <c r="O634" s="11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27"/>
      <c r="N635" s="95"/>
      <c r="O635" s="11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27"/>
      <c r="N636" s="95"/>
      <c r="O636" s="11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27"/>
      <c r="N637" s="95"/>
      <c r="O637" s="11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27"/>
      <c r="N638" s="95"/>
      <c r="O638" s="11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27"/>
      <c r="N639" s="95"/>
      <c r="O639" s="11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27"/>
      <c r="N640" s="95"/>
      <c r="O640" s="11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27"/>
      <c r="N641" s="95"/>
      <c r="O641" s="11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27"/>
      <c r="N642" s="95"/>
      <c r="O642" s="11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27"/>
      <c r="N643" s="95"/>
      <c r="O643" s="11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27"/>
      <c r="N644" s="95"/>
      <c r="O644" s="11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27"/>
      <c r="N645" s="95"/>
      <c r="O645" s="11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27"/>
      <c r="N646" s="95"/>
      <c r="O646" s="11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27"/>
      <c r="N647" s="95"/>
      <c r="O647" s="11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27"/>
      <c r="N648" s="95"/>
      <c r="O648" s="11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27"/>
      <c r="N649" s="95"/>
      <c r="O649" s="11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27"/>
      <c r="N650" s="95"/>
      <c r="O650" s="11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27"/>
      <c r="N651" s="95"/>
      <c r="O651" s="11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27"/>
      <c r="N652" s="95"/>
      <c r="O652" s="11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27"/>
      <c r="N653" s="95"/>
      <c r="O653" s="11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27"/>
      <c r="N654" s="95"/>
      <c r="O654" s="11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27"/>
      <c r="N655" s="95"/>
      <c r="O655" s="11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27"/>
      <c r="N656" s="95"/>
      <c r="O656" s="11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27"/>
      <c r="N657" s="95"/>
      <c r="O657" s="11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27"/>
      <c r="N658" s="95"/>
      <c r="O658" s="11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27"/>
      <c r="N659" s="95"/>
      <c r="O659" s="11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27"/>
      <c r="N660" s="95"/>
      <c r="O660" s="11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27"/>
      <c r="N661" s="95"/>
      <c r="O661" s="11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27"/>
      <c r="N662" s="95"/>
      <c r="O662" s="11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27"/>
      <c r="N663" s="95"/>
      <c r="O663" s="11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27"/>
      <c r="N664" s="95"/>
      <c r="O664" s="11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27"/>
      <c r="N665" s="95"/>
      <c r="O665" s="11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27"/>
      <c r="N666" s="95"/>
      <c r="O666" s="11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27"/>
      <c r="N667" s="95"/>
      <c r="O667" s="11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27"/>
      <c r="N668" s="95"/>
      <c r="O668" s="11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27"/>
      <c r="N669" s="95"/>
      <c r="O669" s="11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27"/>
      <c r="N670" s="95"/>
      <c r="O670" s="11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27"/>
      <c r="N671" s="95"/>
      <c r="O671" s="11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27"/>
      <c r="N672" s="95"/>
      <c r="O672" s="11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27"/>
      <c r="N673" s="95"/>
      <c r="O673" s="11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27"/>
      <c r="N674" s="95"/>
      <c r="O674" s="11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27"/>
      <c r="N675" s="95"/>
      <c r="O675" s="11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27"/>
      <c r="N676" s="95"/>
      <c r="O676" s="11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27"/>
      <c r="N677" s="95"/>
      <c r="O677" s="11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27"/>
      <c r="N678" s="95"/>
      <c r="O678" s="11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27"/>
      <c r="N679" s="95"/>
      <c r="O679" s="11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27"/>
      <c r="N680" s="95"/>
      <c r="O680" s="11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27"/>
      <c r="N681" s="95"/>
      <c r="O681" s="11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27"/>
      <c r="N682" s="95"/>
      <c r="O682" s="11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27"/>
      <c r="N683" s="95"/>
      <c r="O683" s="11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27"/>
      <c r="N684" s="95"/>
      <c r="O684" s="11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27"/>
      <c r="N685" s="95"/>
      <c r="O685" s="11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27"/>
      <c r="N686" s="95"/>
      <c r="O686" s="11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27"/>
      <c r="N687" s="95"/>
      <c r="O687" s="11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27"/>
      <c r="N688" s="95"/>
      <c r="O688" s="11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27"/>
      <c r="N689" s="95"/>
      <c r="O689" s="11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27"/>
      <c r="N690" s="95"/>
      <c r="O690" s="11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27"/>
      <c r="N691" s="95"/>
      <c r="O691" s="11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27"/>
      <c r="N692" s="95"/>
      <c r="O692" s="11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27"/>
      <c r="N693" s="95"/>
      <c r="O693" s="11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27"/>
      <c r="N694" s="95"/>
      <c r="O694" s="11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27"/>
      <c r="N695" s="95"/>
      <c r="O695" s="11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27"/>
      <c r="N696" s="95"/>
      <c r="O696" s="11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27"/>
      <c r="N697" s="95"/>
      <c r="O697" s="11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27"/>
      <c r="N698" s="95"/>
      <c r="O698" s="11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27"/>
      <c r="N699" s="95"/>
      <c r="O699" s="11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27"/>
      <c r="N700" s="95"/>
      <c r="O700" s="11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27"/>
      <c r="N701" s="95"/>
      <c r="O701" s="11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27"/>
      <c r="N702" s="95"/>
      <c r="O702" s="11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27"/>
      <c r="N703" s="95"/>
      <c r="O703" s="11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27"/>
      <c r="N704" s="95"/>
      <c r="O704" s="11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27"/>
      <c r="N705" s="95"/>
      <c r="O705" s="11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27"/>
      <c r="N706" s="95"/>
      <c r="O706" s="11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27"/>
      <c r="N707" s="95"/>
      <c r="O707" s="11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27"/>
      <c r="N708" s="95"/>
      <c r="O708" s="11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27"/>
      <c r="N709" s="95"/>
      <c r="O709" s="11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27"/>
      <c r="N710" s="95"/>
      <c r="O710" s="11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27"/>
      <c r="N711" s="95"/>
      <c r="O711" s="11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27"/>
      <c r="N712" s="95"/>
      <c r="O712" s="11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27"/>
      <c r="N713" s="95"/>
      <c r="O713" s="11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27"/>
      <c r="N714" s="95"/>
      <c r="O714" s="11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27"/>
      <c r="N715" s="95"/>
      <c r="O715" s="11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27"/>
      <c r="N716" s="95"/>
      <c r="O716" s="11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27"/>
      <c r="N717" s="95"/>
      <c r="O717" s="11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27"/>
      <c r="N718" s="95"/>
      <c r="O718" s="11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7030A0"/>
    <pageSetUpPr fitToPage="1"/>
  </sheetPr>
  <dimension ref="B2:S43"/>
  <sheetViews>
    <sheetView showGridLines="0" zoomScale="70" zoomScaleNormal="70" workbookViewId="0">
      <selection activeCell="M40" sqref="M4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85"/>
      <c r="C3" s="86"/>
      <c r="D3" s="86"/>
      <c r="E3" s="86"/>
      <c r="F3" s="86"/>
      <c r="G3" s="86"/>
      <c r="H3" s="86"/>
      <c r="I3" s="87"/>
    </row>
    <row r="4" spans="2:19">
      <c r="B4" s="694" t="s">
        <v>466</v>
      </c>
      <c r="C4" s="695"/>
      <c r="D4" s="695"/>
      <c r="E4" s="696" t="s">
        <v>467</v>
      </c>
      <c r="F4" s="696"/>
      <c r="G4" s="696"/>
      <c r="H4" s="696"/>
      <c r="I4" s="697"/>
      <c r="Q4" s="698" t="s">
        <v>468</v>
      </c>
      <c r="R4" s="698"/>
    </row>
    <row r="5" spans="2:19">
      <c r="B5" s="694"/>
      <c r="C5" s="695"/>
      <c r="D5" s="695"/>
      <c r="E5" s="696"/>
      <c r="F5" s="696"/>
      <c r="G5" s="696"/>
      <c r="H5" s="696"/>
      <c r="I5" s="697"/>
      <c r="Q5" s="698"/>
      <c r="R5" s="698"/>
    </row>
    <row r="6" spans="2:19">
      <c r="B6" s="694"/>
      <c r="C6" s="695"/>
      <c r="D6" s="695"/>
      <c r="E6" s="696"/>
      <c r="F6" s="696"/>
      <c r="G6" s="696"/>
      <c r="H6" s="696"/>
      <c r="I6" s="697"/>
      <c r="Q6" s="698"/>
      <c r="R6" s="698"/>
    </row>
    <row r="7" spans="2:19" ht="15.75" thickBot="1">
      <c r="B7" s="88"/>
      <c r="I7" s="89"/>
    </row>
    <row r="8" spans="2:19" ht="62.25" customHeight="1" thickBot="1">
      <c r="B8" s="699" t="s">
        <v>418</v>
      </c>
      <c r="C8" s="700"/>
      <c r="D8" s="32" t="s">
        <v>469</v>
      </c>
      <c r="E8" s="33">
        <v>5</v>
      </c>
      <c r="F8" s="33">
        <v>10</v>
      </c>
      <c r="G8" s="33">
        <v>15</v>
      </c>
      <c r="H8" s="33">
        <v>20</v>
      </c>
      <c r="I8" s="90">
        <v>25</v>
      </c>
      <c r="K8" s="701" t="s">
        <v>470</v>
      </c>
      <c r="L8" s="702"/>
      <c r="M8" s="702"/>
      <c r="N8" s="702"/>
      <c r="O8" s="702"/>
      <c r="P8" s="703"/>
      <c r="Q8" s="704" t="s">
        <v>471</v>
      </c>
      <c r="R8" s="704"/>
      <c r="S8" s="7" t="s">
        <v>472</v>
      </c>
    </row>
    <row r="9" spans="2:19" ht="62.25" customHeight="1" thickBot="1">
      <c r="B9" s="699"/>
      <c r="C9" s="700"/>
      <c r="D9" s="32" t="s">
        <v>473</v>
      </c>
      <c r="E9" s="34">
        <v>4</v>
      </c>
      <c r="F9" s="34">
        <v>8</v>
      </c>
      <c r="G9" s="33">
        <v>12</v>
      </c>
      <c r="H9" s="33">
        <v>16</v>
      </c>
      <c r="I9" s="90">
        <v>20</v>
      </c>
      <c r="K9" s="705" t="s">
        <v>474</v>
      </c>
      <c r="L9" s="706"/>
      <c r="M9" s="706"/>
      <c r="N9" s="706"/>
      <c r="O9" s="706"/>
      <c r="P9" s="706"/>
      <c r="Q9" s="707" t="s">
        <v>475</v>
      </c>
      <c r="R9" s="708"/>
      <c r="S9" s="7" t="s">
        <v>415</v>
      </c>
    </row>
    <row r="10" spans="2:19" ht="62.25" customHeight="1" thickBot="1">
      <c r="B10" s="699"/>
      <c r="C10" s="700"/>
      <c r="D10" s="32" t="s">
        <v>476</v>
      </c>
      <c r="E10" s="34">
        <v>3</v>
      </c>
      <c r="F10" s="34">
        <v>6</v>
      </c>
      <c r="G10" s="34">
        <v>9</v>
      </c>
      <c r="H10" s="33">
        <v>12</v>
      </c>
      <c r="I10" s="90">
        <v>15</v>
      </c>
      <c r="K10" s="709" t="s">
        <v>440</v>
      </c>
      <c r="L10" s="710"/>
      <c r="M10" s="710"/>
      <c r="N10" s="710"/>
      <c r="O10" s="710"/>
      <c r="P10" s="710"/>
      <c r="Q10" s="704" t="s">
        <v>477</v>
      </c>
      <c r="R10" s="704"/>
      <c r="S10" s="7" t="s">
        <v>478</v>
      </c>
    </row>
    <row r="11" spans="2:19" ht="62.25" customHeight="1">
      <c r="B11" s="699"/>
      <c r="C11" s="700"/>
      <c r="D11" s="32" t="s">
        <v>479</v>
      </c>
      <c r="E11" s="35">
        <v>2</v>
      </c>
      <c r="F11" s="34">
        <v>4</v>
      </c>
      <c r="G11" s="34">
        <v>6</v>
      </c>
      <c r="H11" s="33">
        <v>8</v>
      </c>
      <c r="I11" s="90">
        <v>10</v>
      </c>
      <c r="K11" s="711" t="s">
        <v>480</v>
      </c>
      <c r="L11" s="712"/>
      <c r="M11" s="712"/>
      <c r="N11" s="712"/>
      <c r="O11" s="712"/>
      <c r="P11" s="712"/>
      <c r="Q11" s="704" t="s">
        <v>414</v>
      </c>
      <c r="R11" s="713"/>
      <c r="S11" s="7" t="s">
        <v>414</v>
      </c>
    </row>
    <row r="12" spans="2:19" ht="62.25" customHeight="1">
      <c r="B12" s="699"/>
      <c r="C12" s="700"/>
      <c r="D12" s="32" t="s">
        <v>481</v>
      </c>
      <c r="E12" s="35">
        <v>1</v>
      </c>
      <c r="F12" s="35">
        <v>2</v>
      </c>
      <c r="G12" s="34">
        <v>3</v>
      </c>
      <c r="H12" s="33">
        <v>4</v>
      </c>
      <c r="I12" s="90">
        <v>5</v>
      </c>
    </row>
    <row r="13" spans="2:19" ht="62.25" customHeight="1" thickBot="1">
      <c r="B13" s="91"/>
      <c r="C13" s="692" t="s">
        <v>482</v>
      </c>
      <c r="D13" s="693"/>
      <c r="E13" s="92" t="s">
        <v>483</v>
      </c>
      <c r="F13" s="92" t="s">
        <v>484</v>
      </c>
      <c r="G13" s="92" t="s">
        <v>485</v>
      </c>
      <c r="H13" s="92" t="s">
        <v>486</v>
      </c>
      <c r="I13" s="93" t="s">
        <v>487</v>
      </c>
    </row>
    <row r="17" spans="4:6">
      <c r="D17" s="7"/>
      <c r="E17" s="7"/>
      <c r="F17" s="7"/>
    </row>
    <row r="18" spans="4:6" ht="15.75">
      <c r="D18" s="12" t="s">
        <v>488</v>
      </c>
      <c r="E18" s="94" t="s">
        <v>480</v>
      </c>
      <c r="F18" s="94">
        <v>1</v>
      </c>
    </row>
    <row r="19" spans="4:6">
      <c r="D19" s="12" t="s">
        <v>489</v>
      </c>
      <c r="E19" s="12" t="s">
        <v>480</v>
      </c>
      <c r="F19" s="12">
        <v>2</v>
      </c>
    </row>
    <row r="20" spans="4:6">
      <c r="D20" s="12" t="s">
        <v>490</v>
      </c>
      <c r="E20" s="12" t="s">
        <v>440</v>
      </c>
      <c r="F20" s="12">
        <v>2</v>
      </c>
    </row>
    <row r="21" spans="4:6">
      <c r="D21" s="12" t="s">
        <v>491</v>
      </c>
      <c r="E21" s="12" t="s">
        <v>492</v>
      </c>
      <c r="F21" s="12">
        <v>3</v>
      </c>
    </row>
    <row r="22" spans="4:6">
      <c r="D22" s="12" t="s">
        <v>493</v>
      </c>
      <c r="E22" s="12" t="s">
        <v>470</v>
      </c>
      <c r="F22" s="12">
        <v>4</v>
      </c>
    </row>
    <row r="23" spans="4:6">
      <c r="D23" s="12" t="s">
        <v>494</v>
      </c>
      <c r="E23" s="12" t="s">
        <v>480</v>
      </c>
      <c r="F23" s="12">
        <v>1</v>
      </c>
    </row>
    <row r="24" spans="4:6">
      <c r="D24" s="12" t="s">
        <v>495</v>
      </c>
      <c r="E24" s="12" t="s">
        <v>440</v>
      </c>
      <c r="F24" s="12">
        <v>2</v>
      </c>
    </row>
    <row r="25" spans="4:6">
      <c r="D25" s="12" t="s">
        <v>496</v>
      </c>
      <c r="E25" s="12" t="s">
        <v>440</v>
      </c>
      <c r="F25" s="12">
        <v>2</v>
      </c>
    </row>
    <row r="26" spans="4:6">
      <c r="D26" s="12" t="s">
        <v>497</v>
      </c>
      <c r="E26" s="12" t="s">
        <v>474</v>
      </c>
      <c r="F26" s="12">
        <v>3</v>
      </c>
    </row>
    <row r="27" spans="4:6">
      <c r="D27" s="12" t="s">
        <v>498</v>
      </c>
      <c r="E27" s="12" t="s">
        <v>470</v>
      </c>
      <c r="F27" s="12">
        <v>4</v>
      </c>
    </row>
    <row r="28" spans="4:6">
      <c r="D28" s="12" t="s">
        <v>499</v>
      </c>
      <c r="E28" s="12" t="s">
        <v>440</v>
      </c>
      <c r="F28" s="12">
        <v>2</v>
      </c>
    </row>
    <row r="29" spans="4:6">
      <c r="D29" s="12" t="s">
        <v>500</v>
      </c>
      <c r="E29" s="12" t="s">
        <v>440</v>
      </c>
      <c r="F29" s="12">
        <v>2</v>
      </c>
    </row>
    <row r="30" spans="4:6">
      <c r="D30" s="12" t="s">
        <v>501</v>
      </c>
      <c r="E30" s="12" t="s">
        <v>440</v>
      </c>
      <c r="F30" s="12">
        <v>2</v>
      </c>
    </row>
    <row r="31" spans="4:6">
      <c r="D31" s="12" t="s">
        <v>502</v>
      </c>
      <c r="E31" s="12" t="s">
        <v>474</v>
      </c>
      <c r="F31" s="12">
        <v>3</v>
      </c>
    </row>
    <row r="32" spans="4:6">
      <c r="D32" s="12" t="s">
        <v>503</v>
      </c>
      <c r="E32" s="12" t="s">
        <v>470</v>
      </c>
      <c r="F32" s="12">
        <v>4</v>
      </c>
    </row>
    <row r="33" spans="4:6">
      <c r="D33" s="12" t="s">
        <v>504</v>
      </c>
      <c r="E33" s="12" t="s">
        <v>440</v>
      </c>
      <c r="F33" s="12">
        <v>2</v>
      </c>
    </row>
    <row r="34" spans="4:6">
      <c r="D34" s="12" t="s">
        <v>505</v>
      </c>
      <c r="E34" s="12" t="s">
        <v>440</v>
      </c>
      <c r="F34" s="12">
        <v>2</v>
      </c>
    </row>
    <row r="35" spans="4:6">
      <c r="D35" s="12" t="s">
        <v>506</v>
      </c>
      <c r="E35" s="12" t="s">
        <v>474</v>
      </c>
      <c r="F35" s="12">
        <v>3</v>
      </c>
    </row>
    <row r="36" spans="4:6">
      <c r="D36" s="12" t="s">
        <v>507</v>
      </c>
      <c r="E36" s="12" t="s">
        <v>474</v>
      </c>
      <c r="F36" s="12">
        <v>3</v>
      </c>
    </row>
    <row r="37" spans="4:6">
      <c r="D37" s="12" t="s">
        <v>508</v>
      </c>
      <c r="E37" s="12" t="s">
        <v>470</v>
      </c>
      <c r="F37" s="12">
        <v>4</v>
      </c>
    </row>
    <row r="38" spans="4:6">
      <c r="D38" s="12" t="s">
        <v>509</v>
      </c>
      <c r="E38" s="12" t="s">
        <v>474</v>
      </c>
      <c r="F38" s="12">
        <v>3</v>
      </c>
    </row>
    <row r="39" spans="4:6">
      <c r="D39" s="12" t="s">
        <v>510</v>
      </c>
      <c r="E39" s="12" t="s">
        <v>474</v>
      </c>
      <c r="F39" s="12">
        <v>3</v>
      </c>
    </row>
    <row r="40" spans="4:6">
      <c r="D40" s="12" t="s">
        <v>511</v>
      </c>
      <c r="E40" s="12" t="s">
        <v>474</v>
      </c>
      <c r="F40" s="12">
        <v>3</v>
      </c>
    </row>
    <row r="41" spans="4:6">
      <c r="D41" s="12" t="s">
        <v>512</v>
      </c>
      <c r="E41" s="12" t="s">
        <v>474</v>
      </c>
      <c r="F41" s="12">
        <v>3</v>
      </c>
    </row>
    <row r="42" spans="4:6">
      <c r="D42" s="12" t="s">
        <v>513</v>
      </c>
      <c r="E42" s="12" t="s">
        <v>470</v>
      </c>
      <c r="F42" s="12">
        <v>4</v>
      </c>
    </row>
    <row r="43" spans="4:6">
      <c r="D43" s="7"/>
      <c r="E43" s="7"/>
      <c r="F43" s="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6" tint="0.39997558519241921"/>
    <pageSetUpPr fitToPage="1"/>
  </sheetPr>
  <dimension ref="A1:JK79"/>
  <sheetViews>
    <sheetView showGridLines="0" tabSelected="1" topLeftCell="G68" zoomScale="60" zoomScaleNormal="60" workbookViewId="0">
      <selection activeCell="M10" sqref="M10:M79"/>
    </sheetView>
  </sheetViews>
  <sheetFormatPr defaultColWidth="11.42578125" defaultRowHeight="15"/>
  <cols>
    <col min="1" max="1" width="18.42578125" style="5" customWidth="1"/>
    <col min="2" max="2" width="35.85546875" style="5" customWidth="1"/>
    <col min="3" max="3" width="40.28515625" customWidth="1"/>
    <col min="4" max="4" width="16.85546875" style="68" customWidth="1"/>
    <col min="5" max="5" width="18.5703125" style="17" customWidth="1"/>
    <col min="6" max="6" width="18.28515625" style="1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9" customFormat="1" ht="16.5" customHeight="1">
      <c r="A1" s="757"/>
      <c r="B1" s="758"/>
      <c r="C1" s="761"/>
      <c r="D1" s="761"/>
      <c r="E1" s="761"/>
      <c r="F1" s="761"/>
      <c r="G1" s="761"/>
      <c r="H1" s="761"/>
      <c r="I1" s="761"/>
      <c r="J1" s="762"/>
      <c r="K1" s="756"/>
      <c r="L1" s="756"/>
      <c r="M1" s="756"/>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row>
    <row r="2" spans="1:271" s="9" customFormat="1" ht="92.25" customHeight="1">
      <c r="A2" s="759"/>
      <c r="B2" s="760"/>
      <c r="C2" s="763"/>
      <c r="D2" s="763"/>
      <c r="E2" s="763"/>
      <c r="F2" s="763"/>
      <c r="G2" s="763"/>
      <c r="H2" s="763"/>
      <c r="I2" s="763"/>
      <c r="J2" s="764"/>
      <c r="K2" s="756"/>
      <c r="L2" s="756"/>
      <c r="M2" s="756"/>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row>
    <row r="3" spans="1:271" s="9" customFormat="1" ht="3" customHeight="1">
      <c r="A3" s="1"/>
      <c r="B3" s="1"/>
      <c r="C3" s="763"/>
      <c r="D3" s="763"/>
      <c r="E3" s="763"/>
      <c r="F3" s="763"/>
      <c r="G3" s="763"/>
      <c r="H3" s="763"/>
      <c r="I3" s="763"/>
      <c r="J3" s="764"/>
      <c r="K3" s="756"/>
      <c r="L3" s="756"/>
      <c r="M3" s="756"/>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row>
    <row r="4" spans="1:271" s="9" customFormat="1" ht="40.9" customHeight="1">
      <c r="A4" s="668" t="s">
        <v>261</v>
      </c>
      <c r="B4" s="668"/>
      <c r="C4" s="678" t="s">
        <v>2</v>
      </c>
      <c r="D4" s="678"/>
      <c r="E4" s="678"/>
      <c r="F4" s="678"/>
      <c r="G4" s="678"/>
      <c r="H4" s="678"/>
      <c r="I4" s="678"/>
      <c r="J4" s="678"/>
      <c r="K4" s="678"/>
      <c r="L4" s="678"/>
      <c r="M4" s="67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row>
    <row r="5" spans="1:271" s="9" customFormat="1" ht="62.45" customHeight="1">
      <c r="A5" s="668" t="s">
        <v>262</v>
      </c>
      <c r="B5" s="668"/>
      <c r="C5" s="671" t="s">
        <v>263</v>
      </c>
      <c r="D5" s="671"/>
      <c r="E5" s="671"/>
      <c r="F5" s="671"/>
      <c r="G5" s="671"/>
      <c r="H5" s="671"/>
      <c r="I5" s="671"/>
      <c r="J5" s="671"/>
      <c r="K5" s="671"/>
      <c r="L5" s="671"/>
      <c r="M5" s="671"/>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row>
    <row r="6" spans="1:271" s="9" customFormat="1" ht="40.9" customHeight="1">
      <c r="A6" s="668" t="s">
        <v>264</v>
      </c>
      <c r="B6" s="668"/>
      <c r="C6" s="750" t="s">
        <v>344</v>
      </c>
      <c r="D6" s="751"/>
      <c r="E6" s="751"/>
      <c r="F6" s="751"/>
      <c r="G6" s="751"/>
      <c r="H6" s="751"/>
      <c r="I6" s="751"/>
      <c r="J6" s="751"/>
      <c r="K6" s="751"/>
      <c r="L6" s="751"/>
      <c r="M6" s="752"/>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row>
    <row r="7" spans="1:271" s="13" customFormat="1" ht="40.5" customHeight="1" thickTop="1" thickBot="1">
      <c r="A7" s="745" t="s">
        <v>514</v>
      </c>
      <c r="B7" s="746"/>
      <c r="C7" s="747"/>
      <c r="D7" s="748" t="s">
        <v>515</v>
      </c>
      <c r="E7" s="748"/>
      <c r="F7" s="748"/>
      <c r="G7" s="749" t="s">
        <v>516</v>
      </c>
      <c r="H7" s="740" t="s">
        <v>517</v>
      </c>
      <c r="I7" s="742" t="s">
        <v>518</v>
      </c>
      <c r="J7" s="743"/>
      <c r="K7" s="742" t="s">
        <v>519</v>
      </c>
      <c r="L7" s="743"/>
      <c r="M7" s="744" t="s">
        <v>520</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row>
    <row r="8" spans="1:271" s="14" customFormat="1" ht="108" customHeight="1" thickTop="1" thickBot="1">
      <c r="A8" s="25" t="s">
        <v>40</v>
      </c>
      <c r="B8" s="25" t="s">
        <v>203</v>
      </c>
      <c r="C8" s="25" t="s">
        <v>205</v>
      </c>
      <c r="D8" s="18" t="s">
        <v>215</v>
      </c>
      <c r="E8" s="18" t="s">
        <v>521</v>
      </c>
      <c r="F8" s="18" t="s">
        <v>522</v>
      </c>
      <c r="G8" s="749"/>
      <c r="H8" s="741"/>
      <c r="I8" s="19" t="s">
        <v>523</v>
      </c>
      <c r="J8" s="19" t="s">
        <v>524</v>
      </c>
      <c r="K8" s="19" t="s">
        <v>525</v>
      </c>
      <c r="L8" s="19" t="s">
        <v>526</v>
      </c>
      <c r="M8" s="744"/>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spans="1:271" s="15" customFormat="1" ht="21.75" customHeight="1">
      <c r="A9" s="767"/>
      <c r="B9" s="768"/>
      <c r="C9" s="768"/>
      <c r="D9" s="768"/>
      <c r="E9" s="768"/>
      <c r="F9" s="768"/>
      <c r="G9" s="768"/>
      <c r="H9" s="20"/>
      <c r="I9" s="20"/>
      <c r="J9" s="20"/>
      <c r="K9" s="20"/>
      <c r="L9" s="20"/>
      <c r="M9" s="20"/>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row>
    <row r="10" spans="1:271" s="16" customFormat="1" ht="15" customHeight="1">
      <c r="A10" s="769">
        <f>'7- Mapa Final'!A10</f>
        <v>1</v>
      </c>
      <c r="B10" s="753" t="str">
        <f>'7- Mapa Final'!B10</f>
        <v>Efectuar el reparto judicial sin el cumplimiento de los requisitos.
(GESTION DE REPARTO)</v>
      </c>
      <c r="C10" s="753" t="str">
        <f>'7- Mapa Final'!C10</f>
        <v>No realizar el reparto o no hacerlo siguiendo el procedimiento establecido</v>
      </c>
      <c r="D10" s="754" t="str">
        <f>'7- Mapa Final'!J10</f>
        <v>Muy Baja - 1</v>
      </c>
      <c r="E10" s="755" t="str">
        <f>'7- Mapa Final'!K10</f>
        <v>Leve - 1</v>
      </c>
      <c r="F10" s="770" t="str">
        <f>'7- Mapa Final'!M10</f>
        <v>Bajo - 1</v>
      </c>
      <c r="G10" s="647" t="s">
        <v>414</v>
      </c>
      <c r="H10" s="765" t="s">
        <v>527</v>
      </c>
      <c r="I10" s="765"/>
      <c r="J10" s="765" t="s">
        <v>528</v>
      </c>
      <c r="K10" s="718">
        <v>45658</v>
      </c>
      <c r="L10" s="718">
        <v>45747</v>
      </c>
      <c r="M10" s="773" t="s">
        <v>529</v>
      </c>
      <c r="N10" s="71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row>
    <row r="11" spans="1:271" s="16" customFormat="1" ht="13.5" customHeight="1">
      <c r="A11" s="727"/>
      <c r="B11" s="729"/>
      <c r="C11" s="729"/>
      <c r="D11" s="732"/>
      <c r="E11" s="735"/>
      <c r="F11" s="720"/>
      <c r="G11" s="649"/>
      <c r="H11" s="719"/>
      <c r="I11" s="719"/>
      <c r="J11" s="719"/>
      <c r="K11" s="719"/>
      <c r="L11" s="719"/>
      <c r="M11" s="774"/>
      <c r="N11" s="71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row>
    <row r="12" spans="1:271" s="16" customFormat="1" ht="13.5" customHeight="1">
      <c r="A12" s="727"/>
      <c r="B12" s="729"/>
      <c r="C12" s="729"/>
      <c r="D12" s="732"/>
      <c r="E12" s="735"/>
      <c r="F12" s="720"/>
      <c r="G12" s="649"/>
      <c r="H12" s="719"/>
      <c r="I12" s="719"/>
      <c r="J12" s="719"/>
      <c r="K12" s="719"/>
      <c r="L12" s="719"/>
      <c r="M12" s="774"/>
      <c r="N12" s="71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row>
    <row r="13" spans="1:271" s="16" customFormat="1" ht="13.5" customHeight="1">
      <c r="A13" s="727"/>
      <c r="B13" s="729"/>
      <c r="C13" s="729"/>
      <c r="D13" s="732"/>
      <c r="E13" s="735"/>
      <c r="F13" s="720"/>
      <c r="G13" s="649"/>
      <c r="H13" s="719"/>
      <c r="I13" s="719"/>
      <c r="J13" s="719"/>
      <c r="K13" s="719"/>
      <c r="L13" s="719"/>
      <c r="M13" s="774"/>
      <c r="N13" s="71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row>
    <row r="14" spans="1:271" s="16" customFormat="1" ht="13.5" customHeight="1">
      <c r="A14" s="727"/>
      <c r="B14" s="729"/>
      <c r="C14" s="729"/>
      <c r="D14" s="732"/>
      <c r="E14" s="735"/>
      <c r="F14" s="720"/>
      <c r="G14" s="649"/>
      <c r="H14" s="719"/>
      <c r="I14" s="719"/>
      <c r="J14" s="719"/>
      <c r="K14" s="719"/>
      <c r="L14" s="719"/>
      <c r="M14" s="774"/>
      <c r="N14" s="71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row>
    <row r="15" spans="1:271" s="16" customFormat="1" ht="13.5" customHeight="1">
      <c r="A15" s="727"/>
      <c r="B15" s="729"/>
      <c r="C15" s="729"/>
      <c r="D15" s="732"/>
      <c r="E15" s="735"/>
      <c r="F15" s="720"/>
      <c r="G15" s="649"/>
      <c r="H15" s="719"/>
      <c r="I15" s="719"/>
      <c r="J15" s="719"/>
      <c r="K15" s="719"/>
      <c r="L15" s="719"/>
      <c r="M15" s="774"/>
      <c r="N15" s="71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row>
    <row r="16" spans="1:271" s="16" customFormat="1" ht="13.5" customHeight="1">
      <c r="A16" s="727"/>
      <c r="B16" s="729"/>
      <c r="C16" s="729"/>
      <c r="D16" s="732"/>
      <c r="E16" s="735"/>
      <c r="F16" s="720"/>
      <c r="G16" s="649"/>
      <c r="H16" s="719"/>
      <c r="I16" s="719"/>
      <c r="J16" s="719"/>
      <c r="K16" s="719"/>
      <c r="L16" s="719"/>
      <c r="M16" s="774"/>
      <c r="N16" s="71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row>
    <row r="17" spans="1:169" s="16" customFormat="1" ht="13.5" customHeight="1">
      <c r="A17" s="727"/>
      <c r="B17" s="729"/>
      <c r="C17" s="729"/>
      <c r="D17" s="732"/>
      <c r="E17" s="735"/>
      <c r="F17" s="720"/>
      <c r="G17" s="649"/>
      <c r="H17" s="719"/>
      <c r="I17" s="719"/>
      <c r="J17" s="719"/>
      <c r="K17" s="719"/>
      <c r="L17" s="719"/>
      <c r="M17" s="774"/>
      <c r="N17" s="71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row>
    <row r="18" spans="1:169" s="16" customFormat="1" ht="13.5" customHeight="1">
      <c r="A18" s="727"/>
      <c r="B18" s="729"/>
      <c r="C18" s="729"/>
      <c r="D18" s="732"/>
      <c r="E18" s="735"/>
      <c r="F18" s="720"/>
      <c r="G18" s="649"/>
      <c r="H18" s="719"/>
      <c r="I18" s="719"/>
      <c r="J18" s="719"/>
      <c r="K18" s="719"/>
      <c r="L18" s="719"/>
      <c r="M18" s="774"/>
      <c r="N18" s="71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row>
    <row r="19" spans="1:169" s="16" customFormat="1" ht="21.75" customHeight="1">
      <c r="A19" s="727"/>
      <c r="B19" s="729"/>
      <c r="C19" s="729"/>
      <c r="D19" s="732"/>
      <c r="E19" s="735"/>
      <c r="F19" s="720"/>
      <c r="G19" s="649"/>
      <c r="H19" s="719"/>
      <c r="I19" s="719"/>
      <c r="J19" s="719"/>
      <c r="K19" s="719"/>
      <c r="L19" s="719"/>
      <c r="M19" s="774"/>
      <c r="N19" s="715"/>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row>
    <row r="20" spans="1:169" s="16" customFormat="1" ht="12.75" customHeight="1">
      <c r="A20" s="727">
        <f>'7- Mapa Final'!A20</f>
        <v>2</v>
      </c>
      <c r="B20" s="729" t="str">
        <f>'7- Mapa Final'!B20</f>
        <v xml:space="preserve"> Efectuar Citaciones/Comunicaciones/Notificaciones que no cumplan con los requisitos
(GESTION DE AUDIENCIAS Y COMUNICACIONES)</v>
      </c>
      <c r="C20" s="729" t="str">
        <f>'7- Mapa Final'!C20</f>
        <v xml:space="preserve">No tramitar las Citaciones/Comunicaciones/Notificaciones, no hacerlo oportunamente o no aplicar la normatividad </v>
      </c>
      <c r="D20" s="731" t="str">
        <f>'7- Mapa Final'!J20</f>
        <v>Muy Baja - 1</v>
      </c>
      <c r="E20" s="734" t="str">
        <f>'7- Mapa Final'!K20</f>
        <v>Leve - 1</v>
      </c>
      <c r="F20" s="720" t="str">
        <f>'7- Mapa Final'!M20</f>
        <v>Bajo - 1</v>
      </c>
      <c r="G20" s="647" t="s">
        <v>414</v>
      </c>
      <c r="H20" s="723" t="s">
        <v>530</v>
      </c>
      <c r="I20" s="719"/>
      <c r="J20" s="765" t="s">
        <v>528</v>
      </c>
      <c r="K20" s="718">
        <v>45658</v>
      </c>
      <c r="L20" s="718">
        <v>45747</v>
      </c>
      <c r="M20" s="775" t="s">
        <v>531</v>
      </c>
      <c r="N20" s="71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row>
    <row r="21" spans="1:169" s="16" customFormat="1" ht="12.75" customHeight="1">
      <c r="A21" s="727"/>
      <c r="B21" s="729"/>
      <c r="C21" s="729"/>
      <c r="D21" s="732"/>
      <c r="E21" s="735"/>
      <c r="F21" s="720"/>
      <c r="G21" s="649"/>
      <c r="H21" s="723"/>
      <c r="I21" s="719"/>
      <c r="J21" s="719"/>
      <c r="K21" s="719"/>
      <c r="L21" s="719"/>
      <c r="M21" s="775"/>
      <c r="N21" s="71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row>
    <row r="22" spans="1:169" s="16" customFormat="1" ht="12.75" customHeight="1">
      <c r="A22" s="727"/>
      <c r="B22" s="729"/>
      <c r="C22" s="729"/>
      <c r="D22" s="732"/>
      <c r="E22" s="735"/>
      <c r="F22" s="720"/>
      <c r="G22" s="649"/>
      <c r="H22" s="723"/>
      <c r="I22" s="719"/>
      <c r="J22" s="719"/>
      <c r="K22" s="719"/>
      <c r="L22" s="719"/>
      <c r="M22" s="775"/>
      <c r="N22" s="71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row>
    <row r="23" spans="1:169" s="16" customFormat="1" ht="12.75" customHeight="1">
      <c r="A23" s="727"/>
      <c r="B23" s="729"/>
      <c r="C23" s="729"/>
      <c r="D23" s="732"/>
      <c r="E23" s="735"/>
      <c r="F23" s="720"/>
      <c r="G23" s="649"/>
      <c r="H23" s="723"/>
      <c r="I23" s="719"/>
      <c r="J23" s="719"/>
      <c r="K23" s="719"/>
      <c r="L23" s="719"/>
      <c r="M23" s="775"/>
      <c r="N23" s="71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row>
    <row r="24" spans="1:169" s="16" customFormat="1" ht="13.5" customHeight="1">
      <c r="A24" s="727"/>
      <c r="B24" s="729"/>
      <c r="C24" s="729"/>
      <c r="D24" s="732"/>
      <c r="E24" s="735"/>
      <c r="F24" s="720"/>
      <c r="G24" s="649"/>
      <c r="H24" s="723"/>
      <c r="I24" s="719"/>
      <c r="J24" s="719"/>
      <c r="K24" s="719"/>
      <c r="L24" s="719"/>
      <c r="M24" s="775"/>
      <c r="N24" s="71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row>
    <row r="25" spans="1:169">
      <c r="A25" s="727"/>
      <c r="B25" s="729"/>
      <c r="C25" s="729"/>
      <c r="D25" s="732"/>
      <c r="E25" s="735"/>
      <c r="F25" s="720"/>
      <c r="G25" s="649"/>
      <c r="H25" s="723"/>
      <c r="I25" s="719"/>
      <c r="J25" s="719"/>
      <c r="K25" s="719"/>
      <c r="L25" s="719"/>
      <c r="M25" s="775"/>
      <c r="N25" s="714"/>
      <c r="O25" s="24"/>
    </row>
    <row r="26" spans="1:169">
      <c r="A26" s="727"/>
      <c r="B26" s="729"/>
      <c r="C26" s="729"/>
      <c r="D26" s="732"/>
      <c r="E26" s="735"/>
      <c r="F26" s="720"/>
      <c r="G26" s="649"/>
      <c r="H26" s="723"/>
      <c r="I26" s="719"/>
      <c r="J26" s="719"/>
      <c r="K26" s="719"/>
      <c r="L26" s="719"/>
      <c r="M26" s="775"/>
      <c r="N26" s="714"/>
      <c r="O26" s="24"/>
    </row>
    <row r="27" spans="1:169">
      <c r="A27" s="727"/>
      <c r="B27" s="729"/>
      <c r="C27" s="729"/>
      <c r="D27" s="732"/>
      <c r="E27" s="735"/>
      <c r="F27" s="720"/>
      <c r="G27" s="649"/>
      <c r="H27" s="723"/>
      <c r="I27" s="719"/>
      <c r="J27" s="719"/>
      <c r="K27" s="719"/>
      <c r="L27" s="719"/>
      <c r="M27" s="775"/>
      <c r="N27" s="714"/>
      <c r="O27" s="24"/>
    </row>
    <row r="28" spans="1:169">
      <c r="A28" s="727"/>
      <c r="B28" s="729"/>
      <c r="C28" s="729"/>
      <c r="D28" s="732"/>
      <c r="E28" s="735"/>
      <c r="F28" s="720"/>
      <c r="G28" s="649"/>
      <c r="H28" s="723"/>
      <c r="I28" s="719"/>
      <c r="J28" s="719"/>
      <c r="K28" s="719"/>
      <c r="L28" s="719"/>
      <c r="M28" s="775"/>
      <c r="N28" s="714"/>
      <c r="O28" s="24"/>
    </row>
    <row r="29" spans="1:169">
      <c r="A29" s="727"/>
      <c r="B29" s="729"/>
      <c r="C29" s="729"/>
      <c r="D29" s="732"/>
      <c r="E29" s="735"/>
      <c r="F29" s="720"/>
      <c r="G29" s="649"/>
      <c r="H29" s="723"/>
      <c r="I29" s="719"/>
      <c r="J29" s="719"/>
      <c r="K29" s="719"/>
      <c r="L29" s="719"/>
      <c r="M29" s="775"/>
      <c r="N29" s="714"/>
      <c r="O29" s="24"/>
    </row>
    <row r="30" spans="1:169" s="16" customFormat="1" ht="12.75" customHeight="1">
      <c r="A30" s="727">
        <f>'7- Mapa Final'!A30</f>
        <v>3</v>
      </c>
      <c r="B30" s="729" t="str">
        <f>'7- Mapa Final'!B30</f>
        <v>Incumplimiento en la gestión de solicitudes para la programación de audiencias o hacerlo sin cumplir los requisitos
(GESTION DE AUDIENCIAS)</v>
      </c>
      <c r="C30" s="729" t="str">
        <f>'7- Mapa Final'!C30</f>
        <v>No atender la solicitud del despacho judicial en dirección a gestionar -en sujeción a la normativa- las planillas para notificación de audiencias</v>
      </c>
      <c r="D30" s="731" t="str">
        <f>'7- Mapa Final'!J30</f>
        <v>Muy Baja - 1</v>
      </c>
      <c r="E30" s="734" t="str">
        <f>'7- Mapa Final'!K30</f>
        <v>Leve - 1</v>
      </c>
      <c r="F30" s="720" t="str">
        <f>'7- Mapa Final'!M30</f>
        <v>Bajo - 1</v>
      </c>
      <c r="G30" s="647" t="s">
        <v>414</v>
      </c>
      <c r="H30" s="723" t="s">
        <v>532</v>
      </c>
      <c r="I30" s="719"/>
      <c r="J30" s="765" t="s">
        <v>528</v>
      </c>
      <c r="K30" s="718">
        <v>45658</v>
      </c>
      <c r="L30" s="718">
        <v>45747</v>
      </c>
      <c r="M30" s="775" t="s">
        <v>533</v>
      </c>
      <c r="N30" s="716"/>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row>
    <row r="31" spans="1:169" s="16" customFormat="1" ht="12.75" customHeight="1">
      <c r="A31" s="727"/>
      <c r="B31" s="729"/>
      <c r="C31" s="729"/>
      <c r="D31" s="732"/>
      <c r="E31" s="735"/>
      <c r="F31" s="720"/>
      <c r="G31" s="649"/>
      <c r="H31" s="723"/>
      <c r="I31" s="719"/>
      <c r="J31" s="719"/>
      <c r="K31" s="719"/>
      <c r="L31" s="719"/>
      <c r="M31" s="774"/>
      <c r="N31" s="71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row>
    <row r="32" spans="1:169" s="16" customFormat="1" ht="12.75" customHeight="1">
      <c r="A32" s="727"/>
      <c r="B32" s="729"/>
      <c r="C32" s="729"/>
      <c r="D32" s="732"/>
      <c r="E32" s="735"/>
      <c r="F32" s="720"/>
      <c r="G32" s="649"/>
      <c r="H32" s="723"/>
      <c r="I32" s="719"/>
      <c r="J32" s="719"/>
      <c r="K32" s="719"/>
      <c r="L32" s="719"/>
      <c r="M32" s="774"/>
      <c r="N32" s="71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row>
    <row r="33" spans="1:169" s="16" customFormat="1" ht="12.75" customHeight="1">
      <c r="A33" s="727"/>
      <c r="B33" s="729"/>
      <c r="C33" s="729"/>
      <c r="D33" s="732"/>
      <c r="E33" s="735"/>
      <c r="F33" s="720"/>
      <c r="G33" s="649"/>
      <c r="H33" s="723"/>
      <c r="I33" s="719"/>
      <c r="J33" s="719"/>
      <c r="K33" s="719"/>
      <c r="L33" s="719"/>
      <c r="M33" s="774"/>
      <c r="N33" s="71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row>
    <row r="34" spans="1:169" s="16" customFormat="1" ht="13.5" customHeight="1">
      <c r="A34" s="727"/>
      <c r="B34" s="729"/>
      <c r="C34" s="729"/>
      <c r="D34" s="732"/>
      <c r="E34" s="735"/>
      <c r="F34" s="720"/>
      <c r="G34" s="649"/>
      <c r="H34" s="723"/>
      <c r="I34" s="719"/>
      <c r="J34" s="719"/>
      <c r="K34" s="719"/>
      <c r="L34" s="719"/>
      <c r="M34" s="774"/>
      <c r="N34" s="71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row>
    <row r="35" spans="1:169">
      <c r="A35" s="727"/>
      <c r="B35" s="729"/>
      <c r="C35" s="729"/>
      <c r="D35" s="732"/>
      <c r="E35" s="735"/>
      <c r="F35" s="720"/>
      <c r="G35" s="649"/>
      <c r="H35" s="723"/>
      <c r="I35" s="719"/>
      <c r="J35" s="719"/>
      <c r="K35" s="719"/>
      <c r="L35" s="719"/>
      <c r="M35" s="774"/>
      <c r="N35" s="714"/>
      <c r="O35" s="24"/>
    </row>
    <row r="36" spans="1:169">
      <c r="A36" s="727"/>
      <c r="B36" s="729"/>
      <c r="C36" s="729"/>
      <c r="D36" s="732"/>
      <c r="E36" s="735"/>
      <c r="F36" s="720"/>
      <c r="G36" s="649"/>
      <c r="H36" s="723"/>
      <c r="I36" s="719"/>
      <c r="J36" s="719"/>
      <c r="K36" s="719"/>
      <c r="L36" s="719"/>
      <c r="M36" s="774"/>
      <c r="N36" s="714"/>
      <c r="O36" s="24"/>
    </row>
    <row r="37" spans="1:169">
      <c r="A37" s="727"/>
      <c r="B37" s="729"/>
      <c r="C37" s="729"/>
      <c r="D37" s="732"/>
      <c r="E37" s="735"/>
      <c r="F37" s="720"/>
      <c r="G37" s="649"/>
      <c r="H37" s="723"/>
      <c r="I37" s="719"/>
      <c r="J37" s="719"/>
      <c r="K37" s="719"/>
      <c r="L37" s="719"/>
      <c r="M37" s="774"/>
      <c r="N37" s="714"/>
      <c r="O37" s="24"/>
    </row>
    <row r="38" spans="1:169">
      <c r="A38" s="727"/>
      <c r="B38" s="729"/>
      <c r="C38" s="729"/>
      <c r="D38" s="732"/>
      <c r="E38" s="735"/>
      <c r="F38" s="720"/>
      <c r="G38" s="649"/>
      <c r="H38" s="723"/>
      <c r="I38" s="719"/>
      <c r="J38" s="719"/>
      <c r="K38" s="719"/>
      <c r="L38" s="719"/>
      <c r="M38" s="774"/>
      <c r="N38" s="714"/>
      <c r="O38" s="24"/>
    </row>
    <row r="39" spans="1:169">
      <c r="A39" s="727"/>
      <c r="B39" s="729"/>
      <c r="C39" s="729"/>
      <c r="D39" s="732"/>
      <c r="E39" s="735"/>
      <c r="F39" s="720"/>
      <c r="G39" s="649"/>
      <c r="H39" s="771"/>
      <c r="I39" s="766"/>
      <c r="J39" s="766"/>
      <c r="K39" s="719"/>
      <c r="L39" s="719"/>
      <c r="M39" s="776"/>
      <c r="N39" s="714"/>
      <c r="O39" s="24"/>
    </row>
    <row r="40" spans="1:169" s="16" customFormat="1" ht="12.75" customHeight="1">
      <c r="A40" s="727">
        <f>'7- Mapa Final'!A40</f>
        <v>4</v>
      </c>
      <c r="B40" s="729" t="str">
        <f>'7- Mapa Final'!B40</f>
        <v>Vencimiento del termino para resolver una petición
(ATENCIÓN, SERVICIO E INFORMACIÓN AL USUARIO ASIU)</v>
      </c>
      <c r="C40" s="729" t="str">
        <f>'7- Mapa Final'!C40</f>
        <v xml:space="preserve">Dar respuesta a una PQRSF, después del término legal establecido para ello.
</v>
      </c>
      <c r="D40" s="731" t="str">
        <f>'7- Mapa Final'!J40</f>
        <v>Muy Baja - 1</v>
      </c>
      <c r="E40" s="734" t="str">
        <f>'7- Mapa Final'!K40</f>
        <v>Leve - 1</v>
      </c>
      <c r="F40" s="720" t="str">
        <f>'7- Mapa Final'!M40</f>
        <v>Bajo - 1</v>
      </c>
      <c r="G40" s="737" t="s">
        <v>414</v>
      </c>
      <c r="H40" s="739" t="s">
        <v>534</v>
      </c>
      <c r="I40" s="739"/>
      <c r="J40" s="739" t="s">
        <v>528</v>
      </c>
      <c r="K40" s="718">
        <v>45658</v>
      </c>
      <c r="L40" s="718">
        <v>45747</v>
      </c>
      <c r="M40" s="777" t="s">
        <v>535</v>
      </c>
      <c r="N40" s="717"/>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row>
    <row r="41" spans="1:169" s="16" customFormat="1" ht="12.75" customHeight="1">
      <c r="A41" s="727"/>
      <c r="B41" s="729"/>
      <c r="C41" s="729"/>
      <c r="D41" s="732"/>
      <c r="E41" s="735"/>
      <c r="F41" s="720"/>
      <c r="G41" s="738"/>
      <c r="H41" s="739"/>
      <c r="I41" s="739"/>
      <c r="J41" s="739"/>
      <c r="K41" s="719"/>
      <c r="L41" s="719"/>
      <c r="M41" s="778"/>
      <c r="N41" s="717"/>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row>
    <row r="42" spans="1:169" s="16" customFormat="1" ht="12.75" customHeight="1">
      <c r="A42" s="727"/>
      <c r="B42" s="729"/>
      <c r="C42" s="729"/>
      <c r="D42" s="732"/>
      <c r="E42" s="735"/>
      <c r="F42" s="720"/>
      <c r="G42" s="738"/>
      <c r="H42" s="739"/>
      <c r="I42" s="739"/>
      <c r="J42" s="739"/>
      <c r="K42" s="719"/>
      <c r="L42" s="719"/>
      <c r="M42" s="778"/>
      <c r="N42" s="717"/>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row>
    <row r="43" spans="1:169" s="16" customFormat="1" ht="12.75" customHeight="1">
      <c r="A43" s="727"/>
      <c r="B43" s="729"/>
      <c r="C43" s="729"/>
      <c r="D43" s="732"/>
      <c r="E43" s="735"/>
      <c r="F43" s="720"/>
      <c r="G43" s="738"/>
      <c r="H43" s="739"/>
      <c r="I43" s="739"/>
      <c r="J43" s="739"/>
      <c r="K43" s="719"/>
      <c r="L43" s="719"/>
      <c r="M43" s="778"/>
      <c r="N43" s="717"/>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row>
    <row r="44" spans="1:169" s="16" customFormat="1" ht="13.5" customHeight="1">
      <c r="A44" s="727"/>
      <c r="B44" s="729"/>
      <c r="C44" s="729"/>
      <c r="D44" s="732"/>
      <c r="E44" s="735"/>
      <c r="F44" s="720"/>
      <c r="G44" s="738"/>
      <c r="H44" s="739"/>
      <c r="I44" s="739"/>
      <c r="J44" s="739"/>
      <c r="K44" s="719"/>
      <c r="L44" s="719"/>
      <c r="M44" s="778"/>
      <c r="N44" s="717"/>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row>
    <row r="45" spans="1:169">
      <c r="A45" s="727"/>
      <c r="B45" s="729"/>
      <c r="C45" s="729"/>
      <c r="D45" s="732"/>
      <c r="E45" s="735"/>
      <c r="F45" s="720"/>
      <c r="G45" s="738"/>
      <c r="H45" s="739"/>
      <c r="I45" s="739"/>
      <c r="J45" s="739"/>
      <c r="K45" s="719"/>
      <c r="L45" s="719"/>
      <c r="M45" s="778"/>
      <c r="N45" s="717"/>
      <c r="O45" s="24"/>
    </row>
    <row r="46" spans="1:169">
      <c r="A46" s="727"/>
      <c r="B46" s="729"/>
      <c r="C46" s="729"/>
      <c r="D46" s="732"/>
      <c r="E46" s="735"/>
      <c r="F46" s="720"/>
      <c r="G46" s="738"/>
      <c r="H46" s="739"/>
      <c r="I46" s="739"/>
      <c r="J46" s="739"/>
      <c r="K46" s="719"/>
      <c r="L46" s="719"/>
      <c r="M46" s="778"/>
      <c r="N46" s="717"/>
      <c r="O46" s="24"/>
    </row>
    <row r="47" spans="1:169">
      <c r="A47" s="727"/>
      <c r="B47" s="729"/>
      <c r="C47" s="729"/>
      <c r="D47" s="732"/>
      <c r="E47" s="735"/>
      <c r="F47" s="720"/>
      <c r="G47" s="738"/>
      <c r="H47" s="739"/>
      <c r="I47" s="739"/>
      <c r="J47" s="739"/>
      <c r="K47" s="719"/>
      <c r="L47" s="719"/>
      <c r="M47" s="778"/>
      <c r="N47" s="717"/>
      <c r="O47" s="24"/>
    </row>
    <row r="48" spans="1:169">
      <c r="A48" s="727"/>
      <c r="B48" s="729"/>
      <c r="C48" s="729"/>
      <c r="D48" s="732"/>
      <c r="E48" s="735"/>
      <c r="F48" s="720"/>
      <c r="G48" s="738"/>
      <c r="H48" s="739"/>
      <c r="I48" s="739"/>
      <c r="J48" s="739"/>
      <c r="K48" s="719"/>
      <c r="L48" s="719"/>
      <c r="M48" s="778"/>
      <c r="N48" s="717"/>
      <c r="O48" s="24"/>
    </row>
    <row r="49" spans="1:169">
      <c r="A49" s="727"/>
      <c r="B49" s="729"/>
      <c r="C49" s="729"/>
      <c r="D49" s="732"/>
      <c r="E49" s="735"/>
      <c r="F49" s="720"/>
      <c r="G49" s="738"/>
      <c r="H49" s="739"/>
      <c r="I49" s="739"/>
      <c r="J49" s="739"/>
      <c r="K49" s="719"/>
      <c r="L49" s="719"/>
      <c r="M49" s="778"/>
      <c r="N49" s="717"/>
      <c r="O49" s="24"/>
    </row>
    <row r="50" spans="1:169" s="16" customFormat="1" ht="12.75" customHeight="1">
      <c r="A50" s="727">
        <v>5</v>
      </c>
      <c r="B50" s="729" t="str">
        <f>'7- Mapa Final'!B50</f>
        <v>No atender las solicitudes de Actualización y/o creación de nuevas funcionalidades de la plataforma tecnológica del CSA
(GESTION TECNOLOGICA)</v>
      </c>
      <c r="C50" s="729" t="str">
        <f>'7- Mapa Final'!C50</f>
        <v xml:space="preserve">No hay claridad y/o disponibilidad de información ni de recursos para atender el requerimiento </v>
      </c>
      <c r="D50" s="731" t="str">
        <f>'7- Mapa Final'!J50</f>
        <v>Muy Baja - 1</v>
      </c>
      <c r="E50" s="734" t="str">
        <f>'7- Mapa Final'!K50</f>
        <v>Leve - 1</v>
      </c>
      <c r="F50" s="720" t="str">
        <f>'7- Mapa Final'!M50</f>
        <v>Bajo - 1</v>
      </c>
      <c r="G50" s="737" t="s">
        <v>414</v>
      </c>
      <c r="H50" s="772" t="s">
        <v>536</v>
      </c>
      <c r="I50" s="739"/>
      <c r="J50" s="739" t="s">
        <v>528</v>
      </c>
      <c r="K50" s="718">
        <v>45658</v>
      </c>
      <c r="L50" s="718">
        <v>45747</v>
      </c>
      <c r="M50" s="777" t="s">
        <v>537</v>
      </c>
      <c r="N50" s="717"/>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row>
    <row r="51" spans="1:169" s="16" customFormat="1" ht="12.75" customHeight="1">
      <c r="A51" s="727"/>
      <c r="B51" s="729"/>
      <c r="C51" s="729"/>
      <c r="D51" s="732"/>
      <c r="E51" s="735"/>
      <c r="F51" s="720"/>
      <c r="G51" s="738"/>
      <c r="H51" s="772"/>
      <c r="I51" s="739"/>
      <c r="J51" s="739"/>
      <c r="K51" s="719"/>
      <c r="L51" s="719"/>
      <c r="M51" s="777"/>
      <c r="N51" s="717"/>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row>
    <row r="52" spans="1:169" s="16" customFormat="1" ht="12.75" customHeight="1">
      <c r="A52" s="727"/>
      <c r="B52" s="729"/>
      <c r="C52" s="729"/>
      <c r="D52" s="732"/>
      <c r="E52" s="735"/>
      <c r="F52" s="720"/>
      <c r="G52" s="738"/>
      <c r="H52" s="772"/>
      <c r="I52" s="739"/>
      <c r="J52" s="739"/>
      <c r="K52" s="719"/>
      <c r="L52" s="719"/>
      <c r="M52" s="777"/>
      <c r="N52" s="717"/>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row>
    <row r="53" spans="1:169" s="16" customFormat="1" ht="12.75" customHeight="1">
      <c r="A53" s="727"/>
      <c r="B53" s="729"/>
      <c r="C53" s="729"/>
      <c r="D53" s="732"/>
      <c r="E53" s="735"/>
      <c r="F53" s="720"/>
      <c r="G53" s="738"/>
      <c r="H53" s="772"/>
      <c r="I53" s="739"/>
      <c r="J53" s="739"/>
      <c r="K53" s="719"/>
      <c r="L53" s="719"/>
      <c r="M53" s="777"/>
      <c r="N53" s="717"/>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row>
    <row r="54" spans="1:169" s="16" customFormat="1" ht="13.5" customHeight="1">
      <c r="A54" s="727"/>
      <c r="B54" s="729"/>
      <c r="C54" s="729"/>
      <c r="D54" s="732"/>
      <c r="E54" s="735"/>
      <c r="F54" s="720"/>
      <c r="G54" s="738"/>
      <c r="H54" s="772"/>
      <c r="I54" s="739"/>
      <c r="J54" s="739"/>
      <c r="K54" s="719"/>
      <c r="L54" s="719"/>
      <c r="M54" s="777"/>
      <c r="N54" s="717"/>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row>
    <row r="55" spans="1:169">
      <c r="A55" s="727"/>
      <c r="B55" s="729"/>
      <c r="C55" s="729"/>
      <c r="D55" s="732"/>
      <c r="E55" s="735"/>
      <c r="F55" s="720"/>
      <c r="G55" s="738"/>
      <c r="H55" s="772"/>
      <c r="I55" s="739"/>
      <c r="J55" s="739"/>
      <c r="K55" s="719"/>
      <c r="L55" s="719"/>
      <c r="M55" s="777"/>
      <c r="N55" s="717"/>
      <c r="O55" s="24"/>
    </row>
    <row r="56" spans="1:169">
      <c r="A56" s="727"/>
      <c r="B56" s="729"/>
      <c r="C56" s="729"/>
      <c r="D56" s="732"/>
      <c r="E56" s="735"/>
      <c r="F56" s="720"/>
      <c r="G56" s="738"/>
      <c r="H56" s="772"/>
      <c r="I56" s="739"/>
      <c r="J56" s="739"/>
      <c r="K56" s="719"/>
      <c r="L56" s="719"/>
      <c r="M56" s="777"/>
      <c r="N56" s="717"/>
      <c r="O56" s="24"/>
    </row>
    <row r="57" spans="1:169">
      <c r="A57" s="727"/>
      <c r="B57" s="729"/>
      <c r="C57" s="729"/>
      <c r="D57" s="732"/>
      <c r="E57" s="735"/>
      <c r="F57" s="720"/>
      <c r="G57" s="738"/>
      <c r="H57" s="772"/>
      <c r="I57" s="739"/>
      <c r="J57" s="739"/>
      <c r="K57" s="719"/>
      <c r="L57" s="719"/>
      <c r="M57" s="777"/>
      <c r="N57" s="717"/>
      <c r="O57" s="24"/>
    </row>
    <row r="58" spans="1:169">
      <c r="A58" s="727"/>
      <c r="B58" s="729"/>
      <c r="C58" s="729"/>
      <c r="D58" s="732"/>
      <c r="E58" s="735"/>
      <c r="F58" s="720"/>
      <c r="G58" s="738"/>
      <c r="H58" s="772"/>
      <c r="I58" s="739"/>
      <c r="J58" s="739"/>
      <c r="K58" s="719"/>
      <c r="L58" s="719"/>
      <c r="M58" s="777"/>
      <c r="N58" s="717"/>
      <c r="O58" s="24"/>
    </row>
    <row r="59" spans="1:169" ht="15.75" customHeight="1">
      <c r="A59" s="728"/>
      <c r="B59" s="730"/>
      <c r="C59" s="730"/>
      <c r="D59" s="733"/>
      <c r="E59" s="736"/>
      <c r="F59" s="721"/>
      <c r="G59" s="738"/>
      <c r="H59" s="772"/>
      <c r="I59" s="739"/>
      <c r="J59" s="739"/>
      <c r="K59" s="719"/>
      <c r="L59" s="719"/>
      <c r="M59" s="777"/>
      <c r="N59" s="717"/>
      <c r="O59" s="24"/>
    </row>
    <row r="60" spans="1:169" s="16" customFormat="1" ht="12.75" customHeight="1">
      <c r="A60" s="727">
        <v>6</v>
      </c>
      <c r="B60" s="729" t="str">
        <f>'7- Mapa Final'!B60</f>
        <v>Pérdida de documentos</v>
      </c>
      <c r="C60" s="729" t="str">
        <f>'7- Mapa Final'!C60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731" t="str">
        <f>'7- Mapa Final'!J60</f>
        <v>Muy Baja - 1</v>
      </c>
      <c r="E60" s="734" t="str">
        <f>'7- Mapa Final'!K60</f>
        <v>Leve - 1</v>
      </c>
      <c r="F60" s="720" t="str">
        <f>'7- Mapa Final'!M60</f>
        <v>Bajo - 1</v>
      </c>
      <c r="G60" s="737" t="s">
        <v>414</v>
      </c>
      <c r="H60" s="739" t="s">
        <v>538</v>
      </c>
      <c r="I60" s="739"/>
      <c r="J60" s="739" t="s">
        <v>528</v>
      </c>
      <c r="K60" s="718">
        <v>45658</v>
      </c>
      <c r="L60" s="718">
        <v>45747</v>
      </c>
      <c r="M60" s="779" t="s">
        <v>539</v>
      </c>
      <c r="N60" s="71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row>
    <row r="61" spans="1:169" s="16" customFormat="1" ht="12.75" customHeight="1">
      <c r="A61" s="727"/>
      <c r="B61" s="729"/>
      <c r="C61" s="729"/>
      <c r="D61" s="732"/>
      <c r="E61" s="735"/>
      <c r="F61" s="720"/>
      <c r="G61" s="738"/>
      <c r="H61" s="739"/>
      <c r="I61" s="739"/>
      <c r="J61" s="739"/>
      <c r="K61" s="719"/>
      <c r="L61" s="719"/>
      <c r="M61" s="775"/>
      <c r="N61" s="71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row>
    <row r="62" spans="1:169" s="16" customFormat="1" ht="12.75" customHeight="1">
      <c r="A62" s="727"/>
      <c r="B62" s="729"/>
      <c r="C62" s="729"/>
      <c r="D62" s="732"/>
      <c r="E62" s="735"/>
      <c r="F62" s="720"/>
      <c r="G62" s="738"/>
      <c r="H62" s="739"/>
      <c r="I62" s="739"/>
      <c r="J62" s="739"/>
      <c r="K62" s="719"/>
      <c r="L62" s="719"/>
      <c r="M62" s="775"/>
      <c r="N62" s="71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row>
    <row r="63" spans="1:169" s="16" customFormat="1" ht="12.75" customHeight="1">
      <c r="A63" s="727"/>
      <c r="B63" s="729"/>
      <c r="C63" s="729"/>
      <c r="D63" s="732"/>
      <c r="E63" s="735"/>
      <c r="F63" s="720"/>
      <c r="G63" s="738"/>
      <c r="H63" s="739"/>
      <c r="I63" s="739"/>
      <c r="J63" s="739"/>
      <c r="K63" s="719"/>
      <c r="L63" s="719"/>
      <c r="M63" s="775"/>
      <c r="N63" s="71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row>
    <row r="64" spans="1:169" s="16" customFormat="1" ht="13.5" customHeight="1">
      <c r="A64" s="727"/>
      <c r="B64" s="729"/>
      <c r="C64" s="729"/>
      <c r="D64" s="732"/>
      <c r="E64" s="735"/>
      <c r="F64" s="720"/>
      <c r="G64" s="738"/>
      <c r="H64" s="739"/>
      <c r="I64" s="739"/>
      <c r="J64" s="739"/>
      <c r="K64" s="719"/>
      <c r="L64" s="719"/>
      <c r="M64" s="775"/>
      <c r="N64" s="71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row>
    <row r="65" spans="1:169">
      <c r="A65" s="727"/>
      <c r="B65" s="729"/>
      <c r="C65" s="729"/>
      <c r="D65" s="732"/>
      <c r="E65" s="735"/>
      <c r="F65" s="720"/>
      <c r="G65" s="738"/>
      <c r="H65" s="739"/>
      <c r="I65" s="739"/>
      <c r="J65" s="739"/>
      <c r="K65" s="719"/>
      <c r="L65" s="719"/>
      <c r="M65" s="775"/>
      <c r="N65" s="714"/>
      <c r="O65" s="24"/>
    </row>
    <row r="66" spans="1:169">
      <c r="A66" s="727"/>
      <c r="B66" s="729"/>
      <c r="C66" s="729"/>
      <c r="D66" s="732"/>
      <c r="E66" s="735"/>
      <c r="F66" s="720"/>
      <c r="G66" s="738"/>
      <c r="H66" s="739"/>
      <c r="I66" s="739"/>
      <c r="J66" s="739"/>
      <c r="K66" s="719"/>
      <c r="L66" s="719"/>
      <c r="M66" s="775"/>
      <c r="N66" s="714"/>
      <c r="O66" s="24"/>
    </row>
    <row r="67" spans="1:169">
      <c r="A67" s="727"/>
      <c r="B67" s="729"/>
      <c r="C67" s="729"/>
      <c r="D67" s="732"/>
      <c r="E67" s="735"/>
      <c r="F67" s="720"/>
      <c r="G67" s="738"/>
      <c r="H67" s="739"/>
      <c r="I67" s="739"/>
      <c r="J67" s="739"/>
      <c r="K67" s="719"/>
      <c r="L67" s="719"/>
      <c r="M67" s="775"/>
      <c r="N67" s="714"/>
      <c r="O67" s="24"/>
    </row>
    <row r="68" spans="1:169">
      <c r="A68" s="727"/>
      <c r="B68" s="729"/>
      <c r="C68" s="729"/>
      <c r="D68" s="732"/>
      <c r="E68" s="735"/>
      <c r="F68" s="720"/>
      <c r="G68" s="738"/>
      <c r="H68" s="739"/>
      <c r="I68" s="739"/>
      <c r="J68" s="739"/>
      <c r="K68" s="719"/>
      <c r="L68" s="719"/>
      <c r="M68" s="775"/>
      <c r="N68" s="714"/>
      <c r="O68" s="24"/>
    </row>
    <row r="69" spans="1:169" ht="15.75" customHeight="1">
      <c r="A69" s="728"/>
      <c r="B69" s="730"/>
      <c r="C69" s="730"/>
      <c r="D69" s="733"/>
      <c r="E69" s="736"/>
      <c r="F69" s="721"/>
      <c r="G69" s="738"/>
      <c r="H69" s="739"/>
      <c r="I69" s="739"/>
      <c r="J69" s="739"/>
      <c r="K69" s="719"/>
      <c r="L69" s="719"/>
      <c r="M69" s="780"/>
      <c r="N69" s="715"/>
      <c r="O69" s="24"/>
    </row>
    <row r="70" spans="1:169" s="16" customFormat="1" ht="12.75" customHeight="1">
      <c r="A70" s="727">
        <v>7</v>
      </c>
      <c r="B70" s="729" t="str">
        <f>'7- Mapa Final'!B70</f>
        <v xml:space="preserve">Recibir, ofrecer, prometer, entregar o aceptar dádivas o beneficios a nombre propio o de terceros para desarrollar cualquier función del Centro de Servicios </v>
      </c>
      <c r="C70" s="729" t="str">
        <f>'7- Mapa Final'!C70</f>
        <v xml:space="preserve"> Realizar trámites sin el cumplimiento de los requisitos legales  o  con información falsa</v>
      </c>
      <c r="D70" s="731" t="str">
        <f>'7- Mapa Final'!J70</f>
        <v>Muy Baja - 1</v>
      </c>
      <c r="E70" s="734" t="str">
        <f>'7- Mapa Final'!K70</f>
        <v>Moderado - 3</v>
      </c>
      <c r="F70" s="720" t="str">
        <f>'7- Mapa Final'!M70</f>
        <v>Moderado - 3</v>
      </c>
      <c r="G70" s="649" t="s">
        <v>415</v>
      </c>
      <c r="H70" s="722" t="s">
        <v>540</v>
      </c>
      <c r="I70" s="725"/>
      <c r="J70" s="725" t="s">
        <v>528</v>
      </c>
      <c r="K70" s="718">
        <v>45658</v>
      </c>
      <c r="L70" s="718">
        <v>45747</v>
      </c>
      <c r="M70" s="779" t="s">
        <v>541</v>
      </c>
      <c r="N70" s="71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row>
    <row r="71" spans="1:169" s="16" customFormat="1" ht="12.75" customHeight="1">
      <c r="A71" s="727"/>
      <c r="B71" s="729"/>
      <c r="C71" s="729"/>
      <c r="D71" s="732"/>
      <c r="E71" s="735"/>
      <c r="F71" s="720"/>
      <c r="G71" s="649"/>
      <c r="H71" s="723"/>
      <c r="I71" s="719"/>
      <c r="J71" s="719"/>
      <c r="K71" s="719"/>
      <c r="L71" s="719"/>
      <c r="M71" s="775"/>
      <c r="N71" s="71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row>
    <row r="72" spans="1:169" s="16" customFormat="1" ht="12.75" customHeight="1">
      <c r="A72" s="727"/>
      <c r="B72" s="729"/>
      <c r="C72" s="729"/>
      <c r="D72" s="732"/>
      <c r="E72" s="735"/>
      <c r="F72" s="720"/>
      <c r="G72" s="649"/>
      <c r="H72" s="723"/>
      <c r="I72" s="719"/>
      <c r="J72" s="719"/>
      <c r="K72" s="719"/>
      <c r="L72" s="719"/>
      <c r="M72" s="775"/>
      <c r="N72" s="71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row>
    <row r="73" spans="1:169" s="16" customFormat="1" ht="12.75" customHeight="1">
      <c r="A73" s="727"/>
      <c r="B73" s="729"/>
      <c r="C73" s="729"/>
      <c r="D73" s="732"/>
      <c r="E73" s="735"/>
      <c r="F73" s="720"/>
      <c r="G73" s="649"/>
      <c r="H73" s="723"/>
      <c r="I73" s="719"/>
      <c r="J73" s="719"/>
      <c r="K73" s="719"/>
      <c r="L73" s="719"/>
      <c r="M73" s="775"/>
      <c r="N73" s="71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row>
    <row r="74" spans="1:169" s="16" customFormat="1" ht="13.5" customHeight="1">
      <c r="A74" s="727"/>
      <c r="B74" s="729"/>
      <c r="C74" s="729"/>
      <c r="D74" s="732"/>
      <c r="E74" s="735"/>
      <c r="F74" s="720"/>
      <c r="G74" s="649"/>
      <c r="H74" s="723"/>
      <c r="I74" s="719"/>
      <c r="J74" s="719"/>
      <c r="K74" s="719"/>
      <c r="L74" s="719"/>
      <c r="M74" s="775"/>
      <c r="N74" s="71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row>
    <row r="75" spans="1:169">
      <c r="A75" s="727"/>
      <c r="B75" s="729"/>
      <c r="C75" s="729"/>
      <c r="D75" s="732"/>
      <c r="E75" s="735"/>
      <c r="F75" s="720"/>
      <c r="G75" s="649"/>
      <c r="H75" s="723"/>
      <c r="I75" s="719"/>
      <c r="J75" s="719"/>
      <c r="K75" s="719"/>
      <c r="L75" s="719"/>
      <c r="M75" s="775"/>
      <c r="N75" s="714"/>
      <c r="O75" s="24"/>
    </row>
    <row r="76" spans="1:169">
      <c r="A76" s="727"/>
      <c r="B76" s="729"/>
      <c r="C76" s="729"/>
      <c r="D76" s="732"/>
      <c r="E76" s="735"/>
      <c r="F76" s="720"/>
      <c r="G76" s="649"/>
      <c r="H76" s="723"/>
      <c r="I76" s="719"/>
      <c r="J76" s="719"/>
      <c r="K76" s="719"/>
      <c r="L76" s="719"/>
      <c r="M76" s="775"/>
      <c r="N76" s="714"/>
      <c r="O76" s="24"/>
    </row>
    <row r="77" spans="1:169">
      <c r="A77" s="727"/>
      <c r="B77" s="729"/>
      <c r="C77" s="729"/>
      <c r="D77" s="732"/>
      <c r="E77" s="735"/>
      <c r="F77" s="720"/>
      <c r="G77" s="649"/>
      <c r="H77" s="723"/>
      <c r="I77" s="719"/>
      <c r="J77" s="719"/>
      <c r="K77" s="719"/>
      <c r="L77" s="719"/>
      <c r="M77" s="775"/>
      <c r="N77" s="714"/>
      <c r="O77" s="24"/>
    </row>
    <row r="78" spans="1:169">
      <c r="A78" s="727"/>
      <c r="B78" s="729"/>
      <c r="C78" s="729"/>
      <c r="D78" s="732"/>
      <c r="E78" s="735"/>
      <c r="F78" s="720"/>
      <c r="G78" s="649"/>
      <c r="H78" s="723"/>
      <c r="I78" s="719"/>
      <c r="J78" s="719"/>
      <c r="K78" s="719"/>
      <c r="L78" s="719"/>
      <c r="M78" s="775"/>
      <c r="N78" s="714"/>
      <c r="O78" s="24"/>
    </row>
    <row r="79" spans="1:169" ht="15.75" customHeight="1">
      <c r="A79" s="728"/>
      <c r="B79" s="730"/>
      <c r="C79" s="730"/>
      <c r="D79" s="733"/>
      <c r="E79" s="736"/>
      <c r="F79" s="721"/>
      <c r="G79" s="658"/>
      <c r="H79" s="724"/>
      <c r="I79" s="726"/>
      <c r="J79" s="719"/>
      <c r="K79" s="719"/>
      <c r="L79" s="719"/>
      <c r="M79" s="780"/>
      <c r="N79" s="714"/>
      <c r="O79" s="24"/>
    </row>
  </sheetData>
  <mergeCells count="115">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F70:F79"/>
    <mergeCell ref="G70:G79"/>
    <mergeCell ref="H70:H79"/>
    <mergeCell ref="I70:I79"/>
    <mergeCell ref="J70:J79"/>
    <mergeCell ref="A70:A79"/>
    <mergeCell ref="B70:B79"/>
    <mergeCell ref="C70:C79"/>
    <mergeCell ref="D70:D79"/>
    <mergeCell ref="E70:E79"/>
    <mergeCell ref="N70:N79"/>
    <mergeCell ref="N10:N19"/>
    <mergeCell ref="N20:N29"/>
    <mergeCell ref="N30:N39"/>
    <mergeCell ref="N40:N49"/>
    <mergeCell ref="N50:N59"/>
    <mergeCell ref="N60:N69"/>
    <mergeCell ref="K70:K79"/>
    <mergeCell ref="L70:L79"/>
    <mergeCell ref="M70:M79"/>
  </mergeCells>
  <conditionalFormatting sqref="A7:B7">
    <cfRule type="containsText" dxfId="67" priority="821" operator="containsText" text="3- Moderado">
      <formula>NOT(ISERROR(SEARCH("3- Moderado",A7)))</formula>
    </cfRule>
    <cfRule type="containsText" dxfId="66" priority="822" operator="containsText" text="6- Moderado">
      <formula>NOT(ISERROR(SEARCH("6- Moderado",A7)))</formula>
    </cfRule>
    <cfRule type="containsText" dxfId="65" priority="823" operator="containsText" text="4- Moderado">
      <formula>NOT(ISERROR(SEARCH("4- Moderado",A7)))</formula>
    </cfRule>
    <cfRule type="containsText" dxfId="64" priority="824" operator="containsText" text="3- Bajo">
      <formula>NOT(ISERROR(SEARCH("3- Bajo",A7)))</formula>
    </cfRule>
    <cfRule type="containsText" dxfId="63" priority="825" operator="containsText" text="4- Bajo">
      <formula>NOT(ISERROR(SEARCH("4- Bajo",A7)))</formula>
    </cfRule>
    <cfRule type="containsText" dxfId="62" priority="826" operator="containsText" text="1- Bajo">
      <formula>NOT(ISERROR(SEARCH("1- Bajo",A7)))</formula>
    </cfRule>
  </conditionalFormatting>
  <conditionalFormatting sqref="A10:E10 A20:E20">
    <cfRule type="containsText" dxfId="61" priority="797" operator="containsText" text="3- Moderado">
      <formula>NOT(ISERROR(SEARCH("3- Moderado",A10)))</formula>
    </cfRule>
    <cfRule type="containsText" dxfId="60" priority="798" operator="containsText" text="6- Moderado">
      <formula>NOT(ISERROR(SEARCH("6- Moderado",A10)))</formula>
    </cfRule>
    <cfRule type="containsText" dxfId="59" priority="799" operator="containsText" text="4- Moderado">
      <formula>NOT(ISERROR(SEARCH("4- Moderado",A10)))</formula>
    </cfRule>
    <cfRule type="containsText" dxfId="58" priority="800" operator="containsText" text="3- Bajo">
      <formula>NOT(ISERROR(SEARCH("3- Bajo",A10)))</formula>
    </cfRule>
    <cfRule type="containsText" dxfId="57" priority="801" operator="containsText" text="4- Bajo">
      <formula>NOT(ISERROR(SEARCH("4- Bajo",A10)))</formula>
    </cfRule>
    <cfRule type="containsText" dxfId="56" priority="802" operator="containsText" text="1- Bajo">
      <formula>NOT(ISERROR(SEARCH("1- Bajo",A10)))</formula>
    </cfRule>
  </conditionalFormatting>
  <conditionalFormatting sqref="A30:E30">
    <cfRule type="containsText" dxfId="55" priority="135" operator="containsText" text="3- Moderado">
      <formula>NOT(ISERROR(SEARCH("3- Moderado",A30)))</formula>
    </cfRule>
    <cfRule type="containsText" dxfId="54" priority="136" operator="containsText" text="6- Moderado">
      <formula>NOT(ISERROR(SEARCH("6- Moderado",A30)))</formula>
    </cfRule>
    <cfRule type="containsText" dxfId="53" priority="137" operator="containsText" text="4- Moderado">
      <formula>NOT(ISERROR(SEARCH("4- Moderado",A30)))</formula>
    </cfRule>
    <cfRule type="containsText" dxfId="52" priority="138" operator="containsText" text="3- Bajo">
      <formula>NOT(ISERROR(SEARCH("3- Bajo",A30)))</formula>
    </cfRule>
    <cfRule type="containsText" dxfId="51" priority="139" operator="containsText" text="4- Bajo">
      <formula>NOT(ISERROR(SEARCH("4- Bajo",A30)))</formula>
    </cfRule>
    <cfRule type="containsText" dxfId="50" priority="140" operator="containsText" text="1- Bajo">
      <formula>NOT(ISERROR(SEARCH("1- Bajo",A30)))</formula>
    </cfRule>
  </conditionalFormatting>
  <conditionalFormatting sqref="A40:B40 D40:E40">
    <cfRule type="containsText" dxfId="49" priority="107" operator="containsText" text="3- Moderado">
      <formula>NOT(ISERROR(SEARCH("3- Moderado",A40)))</formula>
    </cfRule>
    <cfRule type="containsText" dxfId="48" priority="108" operator="containsText" text="6- Moderado">
      <formula>NOT(ISERROR(SEARCH("6- Moderado",A40)))</formula>
    </cfRule>
    <cfRule type="containsText" dxfId="47" priority="109" operator="containsText" text="4- Moderado">
      <formula>NOT(ISERROR(SEARCH("4- Moderado",A40)))</formula>
    </cfRule>
    <cfRule type="containsText" dxfId="46" priority="110" operator="containsText" text="3- Bajo">
      <formula>NOT(ISERROR(SEARCH("3- Bajo",A40)))</formula>
    </cfRule>
    <cfRule type="containsText" dxfId="45" priority="111" operator="containsText" text="4- Bajo">
      <formula>NOT(ISERROR(SEARCH("4- Bajo",A40)))</formula>
    </cfRule>
    <cfRule type="containsText" dxfId="44" priority="112" operator="containsText" text="1- Bajo">
      <formula>NOT(ISERROR(SEARCH("1- Bajo",A40)))</formula>
    </cfRule>
  </conditionalFormatting>
  <conditionalFormatting sqref="A50:E50 A60 A70">
    <cfRule type="containsText" dxfId="43" priority="51" operator="containsText" text="3- Moderado">
      <formula>NOT(ISERROR(SEARCH("3- Moderado",A50)))</formula>
    </cfRule>
    <cfRule type="containsText" dxfId="42" priority="52" operator="containsText" text="6- Moderado">
      <formula>NOT(ISERROR(SEARCH("6- Moderado",A50)))</formula>
    </cfRule>
    <cfRule type="containsText" dxfId="41" priority="53" operator="containsText" text="4- Moderado">
      <formula>NOT(ISERROR(SEARCH("4- Moderado",A50)))</formula>
    </cfRule>
    <cfRule type="containsText" dxfId="40" priority="54" operator="containsText" text="3- Bajo">
      <formula>NOT(ISERROR(SEARCH("3- Bajo",A50)))</formula>
    </cfRule>
    <cfRule type="containsText" dxfId="39" priority="55" operator="containsText" text="4- Bajo">
      <formula>NOT(ISERROR(SEARCH("4- Bajo",A50)))</formula>
    </cfRule>
    <cfRule type="containsText" dxfId="38" priority="56" operator="containsText" text="1- Bajo">
      <formula>NOT(ISERROR(SEARCH("1- Bajo",A50)))</formula>
    </cfRule>
  </conditionalFormatting>
  <conditionalFormatting sqref="B60:E60">
    <cfRule type="containsText" dxfId="37" priority="28" operator="containsText" text="3- Moderado">
      <formula>NOT(ISERROR(SEARCH("3- Moderado",B60)))</formula>
    </cfRule>
    <cfRule type="containsText" dxfId="36" priority="29" operator="containsText" text="6- Moderado">
      <formula>NOT(ISERROR(SEARCH("6- Moderado",B60)))</formula>
    </cfRule>
    <cfRule type="containsText" dxfId="35" priority="30" operator="containsText" text="4- Moderado">
      <formula>NOT(ISERROR(SEARCH("4- Moderado",B60)))</formula>
    </cfRule>
    <cfRule type="containsText" dxfId="34" priority="31" operator="containsText" text="3- Bajo">
      <formula>NOT(ISERROR(SEARCH("3- Bajo",B60)))</formula>
    </cfRule>
    <cfRule type="containsText" dxfId="33" priority="32" operator="containsText" text="4- Bajo">
      <formula>NOT(ISERROR(SEARCH("4- Bajo",B60)))</formula>
    </cfRule>
    <cfRule type="containsText" dxfId="32" priority="33" operator="containsText" text="1- Bajo">
      <formula>NOT(ISERROR(SEARCH("1- Bajo",B60)))</formula>
    </cfRule>
  </conditionalFormatting>
  <conditionalFormatting sqref="B70:E70">
    <cfRule type="containsText" dxfId="31" priority="14" operator="containsText" text="3- Moderado">
      <formula>NOT(ISERROR(SEARCH("3- Moderado",B70)))</formula>
    </cfRule>
    <cfRule type="containsText" dxfId="30" priority="15" operator="containsText" text="6- Moderado">
      <formula>NOT(ISERROR(SEARCH("6- Moderado",B70)))</formula>
    </cfRule>
    <cfRule type="containsText" dxfId="29" priority="16" operator="containsText" text="4- Moderado">
      <formula>NOT(ISERROR(SEARCH("4- Moderado",B70)))</formula>
    </cfRule>
    <cfRule type="containsText" dxfId="28" priority="17" operator="containsText" text="3- Bajo">
      <formula>NOT(ISERROR(SEARCH("3- Bajo",B70)))</formula>
    </cfRule>
    <cfRule type="containsText" dxfId="27" priority="18" operator="containsText" text="4- Bajo">
      <formula>NOT(ISERROR(SEARCH("4- Bajo",B70)))</formula>
    </cfRule>
    <cfRule type="containsText" dxfId="26" priority="19" operator="containsText" text="1- Bajo">
      <formula>NOT(ISERROR(SEARCH("1- Bajo",B70)))</formula>
    </cfRule>
  </conditionalFormatting>
  <conditionalFormatting sqref="C8:F8">
    <cfRule type="containsText" dxfId="25" priority="153" operator="containsText" text="3- Moderado">
      <formula>NOT(ISERROR(SEARCH("3- Moderado",C8)))</formula>
    </cfRule>
    <cfRule type="containsText" dxfId="24" priority="154" operator="containsText" text="6- Moderado">
      <formula>NOT(ISERROR(SEARCH("6- Moderado",C8)))</formula>
    </cfRule>
    <cfRule type="containsText" dxfId="23" priority="155" operator="containsText" text="4- Moderado">
      <formula>NOT(ISERROR(SEARCH("4- Moderado",C8)))</formula>
    </cfRule>
    <cfRule type="containsText" dxfId="22" priority="156" operator="containsText" text="3- Bajo">
      <formula>NOT(ISERROR(SEARCH("3- Bajo",C8)))</formula>
    </cfRule>
    <cfRule type="containsText" dxfId="21" priority="157" operator="containsText" text="4- Bajo">
      <formula>NOT(ISERROR(SEARCH("4- Bajo",C8)))</formula>
    </cfRule>
    <cfRule type="containsText" dxfId="20" priority="158" operator="containsText" text="1- Bajo">
      <formula>NOT(ISERROR(SEARCH("1- Bajo",C8)))</formula>
    </cfRule>
  </conditionalFormatting>
  <conditionalFormatting sqref="D10:D79">
    <cfRule type="containsText" dxfId="19" priority="45" operator="containsText" text="Muy Alta">
      <formula>NOT(ISERROR(SEARCH("Muy Alta",D10)))</formula>
    </cfRule>
    <cfRule type="containsText" dxfId="18" priority="46" operator="containsText" text="Alta">
      <formula>NOT(ISERROR(SEARCH("Alta",D10)))</formula>
    </cfRule>
    <cfRule type="containsText" dxfId="17" priority="47" operator="containsText" text="Baja">
      <formula>NOT(ISERROR(SEARCH("Baja",D10)))</formula>
    </cfRule>
    <cfRule type="containsText" dxfId="16" priority="48" operator="containsText" text="Muy Baja">
      <formula>NOT(ISERROR(SEARCH("Muy Baja",D10)))</formula>
    </cfRule>
    <cfRule type="containsText" dxfId="15" priority="50" operator="containsText" text="Media">
      <formula>NOT(ISERROR(SEARCH("Media",D10)))</formula>
    </cfRule>
  </conditionalFormatting>
  <conditionalFormatting sqref="E10:E79">
    <cfRule type="containsText" dxfId="14" priority="41" operator="containsText" text="Catastrófico">
      <formula>NOT(ISERROR(SEARCH("Catastrófico",E10)))</formula>
    </cfRule>
    <cfRule type="containsText" dxfId="13" priority="42" operator="containsText" text="Mayor">
      <formula>NOT(ISERROR(SEARCH("Mayor",E10)))</formula>
    </cfRule>
    <cfRule type="containsText" dxfId="12" priority="43" operator="containsText" text="Menor">
      <formula>NOT(ISERROR(SEARCH("Menor",E10)))</formula>
    </cfRule>
    <cfRule type="containsText" dxfId="11" priority="44" operator="containsText" text="Leve">
      <formula>NOT(ISERROR(SEARCH("Leve",E10)))</formula>
    </cfRule>
  </conditionalFormatting>
  <conditionalFormatting sqref="E10:F79">
    <cfRule type="containsText" dxfId="10" priority="49" operator="containsText" text="Moderado">
      <formula>NOT(ISERROR(SEARCH("Moderado",E10)))</formula>
    </cfRule>
  </conditionalFormatting>
  <conditionalFormatting sqref="F10:F29">
    <cfRule type="colorScale" priority="1184">
      <colorScale>
        <cfvo type="min"/>
        <cfvo type="max"/>
        <color rgb="FFFF7128"/>
        <color rgb="FFFFEF9C"/>
      </colorScale>
    </cfRule>
  </conditionalFormatting>
  <conditionalFormatting sqref="F10:F79">
    <cfRule type="containsText" dxfId="9" priority="64" operator="containsText" text="Bajo">
      <formula>NOT(ISERROR(SEARCH("Bajo",F10)))</formula>
    </cfRule>
    <cfRule type="containsText" dxfId="8" priority="65" operator="containsText" text="Moderado">
      <formula>NOT(ISERROR(SEARCH("Moderado",F10)))</formula>
    </cfRule>
    <cfRule type="containsText" dxfId="7" priority="66" operator="containsText" text="Alto">
      <formula>NOT(ISERROR(SEARCH("Alto",F10)))</formula>
    </cfRule>
    <cfRule type="containsText" dxfId="6" priority="67" operator="containsText" text="Extremo">
      <formula>NOT(ISERROR(SEARCH("Extremo",F10)))</formula>
    </cfRule>
  </conditionalFormatting>
  <conditionalFormatting sqref="F30:F39">
    <cfRule type="colorScale" priority="152">
      <colorScale>
        <cfvo type="min"/>
        <cfvo type="max"/>
        <color rgb="FFFF7128"/>
        <color rgb="FFFFEF9C"/>
      </colorScale>
    </cfRule>
  </conditionalFormatting>
  <conditionalFormatting sqref="F40:F49">
    <cfRule type="colorScale" priority="124">
      <colorScale>
        <cfvo type="min"/>
        <cfvo type="max"/>
        <color rgb="FFFF7128"/>
        <color rgb="FFFFEF9C"/>
      </colorScale>
    </cfRule>
  </conditionalFormatting>
  <conditionalFormatting sqref="F50:F79">
    <cfRule type="colorScale" priority="1429">
      <colorScale>
        <cfvo type="min"/>
        <cfvo type="max"/>
        <color rgb="FFFF7128"/>
        <color rgb="FFFFEF9C"/>
      </colorScale>
    </cfRule>
  </conditionalFormatting>
  <conditionalFormatting sqref="C40">
    <cfRule type="containsText" dxfId="5" priority="1" operator="containsText" text="3- Moderado">
      <formula>NOT(ISERROR(SEARCH("3- Moderado",C40)))</formula>
    </cfRule>
    <cfRule type="containsText" dxfId="4" priority="2" operator="containsText" text="6- Moderado">
      <formula>NOT(ISERROR(SEARCH("6- Moderado",C40)))</formula>
    </cfRule>
    <cfRule type="containsText" dxfId="3" priority="3" operator="containsText" text="4- Moderado">
      <formula>NOT(ISERROR(SEARCH("4- Moderado",C40)))</formula>
    </cfRule>
    <cfRule type="containsText" dxfId="2" priority="4" operator="containsText" text="3- Bajo">
      <formula>NOT(ISERROR(SEARCH("3- Bajo",C40)))</formula>
    </cfRule>
    <cfRule type="containsText" dxfId="1" priority="5" operator="containsText" text="4- Bajo">
      <formula>NOT(ISERROR(SEARCH("4- Bajo",C40)))</formula>
    </cfRule>
    <cfRule type="containsText" dxfId="0" priority="6" operator="containsText" text="1- Bajo">
      <formula>NOT(ISERROR(SEARCH("1- Bajo",C40)))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AAEB8-09F3-4393-97AD-C01CC87F934C}"/>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170950E4-CD41-4240-BECA-AF784CBEF8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2025-04-30T15:27:48Z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