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hidePivotFieldList="1" defaultThemeVersion="166925"/>
  <mc:AlternateContent xmlns:mc="http://schemas.openxmlformats.org/markup-compatibility/2006">
    <mc:Choice Requires="x15">
      <x15ac:absPath xmlns:x15ac="http://schemas.microsoft.com/office/spreadsheetml/2010/11/ac" url="C:\Users\secrerisacsj\Downloads\"/>
    </mc:Choice>
  </mc:AlternateContent>
  <xr:revisionPtr revIDLastSave="199" documentId="13_ncr:1_{2CEE57D9-597F-4AF1-B258-BBBE75DAA869}" xr6:coauthVersionLast="47" xr6:coauthVersionMax="47" xr10:uidLastSave="{1F0938D0-8455-48E7-ABBA-6F6BCFE44809}"/>
  <bookViews>
    <workbookView xWindow="0" yWindow="0" windowWidth="28800" windowHeight="12225" tabRatio="898" firstSheet="12" activeTab="12" xr2:uid="{00000000-000D-0000-FFFF-FFFF00000000}"/>
  </bookViews>
  <sheets>
    <sheet name="1- Presentación " sheetId="10" r:id="rId1"/>
    <sheet name="Conceptos 37001 " sheetId="37" r:id="rId2"/>
    <sheet name="2- Análisis de Contexto " sheetId="42" r:id="rId3"/>
    <sheet name="3- Estrategias" sheetId="43"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44" r:id="rId12"/>
    <sheet name="Seguimiento 3 Trimestre" sheetId="45" r:id="rId13"/>
  </sheets>
  <externalReferences>
    <externalReference r:id="rId14"/>
    <externalReference r:id="rId15"/>
    <externalReference r:id="rId16"/>
    <externalReference r:id="rId17"/>
  </externalReferences>
  <definedNames>
    <definedName name="_xlnm.Print_Area" localSheetId="2">'2- Análisis de Contexto '!$A$1:$F$58</definedName>
    <definedName name="_xlnm.Print_Area" localSheetId="3">'3- Estrategias'!$A$1:$G$13</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 localSheetId="2">[2]GESTION!#REF!</definedName>
    <definedName name="GEST" localSheetId="3">[2]GESTION!#REF!</definedName>
    <definedName name="GEST">[3]GESTION!#REF!</definedName>
    <definedName name="INV" localSheetId="2">[2]INVERSION!#REF!</definedName>
    <definedName name="INV" localSheetId="3">[2]INVERSION!#REF!</definedName>
    <definedName name="INV">[3]INVERSION!#REF!</definedName>
    <definedName name="INV_GEST" localSheetId="2">#REF!</definedName>
    <definedName name="INV_GEST" localSheetId="3">#REF!</definedName>
    <definedName name="INV_GEST">#REF!</definedName>
    <definedName name="Posibilidad">[4]Hoja2!$H$3:$H$7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45" l="1"/>
  <c r="E70" i="45"/>
  <c r="D70" i="45"/>
  <c r="C70" i="45"/>
  <c r="B70" i="45"/>
  <c r="F60" i="45"/>
  <c r="E60" i="45"/>
  <c r="D60" i="45"/>
  <c r="C60" i="45"/>
  <c r="B60" i="45"/>
  <c r="F50" i="45"/>
  <c r="E50" i="45"/>
  <c r="D50" i="45"/>
  <c r="C50" i="45"/>
  <c r="B50" i="45"/>
  <c r="F40" i="45"/>
  <c r="E40" i="45"/>
  <c r="D40" i="45"/>
  <c r="C40" i="45"/>
  <c r="B40" i="45"/>
  <c r="A40" i="45"/>
  <c r="F30" i="45"/>
  <c r="E30" i="45"/>
  <c r="D30" i="45"/>
  <c r="C30" i="45"/>
  <c r="B30" i="45"/>
  <c r="A30" i="45"/>
  <c r="F20" i="45"/>
  <c r="E20" i="45"/>
  <c r="D20" i="45"/>
  <c r="C20" i="45"/>
  <c r="B20" i="45"/>
  <c r="A20" i="45"/>
  <c r="F10" i="45"/>
  <c r="E10" i="45"/>
  <c r="D10" i="45"/>
  <c r="C10" i="45"/>
  <c r="B10" i="45"/>
  <c r="A10" i="45"/>
  <c r="F70" i="44"/>
  <c r="E70" i="44"/>
  <c r="D70" i="44"/>
  <c r="C70" i="44"/>
  <c r="B70" i="44"/>
  <c r="F60" i="44"/>
  <c r="E60" i="44"/>
  <c r="D60" i="44"/>
  <c r="C60" i="44"/>
  <c r="B60" i="44"/>
  <c r="F50" i="44"/>
  <c r="E50" i="44"/>
  <c r="D50" i="44"/>
  <c r="C50" i="44"/>
  <c r="B50" i="44"/>
  <c r="F40" i="44"/>
  <c r="E40" i="44"/>
  <c r="D40" i="44"/>
  <c r="C40" i="44"/>
  <c r="B40" i="44"/>
  <c r="A40" i="44"/>
  <c r="F30" i="44"/>
  <c r="E30" i="44"/>
  <c r="D30" i="44"/>
  <c r="C30" i="44"/>
  <c r="B30" i="44"/>
  <c r="A30" i="44"/>
  <c r="F20" i="44"/>
  <c r="E20" i="44"/>
  <c r="D20" i="44"/>
  <c r="C20" i="44"/>
  <c r="B20" i="44"/>
  <c r="A20" i="44"/>
  <c r="F10" i="44"/>
  <c r="E10" i="44"/>
  <c r="D10" i="44"/>
  <c r="C10" i="44"/>
  <c r="B10" i="44"/>
  <c r="A10" i="44"/>
  <c r="C50" i="28"/>
  <c r="B50" i="29"/>
  <c r="C50" i="29"/>
  <c r="E50" i="29"/>
  <c r="E51" i="29"/>
  <c r="E52" i="29"/>
  <c r="E53" i="29"/>
  <c r="E54" i="29"/>
  <c r="E55" i="29"/>
  <c r="E56" i="29"/>
  <c r="E57" i="29"/>
  <c r="E58" i="29"/>
  <c r="E59" i="29"/>
  <c r="C73" i="28"/>
  <c r="C63" i="28"/>
  <c r="B50" i="28"/>
  <c r="C42" i="28"/>
  <c r="L59" i="27"/>
  <c r="K59" i="27"/>
  <c r="L58" i="27"/>
  <c r="K58" i="27"/>
  <c r="L57" i="27"/>
  <c r="K57" i="27"/>
  <c r="L56" i="27"/>
  <c r="K56" i="27"/>
  <c r="L55" i="27"/>
  <c r="K55" i="27"/>
  <c r="L54" i="27"/>
  <c r="K54" i="27"/>
  <c r="L53" i="27"/>
  <c r="K53" i="27"/>
  <c r="L52" i="27"/>
  <c r="K52" i="27"/>
  <c r="L51" i="27"/>
  <c r="K51" i="27"/>
  <c r="L50" i="27"/>
  <c r="M50" i="27" s="1"/>
  <c r="K50" i="27"/>
  <c r="G50" i="27"/>
  <c r="H50" i="27" s="1"/>
  <c r="G30" i="27"/>
  <c r="G50" i="29" l="1"/>
  <c r="N50" i="27"/>
  <c r="H50" i="29" s="1"/>
  <c r="F50" i="29"/>
  <c r="C70" i="29"/>
  <c r="C70" i="18" s="1"/>
  <c r="B70" i="29"/>
  <c r="E70" i="29"/>
  <c r="R79" i="28"/>
  <c r="R78" i="28"/>
  <c r="R77" i="28"/>
  <c r="J77" i="28"/>
  <c r="R76" i="28"/>
  <c r="J76" i="28"/>
  <c r="R75" i="28"/>
  <c r="J75" i="28"/>
  <c r="R74" i="28"/>
  <c r="J74" i="28"/>
  <c r="R73" i="28"/>
  <c r="J73" i="28"/>
  <c r="R72" i="28"/>
  <c r="J72" i="28"/>
  <c r="C72" i="28"/>
  <c r="R71" i="28"/>
  <c r="J71" i="28"/>
  <c r="C71" i="28"/>
  <c r="R70" i="28"/>
  <c r="J70" i="28"/>
  <c r="C70" i="28"/>
  <c r="B70" i="28"/>
  <c r="L79" i="27"/>
  <c r="K79" i="27" s="1"/>
  <c r="L78" i="27"/>
  <c r="K78" i="27" s="1"/>
  <c r="L77" i="27"/>
  <c r="K77" i="27" s="1"/>
  <c r="L76" i="27"/>
  <c r="K76" i="27" s="1"/>
  <c r="L75" i="27"/>
  <c r="K75" i="27" s="1"/>
  <c r="L74" i="27"/>
  <c r="K74" i="27"/>
  <c r="L73" i="27"/>
  <c r="K73" i="27" s="1"/>
  <c r="L72" i="27"/>
  <c r="K72" i="27" s="1"/>
  <c r="L71" i="27"/>
  <c r="K71" i="27" s="1"/>
  <c r="L70" i="27"/>
  <c r="K70" i="27" s="1"/>
  <c r="G70" i="27"/>
  <c r="H70" i="27" s="1"/>
  <c r="F70" i="29" s="1"/>
  <c r="B70" i="18" l="1"/>
  <c r="K70" i="28"/>
  <c r="T70" i="28" s="1"/>
  <c r="J70" i="29" s="1"/>
  <c r="S70" i="28"/>
  <c r="M70" i="27"/>
  <c r="U70" i="28" l="1"/>
  <c r="K70" i="29" s="1"/>
  <c r="E70" i="18" s="1"/>
  <c r="N70" i="27"/>
  <c r="H70" i="29" s="1"/>
  <c r="G70" i="29"/>
  <c r="D70" i="18"/>
  <c r="V70" i="28" l="1"/>
  <c r="M70" i="29" s="1"/>
  <c r="E79" i="29"/>
  <c r="E78" i="29"/>
  <c r="E77" i="29"/>
  <c r="E76" i="29"/>
  <c r="E75" i="29"/>
  <c r="E74" i="29"/>
  <c r="E73" i="29"/>
  <c r="E72" i="29"/>
  <c r="E71" i="29"/>
  <c r="L70" i="29"/>
  <c r="R69" i="28"/>
  <c r="R68" i="28"/>
  <c r="E69" i="29"/>
  <c r="E68" i="29"/>
  <c r="E67" i="29"/>
  <c r="E66" i="29"/>
  <c r="E65" i="29"/>
  <c r="E64" i="29"/>
  <c r="E63" i="29"/>
  <c r="E62" i="29"/>
  <c r="E61" i="29"/>
  <c r="L60" i="29"/>
  <c r="E60" i="29"/>
  <c r="C60" i="29"/>
  <c r="B60" i="29"/>
  <c r="F70" i="18" l="1"/>
  <c r="S78" i="28"/>
  <c r="B60" i="18"/>
  <c r="C60" i="18"/>
  <c r="S68" i="28" l="1"/>
  <c r="B60" i="28" l="1"/>
  <c r="C60" i="28"/>
  <c r="J60" i="28"/>
  <c r="R60" i="28"/>
  <c r="C61" i="28"/>
  <c r="J61" i="28"/>
  <c r="R61" i="28"/>
  <c r="C62" i="28"/>
  <c r="J62" i="28"/>
  <c r="R62" i="28"/>
  <c r="J63" i="28"/>
  <c r="R63" i="28"/>
  <c r="J64" i="28"/>
  <c r="R64" i="28"/>
  <c r="J65" i="28"/>
  <c r="R65" i="28"/>
  <c r="J66" i="28"/>
  <c r="R66" i="28"/>
  <c r="J67" i="28"/>
  <c r="R67" i="28"/>
  <c r="L69" i="27"/>
  <c r="L68" i="27"/>
  <c r="L67" i="27"/>
  <c r="K67" i="27" s="1"/>
  <c r="L66" i="27"/>
  <c r="K66" i="27" s="1"/>
  <c r="L65" i="27"/>
  <c r="K65" i="27" s="1"/>
  <c r="L64" i="27"/>
  <c r="K64" i="27" s="1"/>
  <c r="L63" i="27"/>
  <c r="K63" i="27" s="1"/>
  <c r="L62" i="27"/>
  <c r="K62" i="27" s="1"/>
  <c r="L61" i="27"/>
  <c r="K61" i="27" s="1"/>
  <c r="L60" i="27"/>
  <c r="G60" i="27"/>
  <c r="H60" i="27" s="1"/>
  <c r="F60" i="29"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60" i="28" l="1"/>
  <c r="K60" i="27"/>
  <c r="M60" i="27"/>
  <c r="G60" i="29" s="1"/>
  <c r="K69" i="27"/>
  <c r="S60" i="28"/>
  <c r="T60" i="28"/>
  <c r="J60" i="29" s="1"/>
  <c r="K68" i="27"/>
  <c r="M40" i="27"/>
  <c r="A40" i="28"/>
  <c r="A30" i="28"/>
  <c r="A20" i="28"/>
  <c r="N60" i="27" l="1"/>
  <c r="H60" i="29" s="1"/>
  <c r="D60" i="18"/>
  <c r="U60" i="28"/>
  <c r="B20" i="28"/>
  <c r="B30" i="28"/>
  <c r="B40" i="28"/>
  <c r="L30" i="29"/>
  <c r="L40" i="29"/>
  <c r="C40" i="29"/>
  <c r="B40" i="29"/>
  <c r="A40" i="29"/>
  <c r="C30" i="29"/>
  <c r="B30" i="29"/>
  <c r="A30" i="29"/>
  <c r="C40" i="28"/>
  <c r="C41" i="28"/>
  <c r="C30" i="28"/>
  <c r="C31" i="28"/>
  <c r="C32" i="28"/>
  <c r="C33" i="28"/>
  <c r="V60" i="28" l="1"/>
  <c r="M60" i="29" s="1"/>
  <c r="K60" i="29"/>
  <c r="B40" i="18"/>
  <c r="C50" i="18"/>
  <c r="C30" i="18"/>
  <c r="A30" i="18"/>
  <c r="B50" i="18"/>
  <c r="B30" i="18"/>
  <c r="C40" i="18"/>
  <c r="A40" i="18"/>
  <c r="E60" i="18" l="1"/>
  <c r="F60" i="18"/>
  <c r="G40" i="29"/>
  <c r="H30" i="27" l="1"/>
  <c r="C14" i="28"/>
  <c r="F30" i="29" l="1"/>
  <c r="M30" i="27"/>
  <c r="G10" i="27"/>
  <c r="G20" i="27"/>
  <c r="O30" i="27" l="1"/>
  <c r="G30" i="29"/>
  <c r="N30" i="27"/>
  <c r="H30" i="29" s="1"/>
  <c r="C20" i="28" l="1"/>
  <c r="J20" i="28"/>
  <c r="R20" i="28"/>
  <c r="C21" i="28"/>
  <c r="J21" i="28"/>
  <c r="R21" i="28"/>
  <c r="C22" i="28"/>
  <c r="J22" i="28"/>
  <c r="R22" i="28"/>
  <c r="J23" i="28"/>
  <c r="R23" i="28"/>
  <c r="J24" i="28"/>
  <c r="R24" i="28"/>
  <c r="J25" i="28"/>
  <c r="R25" i="28"/>
  <c r="J26" i="28"/>
  <c r="R26" i="28"/>
  <c r="J27" i="28"/>
  <c r="R27" i="28"/>
  <c r="J28" i="28"/>
  <c r="R28" i="28"/>
  <c r="J29" i="28"/>
  <c r="R29" i="28"/>
  <c r="J30" i="28"/>
  <c r="R30" i="28"/>
  <c r="J31" i="28"/>
  <c r="R31" i="28"/>
  <c r="J32" i="28"/>
  <c r="R32" i="28"/>
  <c r="J33" i="28"/>
  <c r="R33" i="28"/>
  <c r="J34" i="28"/>
  <c r="R34" i="28"/>
  <c r="J35" i="28"/>
  <c r="R35" i="28"/>
  <c r="J36" i="28"/>
  <c r="R36" i="28"/>
  <c r="J37" i="28"/>
  <c r="R37" i="28"/>
  <c r="J38" i="28"/>
  <c r="R38" i="28"/>
  <c r="J39" i="28"/>
  <c r="R39" i="28"/>
  <c r="J40" i="28"/>
  <c r="R40" i="28"/>
  <c r="J41" i="28"/>
  <c r="R41" i="28"/>
  <c r="J42" i="28"/>
  <c r="R42" i="28"/>
  <c r="J43" i="28"/>
  <c r="R43" i="28"/>
  <c r="J44" i="28"/>
  <c r="R44" i="28"/>
  <c r="J45" i="28"/>
  <c r="R45" i="28"/>
  <c r="J46" i="28"/>
  <c r="R46" i="28"/>
  <c r="J47" i="28"/>
  <c r="R47" i="28"/>
  <c r="J48" i="28"/>
  <c r="R48" i="28"/>
  <c r="J49" i="28"/>
  <c r="R49" i="28"/>
  <c r="R59" i="28"/>
  <c r="J59" i="28"/>
  <c r="R58" i="28"/>
  <c r="J58" i="28"/>
  <c r="R57" i="28"/>
  <c r="J57" i="28"/>
  <c r="R56" i="28"/>
  <c r="J56" i="28"/>
  <c r="R55" i="28"/>
  <c r="J55" i="28"/>
  <c r="R54" i="28"/>
  <c r="J54" i="28"/>
  <c r="R53" i="28"/>
  <c r="J53" i="28"/>
  <c r="R52" i="28"/>
  <c r="J52" i="28"/>
  <c r="R51" i="28"/>
  <c r="J51" i="28"/>
  <c r="R50" i="28"/>
  <c r="J50" i="28"/>
  <c r="K50" i="28" s="1"/>
  <c r="T50" i="28" s="1"/>
  <c r="K40" i="28" l="1"/>
  <c r="K20" i="28"/>
  <c r="K30" i="28"/>
  <c r="T30" i="28"/>
  <c r="S40" i="28"/>
  <c r="U40" i="28" s="1"/>
  <c r="S30" i="28"/>
  <c r="U30" i="28" s="1"/>
  <c r="S20" i="28"/>
  <c r="S50" i="28"/>
  <c r="U50" i="28" s="1"/>
  <c r="V50" i="28" s="1"/>
  <c r="G40" i="27" l="1"/>
  <c r="N40" i="27" s="1"/>
  <c r="F40" i="29" l="1"/>
  <c r="T40" i="28"/>
  <c r="H40" i="29"/>
  <c r="O40" i="27" l="1"/>
  <c r="C13" i="28" l="1"/>
  <c r="J30" i="29" l="1"/>
  <c r="J50" i="29"/>
  <c r="D30" i="18" l="1"/>
  <c r="D50" i="18"/>
  <c r="J40" i="29"/>
  <c r="K50" i="29"/>
  <c r="K30" i="29"/>
  <c r="E50" i="18" l="1"/>
  <c r="E30" i="18"/>
  <c r="D40" i="18"/>
  <c r="M50" i="29"/>
  <c r="K40" i="29"/>
  <c r="V30" i="28"/>
  <c r="M30" i="29" s="1"/>
  <c r="F50" i="18" l="1"/>
  <c r="F30" i="18"/>
  <c r="E40" i="18"/>
  <c r="V40" i="28"/>
  <c r="M40" i="29" s="1"/>
  <c r="A10" i="28"/>
  <c r="B10" i="28"/>
  <c r="I33" i="5" a="1"/>
  <c r="I33" i="5" s="1"/>
  <c r="F40" i="18" l="1"/>
  <c r="C20" i="29"/>
  <c r="C20" i="18" s="1"/>
  <c r="C10" i="29"/>
  <c r="I27" i="5" a="1"/>
  <c r="I27" i="5" l="1"/>
  <c r="C11" i="28"/>
  <c r="C12" i="28"/>
  <c r="C10" i="28"/>
  <c r="L10" i="27" l="1"/>
  <c r="K10" i="27" s="1"/>
  <c r="I21" i="5"/>
  <c r="I22" i="5"/>
  <c r="C10" i="18" l="1"/>
  <c r="M20" i="27" l="1"/>
  <c r="M10" i="27"/>
  <c r="G20" i="29" l="1"/>
  <c r="U20" i="28"/>
  <c r="G10" i="29"/>
  <c r="L20" i="29"/>
  <c r="E11" i="29"/>
  <c r="E12" i="29"/>
  <c r="A20" i="29"/>
  <c r="B20" i="29"/>
  <c r="R11" i="28"/>
  <c r="R12" i="28"/>
  <c r="R13" i="28"/>
  <c r="R14" i="28"/>
  <c r="R15" i="28"/>
  <c r="R16" i="28"/>
  <c r="R17" i="28"/>
  <c r="R18" i="28"/>
  <c r="R19" i="28"/>
  <c r="R10" i="28"/>
  <c r="J11" i="28"/>
  <c r="J12" i="28"/>
  <c r="J13" i="28"/>
  <c r="J14" i="28"/>
  <c r="J15" i="28"/>
  <c r="J16" i="28"/>
  <c r="J17" i="28"/>
  <c r="J18" i="28"/>
  <c r="J19" i="28"/>
  <c r="J10" i="28"/>
  <c r="K10" i="28" s="1"/>
  <c r="B20" i="18" l="1"/>
  <c r="A20" i="18"/>
  <c r="S10" i="28"/>
  <c r="U10" i="28" s="1"/>
  <c r="H10" i="27" l="1"/>
  <c r="H20" i="27"/>
  <c r="N20" i="27" l="1"/>
  <c r="H20" i="29" s="1"/>
  <c r="T20" i="28"/>
  <c r="V20" i="28" s="1"/>
  <c r="M20" i="29" s="1"/>
  <c r="O10" i="27"/>
  <c r="N10" i="27"/>
  <c r="H10" i="29" s="1"/>
  <c r="T10" i="28"/>
  <c r="V10" i="28" s="1"/>
  <c r="M10" i="29" s="1"/>
  <c r="O20" i="27"/>
  <c r="F20" i="29"/>
  <c r="E10" i="29"/>
  <c r="B10" i="29"/>
  <c r="A10" i="29"/>
  <c r="B10" i="18" l="1"/>
  <c r="F10" i="18"/>
  <c r="A10" i="18"/>
  <c r="F20" i="18"/>
  <c r="J20" i="29"/>
  <c r="D20" i="18" l="1"/>
  <c r="L10" i="29"/>
  <c r="K10" i="29" l="1"/>
  <c r="E10" i="18" l="1"/>
  <c r="K20" i="29"/>
  <c r="E20" i="18" l="1"/>
  <c r="F10" i="29"/>
  <c r="J10" i="29" l="1"/>
  <c r="D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Sistema Integrado Gestion Control Calidad Medio Ambiente - Seccional Pereira</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 ref="E10" authorId="1" shapeId="0" xr:uid="{7B4C4D91-05F1-4CD6-98BF-341DF6888BF7}">
      <text>
        <r>
          <rPr>
            <sz val="11"/>
            <color theme="1"/>
            <rFont val="Calibri"/>
            <family val="2"/>
            <scheme val="minor"/>
          </rPr>
          <t>Sistema Integrado Gestion Control Calidad Medio Ambiente - Seccional Pereira:
Cantidad de veces en el año en que se realizaron actuaciones procesales o se dio respuesta</t>
        </r>
      </text>
    </comment>
    <comment ref="E20" authorId="1" shapeId="0" xr:uid="{42BF5387-F21D-4C73-B4A6-B0F66E1C420F}">
      <text>
        <r>
          <rPr>
            <sz val="11"/>
            <color theme="1"/>
            <rFont val="Calibri"/>
            <family val="2"/>
            <scheme val="minor"/>
          </rPr>
          <t xml:space="preserve">Sistema Integrado Gestion Control Calidad Medio Ambiente - Seccional Pereira:
Número de veces en el año en que se atendieron solicitudes para la realización de audiencias </t>
        </r>
      </text>
    </comment>
    <comment ref="F20" authorId="1" shapeId="0" xr:uid="{32294ACA-E24D-4A2F-8655-684C9D93F384}">
      <text>
        <r>
          <rPr>
            <sz val="11"/>
            <color theme="1"/>
            <rFont val="Calibri"/>
            <family val="2"/>
            <scheme val="minor"/>
          </rPr>
          <t>Sistema Integrado Gestion Control Calidad Medio Ambiente - Seccional Pereira:
El riesgo no se ha materializado, pero se considera como una probabilidad.</t>
        </r>
      </text>
    </comment>
    <comment ref="E30" authorId="1" shapeId="0" xr:uid="{49621599-DE5C-412C-B1E7-805F2E50294F}">
      <text>
        <r>
          <rPr>
            <sz val="11"/>
            <color theme="1"/>
            <rFont val="Calibri"/>
            <family val="2"/>
            <scheme val="minor"/>
          </rPr>
          <t>Sistema Integrado Gestion Control Calidad Medio Ambiente - Seccional Pereira:
Cantidad de veces en el año en que se efectuaron notificaciones</t>
        </r>
      </text>
    </comment>
    <comment ref="F30" authorId="1" shapeId="0" xr:uid="{A6AE7190-6D49-4145-A8CC-FAFDB701BF61}">
      <text>
        <r>
          <rPr>
            <sz val="11"/>
            <color theme="1"/>
            <rFont val="Calibri"/>
            <family val="2"/>
            <scheme val="minor"/>
          </rPr>
          <t>Sistema Integrado Gestion Control Calidad Medio Ambiente - Seccional Pereira:
Cantidad de veces en el año en que no se efectuaron notificaciones que cumplieran con los requisitos</t>
        </r>
      </text>
    </comment>
    <comment ref="E40" authorId="1" shapeId="0" xr:uid="{76D8B7DB-1CDB-4460-A696-9F16DCBA7BEC}">
      <text>
        <r>
          <rPr>
            <sz val="11"/>
            <color theme="1"/>
            <rFont val="Calibri"/>
            <family val="2"/>
            <scheme val="minor"/>
          </rPr>
          <t xml:space="preserve">Sistema Integrado Gestion Control Calidad Medio Ambiente - Seccional Pereira:
Cantidad de veces en el año en que se efectúa el reparto </t>
        </r>
      </text>
    </comment>
    <comment ref="F40" authorId="1" shapeId="0" xr:uid="{DB800346-5E48-4808-96B0-B9EC2E3836B8}">
      <text>
        <r>
          <rPr>
            <sz val="11"/>
            <color theme="1"/>
            <rFont val="Calibri"/>
            <family val="2"/>
            <scheme val="minor"/>
          </rPr>
          <t>Sistema Integrado Gestion Control Calidad Medio Ambiente - Seccional Pereira:
Cantidad de veces en el año en que se ha efectuado el reparto sin el cumplimiento de requisitos</t>
        </r>
      </text>
    </comment>
    <comment ref="E50" authorId="1" shapeId="0" xr:uid="{1E0CAD66-ED6E-41F5-86A0-8989857073BC}">
      <text>
        <r>
          <rPr>
            <sz val="11"/>
            <color theme="1"/>
            <rFont val="Calibri"/>
            <family val="2"/>
            <scheme val="minor"/>
          </rPr>
          <t>Sistema Integrado Gestion Control Calidad Medio Ambiente - Seccional Pereira:
Cantidad de veces en el año en que el servidor judicial realiza visitas domiciliarios o de notificación</t>
        </r>
      </text>
    </comment>
    <comment ref="F50" authorId="1" shapeId="0" xr:uid="{DB8BAA61-1DA2-4067-A680-01D6565DD161}">
      <text>
        <r>
          <rPr>
            <sz val="11"/>
            <color theme="1"/>
            <rFont val="Calibri"/>
            <family val="2"/>
            <scheme val="minor"/>
          </rPr>
          <t>Sistema Integrado Gestion Control Calidad Medio Ambiente - Seccional Pereira:
Cantidad de veces en el año en que durante la visita, el servidor judicial haya sido víctima de hurto o agresión</t>
        </r>
      </text>
    </comment>
    <comment ref="E60" authorId="1" shapeId="0" xr:uid="{BE1A2F46-5665-4641-8A5E-54151559E44B}">
      <text>
        <r>
          <rPr>
            <sz val="11"/>
            <color theme="1"/>
            <rFont val="Calibri"/>
            <family val="2"/>
            <scheme val="minor"/>
          </rPr>
          <t>Sistema Integrado Gestion Control Calidad Medio Ambiente - Seccional Pereira:
Cantidad de veces en el año en que se maneja documentación</t>
        </r>
      </text>
    </comment>
    <comment ref="E70" authorId="1" shapeId="0" xr:uid="{3CAF91F8-CD61-42C6-97CD-05BBC89CD64C}">
      <text>
        <r>
          <rPr>
            <sz val="11"/>
            <color theme="1"/>
            <rFont val="Calibri"/>
            <family val="2"/>
            <scheme val="minor"/>
          </rPr>
          <t>Sistema Integrado Gestion Control Calidad Medio Ambiente - Seccional Pereira:
Cantidad de veces en el año en que se maneja documentación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<sst xmlns="http://schemas.openxmlformats.org/spreadsheetml/2006/main" count="889" uniqueCount="521">
  <si>
    <t xml:space="preserve"> MAPA DE RIESGOS SIGCMA</t>
  </si>
  <si>
    <t>DEPENDENCIA (Unidad misional del CSJ o Unidad de la DEAJ o Seccional o CSJ en caso de despachos judiciales certificados)</t>
  </si>
  <si>
    <t xml:space="preserve">CENTRO DE SERVICIOS JUDICIALES PARA ADOLESCENTES DE PEREIRA </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</si>
  <si>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</si>
  <si>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</si>
  <si>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</si>
  <si>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</si>
  <si>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</si>
  <si>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GESTIÓN DE SERVICIOS JUDICIALES</t>
  </si>
  <si>
    <t>FECHA</t>
  </si>
  <si>
    <t>MARZO DE 2024</t>
  </si>
  <si>
    <t>CÓDIGO</t>
  </si>
  <si>
    <t>ELABORÓ</t>
  </si>
  <si>
    <t>REVISÓ</t>
  </si>
  <si>
    <t>APROBÓ</t>
  </si>
  <si>
    <t>F-EVSG-11</t>
  </si>
  <si>
    <t>Líder de Proceso</t>
  </si>
  <si>
    <t xml:space="preserve">Coordinación Nacional SIGCMA </t>
  </si>
  <si>
    <t>Comité Nacional SIGCMA</t>
  </si>
  <si>
    <t>VERSIÓN</t>
  </si>
  <si>
    <t>RIESGOS DE SOBORNO</t>
  </si>
  <si>
    <r>
      <rPr>
        <sz val="11"/>
        <color rgb="FF000000"/>
        <rFont val="Calibri"/>
        <family val="2"/>
        <scheme val="minor"/>
      </rPr>
      <t>La norma ISO37001:2017  define el soborno como: "</t>
    </r>
    <r>
      <rPr>
        <sz val="11"/>
        <color rgb="FF4472C4"/>
        <rFont val="Calibri"/>
        <family val="2"/>
        <scheme val="minor"/>
      </rPr>
      <t>Oferta</t>
    </r>
    <r>
      <rPr>
        <sz val="11"/>
        <color rgb="FF000000"/>
        <rFont val="Calibri"/>
        <family val="2"/>
        <scheme val="minor"/>
      </rPr>
      <t xml:space="preserve">, </t>
    </r>
    <r>
      <rPr>
        <sz val="11"/>
        <color rgb="FFED7D31"/>
        <rFont val="Calibri"/>
        <family val="2"/>
        <scheme val="minor"/>
      </rPr>
      <t>promesa</t>
    </r>
    <r>
      <rPr>
        <sz val="11"/>
        <color rgb="FF000000"/>
        <rFont val="Calibri"/>
        <family val="2"/>
        <scheme val="minor"/>
      </rPr>
      <t xml:space="preserve">, </t>
    </r>
    <r>
      <rPr>
        <sz val="11"/>
        <color rgb="FF70AD47"/>
        <rFont val="Calibri"/>
        <family val="2"/>
        <scheme val="minor"/>
      </rPr>
      <t>entrega</t>
    </r>
    <r>
      <rPr>
        <sz val="11"/>
        <color rgb="FF000000"/>
        <rFont val="Calibri"/>
        <family val="2"/>
        <scheme val="minor"/>
      </rPr>
      <t xml:space="preserve">, aceptación o </t>
    </r>
    <r>
      <rPr>
        <sz val="11"/>
        <color rgb="FF7030A0"/>
        <rFont val="Calibri"/>
        <family val="2"/>
        <scheme val="minor"/>
      </rPr>
      <t>solicitud</t>
    </r>
    <r>
      <rPr>
        <sz val="11"/>
        <color rgb="FF000000"/>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</si>
  <si>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</si>
  <si>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</si>
  <si>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</si>
  <si>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</si>
  <si>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</si>
  <si>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GESTION DE SERVICIOS JUDICIALES</t>
  </si>
  <si>
    <t xml:space="preserve">PROCESO </t>
  </si>
  <si>
    <t xml:space="preserve">DEPENDENCIA ADMINISTRATIVA O JUDICIAL CERTIFICADA </t>
  </si>
  <si>
    <t>CENTRO DE SERVICIOS DEL SISTEMA DE RESPONSABILIDAD PENAL PARA ADOLESCENTES</t>
  </si>
  <si>
    <t>OBJETIVO DEL PROCESO</t>
  </si>
  <si>
    <t>MAPA DE PROCESOS CONSEJO SUPERIOR DE LA JUDICATURA</t>
  </si>
  <si>
    <t>PROCESOS DEPENDENCIA JUDICIALES CERTIFICADAS</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</si>
  <si>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y Salud   en el Trabajo.</t>
  </si>
  <si>
    <t>Planeación estratégica
Comunicación institucional
Gestión de servicios judiciales
Reparto y asignaciones
Programación de audiencias
Notificación de audiencias
Seguimiento a sanciones
Gestión humana
Gestión de seguridad y salud en el trabajo
Gestión administrativa
Gestión tecnológica
Gestión documental
Mejoramiento SIGCMA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</si>
  <si>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</si>
  <si>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</si>
  <si>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</si>
  <si>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</si>
  <si>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</si>
  <si>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</si>
  <si>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</si>
  <si>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 ( Cambios de Gobierno)</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</si>
  <si>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</si>
  <si>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normativa y Regulaciones Expedidas por el Gobierno Nacional o el Congreso de la Republica que afecten la administración de Justicia.</t>
  </si>
  <si>
    <t>Cambios en los actores del Sistema (Fiscalía, ICBF, Defensoría el Pueblo, Policía de Infancia y Adolescencia)</t>
  </si>
  <si>
    <t>ley 2213 de 2022</t>
  </si>
  <si>
    <t>Económicos y Financieros (disponibilidad de capital, liquidez, mercados financieros, desempleo, competencia)</t>
  </si>
  <si>
    <t>Presupuesto insuficiente asignado para el 2024 a la Rama Judicial por parte del Ministerio de Hacienda</t>
  </si>
  <si>
    <t>Proyecto de Ley 295 de 2020, sentencia C475 de 2022, asigna una partida del 3% del PIB para la Rama Judicial</t>
  </si>
  <si>
    <t>Sociales  y culturales (cultura, religión, demografía, responsabilidad social, orden público)</t>
  </si>
  <si>
    <t>Amenazas y exposición a situaciones de peligro a servidores judiciales en razón al ejercicio de sus funciones.</t>
  </si>
  <si>
    <t xml:space="preserve">Incremento de la credibilidad y confianza en la administración de justicia al implementar y certificar sus Sistemas de Gestión
</t>
  </si>
  <si>
    <t>Interrupción del servicio de Administrar Justicia a causa de situaciones de orden público</t>
  </si>
  <si>
    <t>Visibilizacion de la Administración de Justicia  entre los actores no formales de la justicia (Grupos y minorías Indígenas, género)</t>
  </si>
  <si>
    <t>Aumento de la demanda de Justicia a causa de la problemática social</t>
  </si>
  <si>
    <t>Dificultad en atención a usuarios del servicio de justicia con limitación o condiciones especiales de comunicación, movilidad, etnia y de idioma</t>
  </si>
  <si>
    <t>Tecnológicos (desarrollo digital, avances en tecnología, acceso a sistemas de información externos, gobierno en línea)</t>
  </si>
  <si>
    <t>Inseguridad Informática por ataques cibernéticos</t>
  </si>
  <si>
    <t>Marco regulatorio del  MINTICs, para la gobernanza, gobernabilidad y transformación digital</t>
  </si>
  <si>
    <t>Indisponibilidad de las redes de información</t>
  </si>
  <si>
    <t xml:space="preserve">Herramientas tecnológicas que facilitan la prestación del servicio a los actores no formales de la justicia </t>
  </si>
  <si>
    <t>Cortes de energía que limitan la prestación del servicio</t>
  </si>
  <si>
    <t>Saturación y ralentización de la infraestructura tecnológica</t>
  </si>
  <si>
    <t>Legales y reglamentarios (estándares nacionales, internacionales, regulación)</t>
  </si>
  <si>
    <t>Normas expedidas que afecten el desarrollo de las etapas propias de los procesos</t>
  </si>
  <si>
    <t>Actualización del marco normativo que afecte de manera directa o indirecta la función pública de administrar justicia.</t>
  </si>
  <si>
    <t>Multiplicidad de normas que generan inseguridad jurídica</t>
  </si>
  <si>
    <t>Ambientales (emisiones y residuos, energía, catástrofes naturales, desarrollo sostenible)</t>
  </si>
  <si>
    <t>Fenómenos naturales (Inundación, quema de bosques, sismo, vendavales, epidemias y plagas)</t>
  </si>
  <si>
    <t>Cumplimiento de la normativa ambiental legal vigente que le permite a la Rama Judicial, desarrollar un compromiso con la responsabilidad social y ambiental; como adoptar prácticas más eficientes en el uso de los recursos naturales, energía y materias primas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</si>
  <si>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</si>
  <si>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</si>
  <si>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</si>
  <si>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</si>
  <si>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</si>
  <si>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 xml:space="preserve">Falta de socialización de estrategias con las dependencias para fomentar el trabajo colaborativo para la implementación del Plan Estratégico de Transformación Digital (PETD) de la Rama Judicial </t>
  </si>
  <si>
    <t>Contar con el Plan Sectorial de Desarrollo de la Rama Judicial</t>
  </si>
  <si>
    <t>Desconocimiento del proceso que se lleva a cabo en el Sistema de responsabilidad penal para adolescentes</t>
  </si>
  <si>
    <t>Definición de roles y responsabilidades de los líderes de proceso para el funcionamiento del SIGCMA</t>
  </si>
  <si>
    <t xml:space="preserve">Falta de visibilidad del proceso de Sistema de responsabilidad penal para adolescentes, en la planeación institucional </t>
  </si>
  <si>
    <t>Contar con la Norma Técnica de Calidad Actualizada NTC 6256:2021 y GTC 286 2021</t>
  </si>
  <si>
    <t>El proceso cuenta con personal con competencias para el trabajo en equipo</t>
  </si>
  <si>
    <t>Recursos financieros (presupuesto de funcionamiento, recursos de inversión</t>
  </si>
  <si>
    <t xml:space="preserve">Inequitativa distribución de recursos para creación de nuevos cargos para los Centros de Servicios </t>
  </si>
  <si>
    <t>Personal (competencia del personal, disponibilidad, suficiencia, seguridad y salud  en el trabajo)</t>
  </si>
  <si>
    <t xml:space="preserve">Carencia de recurso humano y necesario para responder a la demanda de Justicia </t>
  </si>
  <si>
    <t>Personal integrado por servidores judiciales formados para llevar a cabo las funciones asignadas</t>
  </si>
  <si>
    <t xml:space="preserve">Carencia del manual de funciones y  procedimientos para los servidores Judiciales  </t>
  </si>
  <si>
    <t>Programación de actividades para el fortalecimiento de las competencias</t>
  </si>
  <si>
    <t>Debilidad en los procesos de inducción y reinducción de los Servidores Judiciales</t>
  </si>
  <si>
    <t>Capacitación en habilidades emocionales y organización del trabajo con apoyo en la ARL.</t>
  </si>
  <si>
    <t>Falta de personal con competencias en atención a personas con condiciones especiales</t>
  </si>
  <si>
    <t>Incremento de los servidores Judiciales en carrera</t>
  </si>
  <si>
    <t xml:space="preserve">Servidores Judiciales afectados emocionalmente por exposición a situaciones de peligro y amenazas </t>
  </si>
  <si>
    <t>Capacitaciones internas lideradas por la Coordinación Nacional del SIGCMA en materia ambiental, gestión de conocimiento para gestión del cambio, transformación digital, Riesgos, entre otros, denominados el día y la semana SIGCMA y día Ambiental</t>
  </si>
  <si>
    <t>Debilidad en el Desarrollo de competencias propias para el desarrollo de las actividades asignadas</t>
  </si>
  <si>
    <t xml:space="preserve">Debilidad en el proceso de capacitaciones brindadas por parte de la EJRLB en temas específicos para el proceso </t>
  </si>
  <si>
    <t>Proceso (capacidad, diseño, ejecución, proveedores, entradas, salidas, gestión del conocimiento)</t>
  </si>
  <si>
    <t xml:space="preserve">Reordenamiento judicial por medio del cual se suprimen o trasladan de manera temporal cargos del Centro de Servicios </t>
  </si>
  <si>
    <t xml:space="preserve">Aplicabilidad de la Gestión del conocimiento generada por las experiencias de los servidores judiciales documentada en instructivos y guías
</t>
  </si>
  <si>
    <t>Falta de tiempo para acceder a la formación de interés, tales como: sensibilizaciones, cursos, talleres, capacitaciones, diplomados, entre otros</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</si>
  <si>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</si>
  <si>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</si>
  <si>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</si>
  <si>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Fallas en la conectividad para la realización de las actividades propias del proceso.</t>
  </si>
  <si>
    <t>Capacitación para el uso de herramientas tecnológicas  por parte de la entidad.</t>
  </si>
  <si>
    <t>Deficiente servicio de internet y baja capacidad en el ancho de banda.</t>
  </si>
  <si>
    <t>Renovación del parque tecnológico de la seccional</t>
  </si>
  <si>
    <t>Deficiencia en el  mantenimiento de la página web de la Rama Judicial</t>
  </si>
  <si>
    <t xml:space="preserve">Documentación (actualización, coherencia, aplicabilidad) </t>
  </si>
  <si>
    <t>Inexistencia de las tablas de retención documental para el centro de Servicios</t>
  </si>
  <si>
    <t>Se cuenta con correos electrónicos institucionales</t>
  </si>
  <si>
    <t>Desactualización de los documentación de procesos y procedimientos</t>
  </si>
  <si>
    <t>Infraestructura física (suficiencia, comodidad)</t>
  </si>
  <si>
    <t>Las instalaciones del Centro de Servicio no cuentan con ventilación adecuada para el desempeño de las funciones de los servidores</t>
  </si>
  <si>
    <t>La infraestructura para los puestos de trabajo de los servidores judiciales del centro de Servicio es adecuada</t>
  </si>
  <si>
    <t>Elementos de trabajo (papel, equipos, herramientas)</t>
  </si>
  <si>
    <t>Deficiencia en el suministro de elementos tecnológicos (diademas, cámaras y discos duros)</t>
  </si>
  <si>
    <t>Uso adecuado de los elementos de trabajo</t>
  </si>
  <si>
    <t>Comunicación Interna (canales utilizados y su efectividad, flujo de la información necesaria para el desarrollo de las actividades)</t>
  </si>
  <si>
    <t>Duplicidad de la información por parte del Consejo Seccional y el área de comunicaciones</t>
  </si>
  <si>
    <t>Uso adecuado de los correos electrónicos</t>
  </si>
  <si>
    <t>Ambientales</t>
  </si>
  <si>
    <t>Falta en la separación adecuada de residuos en la fuente por inexistencia de puesto ecológico </t>
  </si>
  <si>
    <t>Disminución en el uso de papel, toners y demás elementos de oficina al implementar el uso de medios tecnológicos</t>
  </si>
  <si>
    <t>Debilidad del conocimiento por parte de los brigadistas, Servidores Judiciales y contratistas de las acciones necesarias para actuar ante una emergencia ambiental</t>
  </si>
  <si>
    <t>Participación virtual en los espacios  de sensibilización ambiental, como en la semana SIGCMA.</t>
  </si>
  <si>
    <t>Debilidad en la aplicación del Plan de Gestión Ambiental, por parte de los servidores judiciales, contratistas y proveedores, que aplica para la Rama Judicial Acuerdo PSAA14-10160 del 2014 proferido por el Consejo Superior de la Judicatura</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</si>
  <si>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</si>
  <si>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</si>
  <si>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</si>
  <si>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</si>
  <si>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</si>
  <si>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</si>
  <si>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</si>
  <si>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</si>
  <si>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</si>
  <si>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</si>
  <si>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</si>
  <si>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</si>
  <si>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</si>
  <si>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</si>
  <si>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</si>
  <si>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</si>
  <si>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</si>
  <si>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</si>
  <si>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Solicitar capacitaciones en temas relacionados con la atención a usuarios del servicio de justicia en condiciones especiales</t>
  </si>
  <si>
    <t>8,13,14</t>
  </si>
  <si>
    <t>3, 4, 7, 8</t>
  </si>
  <si>
    <t>7, 8, 9, 10, 24, 25</t>
  </si>
  <si>
    <t>4, 10, 18</t>
  </si>
  <si>
    <t>Plan de Acción - E196</t>
  </si>
  <si>
    <t>Inscribirse y de ser admitidos, tomar la oferta de capacitación judicial de la EJRLB en temas de interés para el Sistema de Responsabilidad Penal para Adolescentes</t>
  </si>
  <si>
    <t>11, 13</t>
  </si>
  <si>
    <t>4, 5, 6, 10</t>
  </si>
  <si>
    <t>Plan de Acción - E197</t>
  </si>
  <si>
    <t>Actualización de los documentos de uso interno del Centro de Servicios, y de los formatos estandarizados desde la Coordinación Nacional del SIGCMA.</t>
  </si>
  <si>
    <t>4, 10</t>
  </si>
  <si>
    <t>Plan de Acción - E116</t>
  </si>
  <si>
    <t>Solicitar capacitación en Plan Estratégico de Transformación Digital (PETD).</t>
  </si>
  <si>
    <t>4, 10, 12</t>
  </si>
  <si>
    <t>Plan de Acción - E86</t>
  </si>
  <si>
    <t>Participar de capacitaciones ofertadas por CENDOJ para fortalecer las competencias en manejo adecuado de herramientas tecnológicas en los Servidores Judiciales que hacen parte del Centro de servicios SRPA.</t>
  </si>
  <si>
    <t>8, 13, 14</t>
  </si>
  <si>
    <t>3, 7</t>
  </si>
  <si>
    <t>8, 10</t>
  </si>
  <si>
    <t>4, 6, 10</t>
  </si>
  <si>
    <t>Plan de Acción - E198</t>
  </si>
  <si>
    <t xml:space="preserve">Solicitar tablas de Retención Documental actualizadas que se ajusten a los procesos del Centro de Servicios </t>
  </si>
  <si>
    <t>Plan de Acción - E117</t>
  </si>
  <si>
    <t xml:space="preserve">Seguimiento y mantenimiento de la herramienta de control de audiencias y reparto </t>
  </si>
  <si>
    <t>3, 4, 6</t>
  </si>
  <si>
    <t xml:space="preserve">4, 10, 11, 12, 14, 17, 18, 20 </t>
  </si>
  <si>
    <t>Plan de Acción - E77</t>
  </si>
  <si>
    <t>Actualizar el modelamiento de los procedimientos que hacen parte del proceso Gestión de Servicios Judiciales a través de la herramienta BIZAGI que permite evaluar los flujos de trabajo de los procesos.</t>
  </si>
  <si>
    <t>Plan de Acción - E76</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</si>
  <si>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</si>
  <si>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</si>
  <si>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</si>
  <si>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</si>
  <si>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</si>
  <si>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</si>
  <si>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</si>
  <si>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</si>
  <si>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</si>
  <si>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</si>
  <si>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</si>
  <si>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</si>
  <si>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</si>
  <si>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</si>
  <si>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</si>
  <si>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</si>
  <si>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</si>
  <si>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</si>
  <si>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</si>
  <si>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</si>
  <si>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</si>
  <si>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</si>
  <si>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</si>
  <si>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</si>
  <si>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</si>
  <si>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</si>
  <si>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</si>
  <si>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</si>
  <si>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</si>
  <si>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</si>
  <si>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</si>
  <si>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</si>
  <si>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</si>
  <si>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</si>
  <si>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</si>
  <si>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</si>
  <si>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</si>
  <si>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</si>
  <si>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</si>
  <si>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</si>
  <si>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</si>
  <si>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</si>
  <si>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</si>
  <si>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</si>
  <si>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</si>
  <si>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</si>
  <si>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</si>
  <si>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</si>
  <si>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</si>
  <si>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</si>
  <si>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</si>
  <si>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</si>
  <si>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</si>
  <si>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</si>
  <si>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</si>
  <si>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</si>
  <si>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</si>
  <si>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</si>
  <si>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</si>
  <si>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</si>
  <si>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</si>
  <si>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</si>
  <si>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</si>
  <si>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</si>
  <si>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</si>
  <si>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</si>
  <si>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</si>
  <si>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</si>
  <si>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</si>
  <si>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</si>
  <si>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</si>
  <si>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</si>
  <si>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</si>
  <si>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</si>
  <si>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</si>
  <si>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y Salud   en el Trabajo.</t>
  </si>
  <si>
    <t>Alcance:</t>
  </si>
  <si>
    <t>Nivel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</si>
  <si>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</si>
  <si>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</si>
  <si>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</si>
  <si>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</si>
  <si>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</si>
  <si>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</si>
  <si>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</si>
  <si>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</si>
  <si>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</si>
  <si>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</si>
  <si>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</si>
  <si>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</si>
  <si>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</si>
  <si>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</si>
  <si>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</si>
  <si>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</si>
  <si>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</si>
  <si>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</si>
  <si>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</si>
  <si>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</si>
  <si>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</si>
  <si>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en materia penal, después del  término legal establecido para decidir sobre los conflictos presentados a los jueces.</t>
  </si>
  <si>
    <t>1. Mayor demanda de justicia.</t>
  </si>
  <si>
    <t>Afectación de reputacion,imagén,  credibilidad, satisfacción de usuarios y PI</t>
  </si>
  <si>
    <t xml:space="preserve">De un área del nivel central, seccional o despacho judicial </t>
  </si>
  <si>
    <t>2. Insuficiencia de  personal  para atender la función misional y la atención a las partes interesadas en el centro de servicios.</t>
  </si>
  <si>
    <t>Interrupción o afectación en la prestación del servicio judicial</t>
  </si>
  <si>
    <t>Entre  0 a 48 horas habiles al año o afectación mínima</t>
  </si>
  <si>
    <t>3. Complejidad de las solicitudes, lo cual incrementa los tiempos para su resolución.</t>
  </si>
  <si>
    <t>Incumplimiento de las metas establecidas</t>
  </si>
  <si>
    <t>Incumplimiento del 20% de los indicadores del proceso</t>
  </si>
  <si>
    <t>4.Fallas en la planeación  para el desarrollo de las tareas propias del  centro de servicios.</t>
  </si>
  <si>
    <t>5.  Fallas e insuficiencia de las herramientas tecnológicas.</t>
  </si>
  <si>
    <t>Incumplimientos en la realización de audiencias</t>
  </si>
  <si>
    <t xml:space="preserve">No se atiende la  solicitud  de un fiscal o parte interesada para la realización de una audiencia preliminar o no se cumple  la programación de audiencias de Conocimiento. </t>
  </si>
  <si>
    <t>1. Programación de audiencias por parte de los juzgados sin tener en cuenta tiempos de duración para su realización.</t>
  </si>
  <si>
    <t>2.Notificaciones judiciales erradas o inoportunas.</t>
  </si>
  <si>
    <t>3.Fallas en el servicio de internet,  conectividad  irregular.</t>
  </si>
  <si>
    <t xml:space="preserve"> Efectuar notificaciones que no cumplan con los requisitos</t>
  </si>
  <si>
    <t xml:space="preserve">No se realizan las  notificaciones , no se efectúan  oportunamente o no se aplica la normatividad </t>
  </si>
  <si>
    <t>1. Errores en la digitación</t>
  </si>
  <si>
    <t>2. Incumplimiento del procedimiento de notificación.</t>
  </si>
  <si>
    <t>3. Errores en el agendamiento</t>
  </si>
  <si>
    <t>4. Falta de controles adecuados.</t>
  </si>
  <si>
    <t xml:space="preserve">Efectuar el reparto judicial incumpliendo requisitos </t>
  </si>
  <si>
    <t>Posibilidad de no realizar, no hacerlo  oportunamente, no aplicar la normatividad para realizar el reparto.</t>
  </si>
  <si>
    <t>1. Incumplimiento del procedimiento de reparto.</t>
  </si>
  <si>
    <t>Muy Baja - 1</t>
  </si>
  <si>
    <t>2. Errores en la radicación y/o en la selección del grupo y especialidad de la solicitud.</t>
  </si>
  <si>
    <t>3. Falta de controles adecuados.</t>
  </si>
  <si>
    <t xml:space="preserve"> </t>
  </si>
  <si>
    <t xml:space="preserve">Afectación de la integridad física y mental, como del patrimonio, del servidor judicial durante el proceso de notificación o visitas domiciliarias. </t>
  </si>
  <si>
    <t xml:space="preserve">Posibilidad de hurto, agresión física o verbal a los servidores judiciales que realizan la gestión. </t>
  </si>
  <si>
    <t xml:space="preserve">1. Desplazamiento de los servidores judiciales a zonas de alto riesgo de seguridad para realizar las notificaciones o visitas domiciliarias. </t>
  </si>
  <si>
    <t xml:space="preserve">PARA LOS RIESGOS DE CORRUPCIÓN POR POLÍTICA EL IMPACTO SIEMPRE SERÁ MAYOR O CATASTRÓFICO Y SU REDACCIÓN  DEBE CONSERVAR EL MODELO PROPUESTO </t>
  </si>
  <si>
    <t xml:space="preserve">Recibir , ofrecer, prometer , entregar o aceptar dádivas o beneficios a nombre propio o de terceros para  expedir, alterar, retener, extraviar o entregar documentación sin el lleno de requisitos legales. </t>
  </si>
  <si>
    <t xml:space="preserve"> Realizar trámites sin el cumplimiento de los requisitos legales y/o con información falsa.</t>
  </si>
  <si>
    <t xml:space="preserve">1. Falta de ética de los servidores judiciales.
</t>
  </si>
  <si>
    <t xml:space="preserve">De la entidad y sector justicia a nivel nacional </t>
  </si>
  <si>
    <t xml:space="preserve">2.  Fallas en los controles de los procedimientos. </t>
  </si>
  <si>
    <t>3. Desconocimiento del Código de Ética y Buen Gobierno.</t>
  </si>
  <si>
    <t>4. Favorecimiento a terceros para beneficio del interés personal.</t>
  </si>
  <si>
    <t>Recibir, ofrecer, prometer, entregar o aceptar dadivas  o beneficios a nombre propio o de terceros para demorar, retener, alterar o direccionar:
- Solicitudes de reparto
- Programación de audiencias
- Notificación de audiencias
- Vinculación de adolescentes</t>
  </si>
  <si>
    <t>Gestionar las solicitudes de reparto, programación de audiencias, notificación de audiencias y vinculación de adolescentes judiciales incumpliendo los principios de la administración de justicia o sin la observancia de los Códigos  Procesales en la materia.</t>
  </si>
  <si>
    <t xml:space="preserve">1. Falta de ética  de los servidores judiciales. 
</t>
  </si>
  <si>
    <t xml:space="preserve">2. Desconocimiento del Código de Ética y Buen Gobierno.   </t>
  </si>
  <si>
    <t xml:space="preserve">3. Fallas en los controles de los procedimientos. </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</si>
  <si>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</si>
  <si>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</si>
  <si>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</si>
  <si>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</si>
  <si>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</si>
  <si>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</si>
  <si>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</si>
  <si>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</si>
  <si>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</si>
  <si>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</si>
  <si>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</si>
  <si>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</si>
  <si>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</si>
  <si>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</si>
  <si>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</si>
  <si>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</si>
  <si>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</si>
  <si>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t xml:space="preserve">El Coordinador del Centro de Servicios del Sistema de Responsabilidad Penal para Adolescentes con apoyo del equipo de trabajo, de acuerdo con las estadísticas arrojadas por el software Power BI, se distribuyen las tareas conforme a la carga laboral identificada en la revisión trimestral conforme al aumento de la demanda de justicia. Si los resultados del análisis trimestral arroja un aumento considerable de carga laboral se realiza una redistribución de tareas. Igualmente, la información es enviada mensualmente al Consejo Seccional de la Judicatura de Risaralda. Como registro de control están las estadísticas generadas de manera diaria y automática por el software y las actas donde se constata el análisis y las estrategias para la redistribución de tareas. </t>
  </si>
  <si>
    <t>SI</t>
  </si>
  <si>
    <t xml:space="preserve">El Coordinador del Centro de Servicios del Sistema de Responsabilidad Penal para Adolescentes con apoyo del equipo de trabajo, automatizaron mediante la implementación de los software Power BI, Power automate, Share Point, Power App y Planner, la priorización de las solicitudes que llegan diariamente por medio digital y físico. Tras el ingreso de las solicitudes, estás son clasificadas de acuerdo a su prioridad y flujo de trabajo el cual está establecido en el procedimiento SIGCMA.
El control es registrado en los diferentes software y respuestas a las solicitudes que se dan mediante la carpeta electrónica. </t>
  </si>
  <si>
    <t xml:space="preserve">El Coordinador del Centro de Servicios del Sistema de Responsabilidad Penal para Adolescentes con apoyo del equipo de trabajo, trimestralmente realizan un análisis del volumen de los flujos de trabajo y con base en este se realiza la programación y reasignación de tareas.
Si la carga laboral incrementa durante el trimestre, se hace una reunión extraordinaria para reasignación de tareas.
El estudio de carga laboral esta documentando en el software Power BI, la asignación y compromisos de funciones para el trimestre queda establecida en el acta de reunión. </t>
  </si>
  <si>
    <t xml:space="preserve">Cada servidor judicial, cuando se presenta una falla o insuficiencia en las herramientas tecnológicas, realiza un reporte  de la misma a través del aplicativo JUD-IT; proceso que está automatizado y genera un número de caso que es enviado a la mesa de ayuda la cual tiene un tiempo establecido para dar respuesta a la solicitud.
Si no se recibe respuesta de manera oportuna, se utiliza un equipo alterno para dar continuidad al proceso que se esté llevando a cabo.
El reporte de las fallas a la mesa de ayuda queda registrado mediante un correo electrónico que le llega a cada servidor judicial que realiza la solicitud. </t>
  </si>
  <si>
    <t xml:space="preserve">El servidor judicial asignado, diariamente realiza el agendamiento de las audiencias programadas por los juzgados mediante el siguiente registro:
* Calendario Outlook
* Lista de registro en SharePoint y Planner
* Almacenamiento en carpeta electrónica de One Drive
Si la audiencia es programada sin tener en cuenta los tiempos para su realización por parte de los juzgados, ellos mismos son los encargados de cancelar y reprogramar de acuerdo a los términos que ellos estimen convenientes.
Como registro del control queda el registro en el calendario Outlook, SharePoint y Planner. </t>
  </si>
  <si>
    <t xml:space="preserve">El servidor judicial asignado, diariamente hace seguimiento a través de las tareas relacionadas en el Planner. Si se identifica en el Planner la notificación errada o inoportuna realiza la corrección de la misma.
Como registro está consignado en el aplicativo de control de audiencias. </t>
  </si>
  <si>
    <t xml:space="preserve">El notificador asignado, diariamente realiza la revisión de la programación y se coteja con la información registrada en la carpeta electrónica. 
Si se identifica un error en la digitación se hace la corrección y se envía nuevamente la información con los datos correctos. 
El registro queda evidenciado mediante el correo electrónico y en el informe de notificación. </t>
  </si>
  <si>
    <r>
      <rPr>
        <sz val="10"/>
        <color rgb="FF000000"/>
        <rFont val="Calibri"/>
        <family val="2"/>
        <scheme val="minor"/>
      </rPr>
      <t xml:space="preserve">El notificador asignado, diariamente aplica el procedimiento establecido en el centro de servicios para realizar notificaciones, mediante los diferentes medios dispuestos para tal fin a los sujetos procesales que corresponde. 
</t>
    </r>
    <r>
      <rPr>
        <sz val="10"/>
        <color rgb="FFFF0000"/>
        <rFont val="Calibri"/>
        <family val="2"/>
        <scheme val="minor"/>
      </rPr>
      <t xml:space="preserve">
</t>
    </r>
    <r>
      <rPr>
        <sz val="10"/>
        <color rgb="FF000000"/>
        <rFont val="Calibri"/>
        <family val="2"/>
        <scheme val="minor"/>
      </rPr>
      <t xml:space="preserve">Si se identifica el incumplimiento en el procedimiento de notificación se realiza el respectivo ajuste, se notifica a la parte interesada y se trata como una no conformidad dentro del proceso. 
</t>
    </r>
    <r>
      <rPr>
        <sz val="10"/>
        <color rgb="FFFF0000"/>
        <rFont val="Calibri"/>
        <family val="2"/>
        <scheme val="minor"/>
      </rPr>
      <t xml:space="preserve">
</t>
    </r>
    <r>
      <rPr>
        <sz val="10"/>
        <color rgb="FF000000"/>
        <rFont val="Calibri"/>
        <family val="2"/>
        <scheme val="minor"/>
      </rPr>
      <t xml:space="preserve">Como registro queda la no conformidad. </t>
    </r>
  </si>
  <si>
    <t xml:space="preserve">El servidor judicial asignado, diariamente realiza el agendamiento de las audiencias programadas por los juzgados mediante el siguiente registro:
* Calendario Outlook
* Lista de registro en SharePoint y Planner
* Almacenamiento en carpeta electrónica de One Drive
Si se identifica el incumplimiento en el procedimiento de programación de audiencias se realiza el respectivo ajuste, se notifica a la parte interesada y se trata como una no conformidad dentro del proceso. 
Como registro del control queda el registro en el calendario Outlook, SharePoint y Planner. </t>
  </si>
  <si>
    <r>
      <rPr>
        <sz val="10"/>
        <color rgb="FF000000"/>
        <rFont val="Calibri"/>
        <family val="2"/>
        <scheme val="minor"/>
      </rPr>
      <t xml:space="preserve">El servidor judicial asignado, diariamente aplica el procedimiento establecido en el centro de servicios para realizar el reparto, utilizando los aplicativos dispuestos por la Rama Judicial para tal fin. 
</t>
    </r>
    <r>
      <rPr>
        <sz val="10"/>
        <color rgb="FFFF0000"/>
        <rFont val="Calibri"/>
        <family val="2"/>
        <scheme val="minor"/>
      </rPr>
      <t xml:space="preserve">
</t>
    </r>
    <r>
      <rPr>
        <sz val="10"/>
        <color rgb="FF000000"/>
        <rFont val="Calibri"/>
        <family val="2"/>
        <scheme val="minor"/>
      </rPr>
      <t xml:space="preserve">Si se identifica el incumplimiento en el procedimiento de reparto se realiza el respectivo ajuste y se reenvía de nuevo el acta de reparto al juzgado correspondiente, y se trata como una no conformidad dentro del proceso. 
Como registro queda la no conformidad y el reenvío del acta de reparto. </t>
    </r>
  </si>
  <si>
    <t>Desde la Coordinación del Centro de Servicios, solicitar a Administración Judicial de la Rama Judicial anualmente capacitaciones por parte de los organismos competentes de seguridad a los servidores judiciales que deben realizar notificaciones o visitas domiciliarias a los hogares de los adolescentes. 
Si no se logra la capacitación por parte de la entidad, el servidor judicial no tendría las competencias para identificar los riesgos de seguridad a los que se expone en el desplazamiento.
Como registro queda la solicitud de la capacitación a la Administración Judicial.</t>
  </si>
  <si>
    <t>El servidor judicial aplica diariamente el código de ética y buen gobierno, dándole trámite a sus actuaciones con el lleno de los requisitos legales.
Con el animo de disminuir la probabilidad de que se materialice el riesgo, el servidor judicial participara por lo menos una vez al año de los procesos de formación (programa de inducción y reinducción) que se programen sobre el tema de código de ética y buen gobierno. Igualmente el Centro de servicios participa en la ampliación de la certificación en ISO37001:2017, durante la vigencia. 
Si no se logra la capacitación por parte de la entidad, el servidor judicial no tendría las competencias para identificar los riesgos de la no aplicación del código de ética y buen gobierno en sus actuaciones. 
Como registro queda las evidencias de asistencia a las capacitaciones.</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</si>
  <si>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</si>
  <si>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</si>
  <si>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</si>
  <si>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</si>
  <si>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</si>
  <si>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</si>
  <si>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</si>
  <si>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</si>
  <si>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</si>
  <si>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</si>
  <si>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</si>
  <si>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</si>
  <si>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</si>
  <si>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</si>
  <si>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</si>
  <si>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</si>
  <si>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 xml:space="preserve">1. Consultar y estudiar los documentos de código de ética y buen gobierno que se encuentra a disposición en la página de la Rama Judicial. https://www.ramajudicial.gov.co/documents/2322714/166582135/Codigo+de+etica+y+buen+gobierno+-+Rama+Judicial.pdf/65b8774f-9b26-4c23-b312-dc1ae90970cc
Evaluar los resultados mediante un forms. </t>
  </si>
  <si>
    <t>Coordinador del Centro de Servicios</t>
  </si>
  <si>
    <t>En el segundo trimestre 2024</t>
  </si>
  <si>
    <t xml:space="preserve"> 2. Participación del servidor judicial de los procesos de formación (programa de inducción y reinducción) que se programen sobre el tema de código de ética y buen gobierno.</t>
  </si>
  <si>
    <t>Todos los servidores judiciales</t>
  </si>
  <si>
    <t>Durante la vigencia 2024</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</si>
  <si>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</si>
  <si>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</si>
  <si>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</si>
  <si>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</si>
  <si>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</si>
  <si>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</si>
  <si>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</si>
  <si>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</si>
  <si>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</si>
  <si>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</si>
  <si>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</si>
  <si>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</si>
  <si>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</si>
  <si>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</si>
  <si>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</si>
  <si>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</si>
  <si>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</si>
  <si>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</si>
  <si>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</si>
  <si>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</si>
  <si>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</si>
  <si>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</si>
  <si>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</si>
  <si>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</si>
  <si>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 xml:space="preserve">De la entidad, seccional, despachos a nivel local o municipal </t>
  </si>
  <si>
    <t>Afectación Económica</t>
  </si>
  <si>
    <t>Moderado</t>
  </si>
  <si>
    <t xml:space="preserve">De la entidad, seccional, despachos a nivel departamental </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</si>
  <si>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</si>
  <si>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</si>
  <si>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</si>
  <si>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</si>
  <si>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</si>
  <si>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</si>
  <si>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</si>
  <si>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</si>
  <si>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</si>
  <si>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</si>
  <si>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</si>
  <si>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</si>
  <si>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</si>
  <si>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</si>
  <si>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</si>
  <si>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</si>
  <si>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</si>
  <si>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</si>
  <si>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</si>
  <si>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</si>
  <si>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</si>
  <si>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</si>
  <si>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</si>
  <si>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</si>
  <si>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</si>
  <si>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</si>
  <si>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</si>
  <si>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</si>
  <si>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</si>
  <si>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</si>
  <si>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</si>
  <si>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</si>
  <si>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</si>
  <si>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</si>
  <si>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</si>
  <si>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</si>
  <si>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</si>
  <si>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</si>
  <si>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</si>
  <si>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</si>
  <si>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</si>
  <si>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</si>
  <si>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</si>
  <si>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</si>
  <si>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</si>
  <si>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</si>
  <si>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</si>
  <si>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</si>
  <si>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</si>
  <si>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</si>
  <si>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</si>
  <si>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</si>
  <si>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</si>
  <si>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</si>
  <si>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</si>
  <si>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</si>
  <si>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</si>
  <si>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</si>
  <si>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</si>
  <si>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</si>
  <si>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</si>
  <si>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</si>
  <si>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</si>
  <si>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</si>
  <si>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</si>
  <si>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</si>
  <si>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</si>
  <si>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</si>
  <si>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</si>
  <si>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</si>
  <si>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</si>
  <si>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</si>
  <si>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</si>
  <si>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</si>
  <si>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</si>
  <si>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</si>
  <si>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</si>
  <si>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</si>
  <si>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</si>
  <si>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</si>
  <si>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</si>
  <si>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</si>
  <si>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</si>
  <si>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</si>
  <si>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</si>
  <si>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</si>
  <si>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</si>
  <si>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</si>
  <si>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</si>
  <si>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Utilización de las herramientas dispuestas para la priorización de las solicitudes que llegan diariamente por medio digital y físico. </t>
  </si>
  <si>
    <t>X</t>
  </si>
  <si>
    <t>Durante el primer trimestre del año 2024 se programaron 301 audiencias y se realizaron 156 repartos, en los cuales no se materializó el riesgo. Se evidenció que las solicitudes son clasificadas de acuerdo a su prioridad y flujo de trabajo el cual está establecido en el procedimiento SIGCMA.</t>
  </si>
  <si>
    <t>Evidencias</t>
  </si>
  <si>
    <t>Se realizó el agendamiento de las audiencias programadas por los juzgados mediante los siguientes registros:
* Calendario Outlook
* Lista de registro en SharePoint y Planner
* Almacenamiento en carpeta electrónica de One Drive</t>
  </si>
  <si>
    <t>Durante el primer trimestre no se da incumplimiento a la realización de las audiencias ya que desde el Centro de Servicios se agendaron correctamente 301 audiencias con el uso de las herramientas * Calendario Outlook
* Lista de registro en SharePoint y Planner
* Almacenamiento en carpeta electrónica de One Drive</t>
  </si>
  <si>
    <t xml:space="preserve">El notificador asignado, diariamente aplica el procedimiento establecido en el centro de servicios para realizar notificaciones, mediante los diferentes medios dispuestos para tal fin a los sujetos procesales que corresponde. </t>
  </si>
  <si>
    <t xml:space="preserve">Durante el primer trimestre del año 2024 se notificaron  3,180 sujetos procesales, en los cuales no se materializó el riesgo. Se evidenció que las notificaciones se realizaron de acuerdo al procedimiento establecido. </t>
  </si>
  <si>
    <t xml:space="preserve">El servidor judicial asignado, diariamente aplica el procedimiento establecido en el centro de servicios para realizar el reparto, utilizando los aplicativos dispuestos por la Rama Judicial para tal fin. </t>
  </si>
  <si>
    <t xml:space="preserve">Durante el primer trimestre del año 2024 se realizaron 156 repartos, en los cuales no se materializó el riesgo. Se evidenció que los repartos se realizaron de acuerdo al procedimiento establecido. </t>
  </si>
  <si>
    <t xml:space="preserve">Los Servidores Judiciales cuando realizan el desplazamiento a zonas de alto riesgo de seguridad ponen en conocimiento dicho desplazamiento. </t>
  </si>
  <si>
    <t>Durante el primer trimestre de 2024 se realizaron 52 desplazamientos, en los cuales no se materializo el riesgo. Se tiene previsto para el próximo trimestre realizar solicitud a la Administración Judicial sobre el tema de seguridad.</t>
  </si>
  <si>
    <t>Los Servidores Judiciales aplican en su trabajo diario el código de ética y buen gobierno, dándole trámite a sus actuaciones con el lleno de los requisitos legales.</t>
  </si>
  <si>
    <t>Durante el primer trimestre de 2024 no se materializo el riesgo, se tiene previsto, no obstante y con el animo de disminuir la probabilidad de que se materialice el riesgo, el servidor judicial participara por lo menos una vez al año de los procesos de formación (programa de inducción y reinducción) que se programen sobre el tema de código de ética y buen gobierno.</t>
  </si>
  <si>
    <t>ANÁLISIS DEL RESULTADO FINAL 
2 TRIMESTRE</t>
  </si>
  <si>
    <t xml:space="preserve">Durante el segundo trimestre del año 2024 se programaron 346 audiencias y se realizaron 156 repartos, en los cuales no se materializó el riesgo. Se evidenció que las solicitudes son clasificadas de acuerdo a su prioridad y flujo de trabajo el cual está establecido en el procedimiento SIGCMA. </t>
  </si>
  <si>
    <t>Durante el segundo trimestre no se da incumplimiento a la realización de las audiencias ya que desde el Centro de Servicios se agendaron correctamente 346 audiencias con el uso de las herramientas * Calendario Outlook
* Lista de registro en SharePoint y Planner
* Almacenamiento en carpeta electrónica de One Drive</t>
  </si>
  <si>
    <t xml:space="preserve">Durante el segundo trimestre del año 2024 se notificaron  4,380 sujetos procesales, en los cuales no se materializó el riesgo. Se evidenció que las notificaciones se realizaron de acuerdo al procedimiento establecido. </t>
  </si>
  <si>
    <t xml:space="preserve">Durante el segundo trimestre del año 2024 se realizaron 156 repartos, en los cuales no se materializó el riesgo. Se evidenció que los repartos se realizaron de acuerdo al procedimiento establecido. Durante el trimestre se presentó una salida no conforme en el procedimiento de reparto, sin embargo, no se tiene criterio para formular acciones correctivas, ya que los eventos presentados no superan el margen de tolerancia. </t>
  </si>
  <si>
    <t>Durante el segundo trimestre de 2024 se crea el cuadro de contro: "Relación de desplazamiento", para los notificadores y asistentes sociales, con el fin de controlar la actividad. Se registra la realización de 13 desplazamientos, en los cuales no se materializo el riesgo. Se tiene previsto para el próximo trimestre realizar solicitud a la Administración Judicial sobre el tema de seguridad.</t>
  </si>
  <si>
    <t>Durante el segundo trimestre de 2024 no se materializo el riesgo, se tiene previsto, no obstante y con el ánimo de disminuir la probabilidad de que se materialice el riesgo, el servidor judicial participara por lo menos una vez al año de los procesos de formación (programa de inducción y reinducción) que se programen sobre el tema de código de ética y buen gobierno. El documento se encuentra disponible en la página del Consejo Seccional de la Judicatura de Risaralda y la Dirección Seccional de Administración judicial de Pereira. Igualmente, desde el Centro de Servicios se comparte por correo institucional a cada uno de los servidores judiciales.</t>
  </si>
  <si>
    <t>ANÁLISIS DEL RESULTADO FINAL 
3 TRIMESTRE</t>
  </si>
  <si>
    <t xml:space="preserve">Durante el tercer trimestre del año 2024 se programaron 1036 audiencias y se realizaron 453 repartos, en los cuales no se materializó el riesgo. Se evidenció que las solicitudes son clasificadas de acuerdo a su prioridad y flujo de trabajo el cual está establecido en el procedimiento SIGCMA. </t>
  </si>
  <si>
    <t>Evidencia</t>
  </si>
  <si>
    <t>Durante el tercer trimestre se da incumplimiento a la realización de 1 audiencia ya que se realizó la notificación a un defensor público que no era quien estaba ejerciendo la defensa técnica. Dicho incumplimiento se encuentra registrado en el instrumento: Salidas no conformes, para la cual se estableció un margen de tolerancia del 1%, que representa 100 no notificaciones, lo que no implica una salida no conforme. Para dicha no conformidad, se estableció la siguiente acción correctiva: contención y reproceso, se realizó la notificación al defensor público correcto y se llevó a cabo la audiencia sin más inconvenientes. Desde el Centro de Servicios se agendaron correctamente 1036 audiencias con el uso de las herramientas * Calendario Outlook
* Lista de registro en SharePoint y Planner
* Almacenamiento en carpeta electrónica de One Drive</t>
  </si>
  <si>
    <t xml:space="preserve">Durante el tercer trimestre del año 2024 se notificaron 3465 sujetos procesales, en los cuales no se materializó el riesgo. Se evidenció que las notificaciones se realizaron de acuerdo al procedimiento establecido. </t>
  </si>
  <si>
    <t>Durante el tercer trimestre del año 2024 se realizaron 111 repartos, en los cuales no se materializó el riesgo. Se evidenció que los repartos se realizaron de acuerdo al procedimiento establecido.</t>
  </si>
  <si>
    <t>En el trimestre se diligencia el cuadro de control: "Relación de desplazamiento". Se registra la realización de 25 desplazamientos, en los cuales no se materializo el riesgo. Se realiza la solicitud al Sistema de Gestión de Seguridad y Salud en el Trabajo, mediante el oficio 438: "Capacitación en temas relacionados con la seguridad de los servidores judiciales que deben realizar notificaciones o visitas domiciliarias a los hogares de los adolescentes", esperando respuesta del área encargada para el siguiente trimestre.</t>
  </si>
  <si>
    <t>Durante el tercer trimestre de 2024 no se materializo el riesgo, 2 de los 10 servidores judiciales ya realizaron el proceso de reinducción. El código de ética y buen gobierno se encuentra disponible en la página del Consejo Seccional de la Judicatura de Risaralda y la Dirección Seccional de Administración judicial de Pereira. Igualmente, desde el Centro de Servicios se compartió por correo institucional a cada uno de los servidores judiciales el documento el día 18 de julio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</si>
</sst>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02">
    <font>
      <sz val="11"/>
      <color theme="1"/>
      <name val="Calibri"/>
      <family val="2"/>
      <scheme val="minor"/>
    </font>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name val="Belyrium"/>
    </font>
    <font>
      <sz val="12"/>
      <color rgb="FF000000"/>
      <name val="Calibri"/>
      <family val="2"/>
      <scheme val="minor"/>
    </font>
    <font>
      <sz val="10"/>
      <color rgb="FF000000"/>
      <name val="Calibri"/>
      <family val="2"/>
      <scheme val="minor"/>
    </font>
    <font>
      <sz val="10"/>
      <color rgb="FFFF0000"/>
      <name val="Calibri"/>
      <family val="2"/>
      <scheme val="minor"/>
    </font>
    <font>
      <sz val="11"/>
      <color rgb="FF4472C4"/>
      <name val="Calibri"/>
      <family val="2"/>
      <scheme val="minor"/>
    </font>
    <font>
      <sz val="11"/>
      <color rgb="FFED7D31"/>
      <name val="Calibri"/>
      <family val="2"/>
      <scheme val="minor"/>
    </font>
    <font>
      <sz val="11"/>
      <color rgb="FF70AD47"/>
      <name val="Calibri"/>
      <family val="2"/>
      <scheme val="minor"/>
    </font>
    <font>
      <sz val="11"/>
      <color rgb="FF7030A0"/>
      <name val="Calibri"/>
      <family val="2"/>
      <scheme val="minor"/>
    </font>
    <font>
      <u/>
      <sz val="11"/>
      <color theme="10"/>
      <name val="Calibri"/>
      <family val="2"/>
      <scheme val="minor"/>
    </font>
    <font>
      <sz val="10"/>
      <color rgb="FF000000"/>
      <name val="Calibri"/>
      <scheme val="minor"/>
    </font>
    <font>
      <sz val="10"/>
      <color theme="1"/>
      <name val="Calibri"/>
      <scheme val="minor"/>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49">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s>
  <cellStyleXfs count="6">
    <xf numFmtId="0" fontId="0" fillId="0" borderId="0"/>
    <xf numFmtId="0" fontId="9" fillId="0" borderId="0"/>
    <xf numFmtId="0" fontId="10" fillId="0" borderId="0"/>
    <xf numFmtId="43" fontId="40" fillId="0" borderId="0" applyFont="0" applyFill="0" applyBorder="0" applyAlignment="0" applyProtection="0"/>
    <xf numFmtId="9" fontId="40" fillId="0" borderId="0" applyFont="0" applyFill="0" applyBorder="0" applyAlignment="0" applyProtection="0"/>
    <xf numFmtId="0" fontId="99" fillId="0" borderId="0" applyNumberFormat="0" applyFill="0" applyBorder="0" applyAlignment="0" applyProtection="0"/>
  </cellStyleXfs>
  <cellXfs count="710">
    <xf numFmtId="0" fontId="0" fillId="0" borderId="0" xfId="0"/>
    <xf numFmtId="0" fontId="2" fillId="3" borderId="0" xfId="0" applyFont="1" applyFill="1" applyAlignment="1">
      <alignment horizontal="center" vertical="center"/>
    </xf>
    <xf numFmtId="0" fontId="0" fillId="3" borderId="0" xfId="0" applyFill="1"/>
    <xf numFmtId="0" fontId="13" fillId="3" borderId="0" xfId="0" applyFont="1" applyFill="1"/>
    <xf numFmtId="0" fontId="4" fillId="3" borderId="0" xfId="0" applyFont="1" applyFill="1" applyAlignment="1">
      <alignment horizontal="left" vertical="center"/>
    </xf>
    <xf numFmtId="0" fontId="0" fillId="0" borderId="0" xfId="0" applyAlignment="1">
      <alignment wrapText="1"/>
    </xf>
    <xf numFmtId="0" fontId="18" fillId="0" borderId="0" xfId="0" applyFont="1" applyAlignment="1">
      <alignment horizontal="center"/>
    </xf>
    <xf numFmtId="0" fontId="19" fillId="0" borderId="0" xfId="0" applyFont="1"/>
    <xf numFmtId="0" fontId="21" fillId="4" borderId="0" xfId="0" applyFont="1" applyFill="1" applyAlignment="1" applyProtection="1">
      <alignment horizontal="left" vertical="center" wrapText="1"/>
      <protection locked="0"/>
    </xf>
    <xf numFmtId="0" fontId="21" fillId="4" borderId="0" xfId="0" applyFont="1" applyFill="1" applyAlignment="1" applyProtection="1">
      <alignment vertical="center" wrapText="1"/>
      <protection locked="0"/>
    </xf>
    <xf numFmtId="0" fontId="0" fillId="0" borderId="0" xfId="0" applyAlignment="1">
      <alignment horizontal="left"/>
    </xf>
    <xf numFmtId="0" fontId="22"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21" fillId="0" borderId="0" xfId="0" applyFont="1" applyAlignment="1" applyProtection="1">
      <alignment horizontal="center" vertical="center"/>
      <protection locked="0"/>
    </xf>
    <xf numFmtId="0" fontId="11" fillId="0" borderId="0" xfId="0" applyFont="1" applyAlignment="1">
      <alignment horizontal="center"/>
    </xf>
    <xf numFmtId="0" fontId="19" fillId="3" borderId="0" xfId="0" applyFont="1" applyFill="1"/>
    <xf numFmtId="0" fontId="12" fillId="3" borderId="0" xfId="0" applyFont="1" applyFill="1"/>
    <xf numFmtId="0" fontId="30" fillId="3" borderId="0" xfId="0" applyFont="1" applyFill="1"/>
    <xf numFmtId="0" fontId="30" fillId="0" borderId="0" xfId="0" applyFont="1"/>
    <xf numFmtId="0" fontId="5" fillId="3" borderId="0" xfId="0" applyFont="1" applyFill="1" applyAlignment="1">
      <alignment horizontal="center" vertical="center"/>
    </xf>
    <xf numFmtId="0" fontId="5" fillId="2" borderId="0" xfId="0" applyFont="1" applyFill="1" applyAlignment="1">
      <alignment horizontal="center" vertical="center"/>
    </xf>
    <xf numFmtId="0" fontId="12" fillId="0" borderId="0" xfId="0" applyFont="1"/>
    <xf numFmtId="0" fontId="14"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31" fillId="0" borderId="0" xfId="0" applyFont="1"/>
    <xf numFmtId="0" fontId="14" fillId="0" borderId="0" xfId="0" applyFont="1"/>
    <xf numFmtId="0" fontId="0" fillId="0" borderId="0" xfId="0" applyProtection="1">
      <protection locked="0"/>
    </xf>
    <xf numFmtId="0" fontId="37" fillId="16" borderId="35" xfId="0" applyFont="1" applyFill="1" applyBorder="1" applyAlignment="1" applyProtection="1">
      <alignment horizontal="center" vertical="center" textRotation="90"/>
      <protection locked="0"/>
    </xf>
    <xf numFmtId="0" fontId="38" fillId="4" borderId="35" xfId="0" applyFont="1" applyFill="1" applyBorder="1" applyAlignment="1">
      <alignment horizontal="center" vertical="center" wrapText="1"/>
    </xf>
    <xf numFmtId="0" fontId="31" fillId="17" borderId="0" xfId="0" applyFont="1" applyFill="1"/>
    <xf numFmtId="0" fontId="14" fillId="3" borderId="0" xfId="0" applyFont="1" applyFill="1" applyAlignment="1" applyProtection="1">
      <alignment vertical="center"/>
      <protection locked="0"/>
    </xf>
    <xf numFmtId="0" fontId="35" fillId="3" borderId="0" xfId="0" applyFont="1" applyFill="1" applyAlignment="1" applyProtection="1">
      <alignment horizontal="center" vertical="center"/>
      <protection locked="0"/>
    </xf>
    <xf numFmtId="0" fontId="31" fillId="3" borderId="0" xfId="0" applyFont="1" applyFill="1"/>
    <xf numFmtId="0" fontId="14" fillId="3" borderId="0" xfId="0" applyFont="1" applyFill="1"/>
    <xf numFmtId="0" fontId="37" fillId="4" borderId="35" xfId="0" applyFont="1" applyFill="1" applyBorder="1" applyAlignment="1" applyProtection="1">
      <alignment horizontal="center" vertical="center" wrapText="1"/>
      <protection locked="0"/>
    </xf>
    <xf numFmtId="0" fontId="29" fillId="4" borderId="0" xfId="0" applyFont="1" applyFill="1" applyAlignment="1">
      <alignment vertical="center"/>
    </xf>
    <xf numFmtId="0" fontId="29"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9" fillId="4" borderId="10" xfId="0" applyFont="1" applyFill="1" applyBorder="1" applyAlignment="1">
      <alignment horizontal="left" vertical="center"/>
    </xf>
    <xf numFmtId="0" fontId="29" fillId="4" borderId="10" xfId="0" applyFont="1" applyFill="1" applyBorder="1" applyAlignment="1">
      <alignment vertical="center"/>
    </xf>
    <xf numFmtId="0" fontId="29" fillId="4" borderId="34" xfId="0" applyFont="1" applyFill="1" applyBorder="1" applyAlignment="1">
      <alignment vertical="center"/>
    </xf>
    <xf numFmtId="0" fontId="29" fillId="4" borderId="33" xfId="0" applyFont="1" applyFill="1" applyBorder="1" applyAlignment="1">
      <alignment vertical="center"/>
    </xf>
    <xf numFmtId="0" fontId="2" fillId="3" borderId="31" xfId="0" applyFont="1" applyFill="1" applyBorder="1" applyAlignment="1">
      <alignment horizontal="center" vertical="center"/>
    </xf>
    <xf numFmtId="0" fontId="29" fillId="4" borderId="55" xfId="0" applyFont="1" applyFill="1" applyBorder="1" applyAlignment="1">
      <alignment vertical="center"/>
    </xf>
    <xf numFmtId="0" fontId="0" fillId="3" borderId="0" xfId="0" applyFill="1" applyAlignment="1">
      <alignment horizontal="center" vertical="center"/>
    </xf>
    <xf numFmtId="0" fontId="19" fillId="3" borderId="0" xfId="0" applyFont="1" applyFill="1" applyAlignment="1">
      <alignment horizontal="center" vertical="center"/>
    </xf>
    <xf numFmtId="0" fontId="13" fillId="3" borderId="0" xfId="0" applyFont="1" applyFill="1" applyAlignment="1">
      <alignment horizontal="center" vertical="center"/>
    </xf>
    <xf numFmtId="0" fontId="0" fillId="0" borderId="0" xfId="0" applyAlignment="1">
      <alignment horizontal="center" vertical="center"/>
    </xf>
    <xf numFmtId="0" fontId="5"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5" fillId="4" borderId="63" xfId="0" applyFont="1" applyFill="1" applyBorder="1" applyAlignment="1">
      <alignment horizontal="center" vertical="center" textRotation="90" wrapText="1"/>
    </xf>
    <xf numFmtId="0" fontId="5" fillId="4" borderId="5" xfId="0" applyFont="1" applyFill="1" applyBorder="1" applyAlignment="1">
      <alignment horizontal="center" vertical="center" textRotation="90" wrapText="1"/>
    </xf>
    <xf numFmtId="0" fontId="32" fillId="0" borderId="6" xfId="0" applyFont="1" applyBorder="1" applyAlignment="1">
      <alignment horizontal="center" vertical="center" wrapText="1"/>
    </xf>
    <xf numFmtId="0" fontId="17" fillId="13" borderId="6" xfId="0" applyFont="1" applyFill="1" applyBorder="1" applyAlignment="1" applyProtection="1">
      <alignment horizontal="center" vertical="center" wrapText="1" readingOrder="1"/>
      <protection hidden="1"/>
    </xf>
    <xf numFmtId="0" fontId="17" fillId="18" borderId="6" xfId="0" applyFont="1" applyFill="1" applyBorder="1" applyAlignment="1" applyProtection="1">
      <alignment horizontal="center" vertical="center" wrapText="1" readingOrder="1"/>
      <protection hidden="1"/>
    </xf>
    <xf numFmtId="0" fontId="17" fillId="7" borderId="6" xfId="0" applyFont="1" applyFill="1" applyBorder="1" applyAlignment="1" applyProtection="1">
      <alignment horizontal="center" vertical="center" wrapText="1" readingOrder="1"/>
      <protection hidden="1"/>
    </xf>
    <xf numFmtId="0" fontId="5" fillId="4" borderId="65" xfId="0" applyFont="1" applyFill="1" applyBorder="1" applyAlignment="1">
      <alignment horizontal="center" vertical="center" textRotation="90" wrapText="1"/>
    </xf>
    <xf numFmtId="0" fontId="5" fillId="4" borderId="66" xfId="0" applyFont="1" applyFill="1" applyBorder="1" applyAlignment="1">
      <alignment horizontal="center" vertical="center" textRotation="90" wrapText="1"/>
    </xf>
    <xf numFmtId="0" fontId="44" fillId="0" borderId="0" xfId="0" applyFont="1" applyAlignment="1">
      <alignment horizontal="center" vertical="center"/>
    </xf>
    <xf numFmtId="0" fontId="45" fillId="0" borderId="0" xfId="0" applyFont="1" applyAlignment="1">
      <alignment horizontal="center" vertical="center" wrapText="1"/>
    </xf>
    <xf numFmtId="0" fontId="46" fillId="6" borderId="0" xfId="0" applyFont="1" applyFill="1" applyAlignment="1">
      <alignment horizontal="center" vertical="center" wrapText="1" readingOrder="1"/>
    </xf>
    <xf numFmtId="0" fontId="47" fillId="3" borderId="0" xfId="0" applyFont="1" applyFill="1"/>
    <xf numFmtId="0" fontId="46" fillId="6" borderId="29" xfId="0" applyFont="1" applyFill="1" applyBorder="1" applyAlignment="1">
      <alignment horizontal="center" vertical="center" wrapText="1" readingOrder="1"/>
    </xf>
    <xf numFmtId="0" fontId="48" fillId="7" borderId="6" xfId="0" applyFont="1" applyFill="1" applyBorder="1" applyAlignment="1">
      <alignment horizontal="center" vertical="center" wrapText="1" readingOrder="1"/>
    </xf>
    <xf numFmtId="9" fontId="48" fillId="0" borderId="18" xfId="4" applyFont="1" applyBorder="1" applyAlignment="1">
      <alignment horizontal="center" vertical="center" wrapText="1" readingOrder="1"/>
    </xf>
    <xf numFmtId="0" fontId="48" fillId="0" borderId="18" xfId="0" applyFont="1" applyBorder="1" applyAlignment="1">
      <alignment horizontal="justify" vertical="center" wrapText="1" readingOrder="1"/>
    </xf>
    <xf numFmtId="1" fontId="48" fillId="0" borderId="19" xfId="3" applyNumberFormat="1" applyFont="1" applyBorder="1" applyAlignment="1">
      <alignment horizontal="center" vertical="center" wrapText="1" readingOrder="1"/>
    </xf>
    <xf numFmtId="0" fontId="48" fillId="8" borderId="6" xfId="0" applyFont="1" applyFill="1" applyBorder="1" applyAlignment="1">
      <alignment horizontal="center" vertical="center" wrapText="1" readingOrder="1"/>
    </xf>
    <xf numFmtId="0" fontId="48" fillId="9" borderId="6" xfId="0" applyFont="1" applyFill="1" applyBorder="1" applyAlignment="1">
      <alignment horizontal="center" vertical="center" wrapText="1" readingOrder="1"/>
    </xf>
    <xf numFmtId="0" fontId="48" fillId="10" borderId="6" xfId="0" applyFont="1" applyFill="1" applyBorder="1" applyAlignment="1">
      <alignment horizontal="center" vertical="center" wrapText="1" readingOrder="1"/>
    </xf>
    <xf numFmtId="0" fontId="49" fillId="11" borderId="6" xfId="0" applyFont="1" applyFill="1" applyBorder="1" applyAlignment="1">
      <alignment horizontal="center" vertical="center" wrapText="1" readingOrder="1"/>
    </xf>
    <xf numFmtId="0" fontId="48" fillId="3" borderId="0" xfId="0" applyFont="1" applyFill="1" applyAlignment="1">
      <alignment horizontal="justify" vertical="center" wrapText="1" readingOrder="1"/>
    </xf>
    <xf numFmtId="0" fontId="50" fillId="3" borderId="0" xfId="0" applyFont="1" applyFill="1"/>
    <xf numFmtId="0" fontId="45" fillId="3" borderId="0" xfId="0" applyFont="1" applyFill="1" applyAlignment="1">
      <alignment horizontal="center" vertical="center" wrapText="1"/>
    </xf>
    <xf numFmtId="0" fontId="50" fillId="0" borderId="0" xfId="0" applyFont="1"/>
    <xf numFmtId="0" fontId="48" fillId="7" borderId="18" xfId="0" applyFont="1" applyFill="1" applyBorder="1" applyAlignment="1">
      <alignment horizontal="center" vertical="center" wrapText="1" readingOrder="1"/>
    </xf>
    <xf numFmtId="0" fontId="48" fillId="8" borderId="19" xfId="0" applyFont="1" applyFill="1" applyBorder="1" applyAlignment="1">
      <alignment horizontal="center" vertical="center" wrapText="1" readingOrder="1"/>
    </xf>
    <xf numFmtId="0" fontId="48" fillId="9" borderId="19" xfId="0" applyFont="1" applyFill="1" applyBorder="1" applyAlignment="1">
      <alignment horizontal="center" vertical="center" wrapText="1" readingOrder="1"/>
    </xf>
    <xf numFmtId="0" fontId="48" fillId="10" borderId="19" xfId="0" applyFont="1" applyFill="1" applyBorder="1" applyAlignment="1">
      <alignment horizontal="center" vertical="center" wrapText="1" readingOrder="1"/>
    </xf>
    <xf numFmtId="0" fontId="49" fillId="11" borderId="19" xfId="0" applyFont="1" applyFill="1" applyBorder="1" applyAlignment="1">
      <alignment horizontal="center" vertical="center" wrapText="1" readingOrder="1"/>
    </xf>
    <xf numFmtId="0" fontId="51" fillId="3" borderId="0" xfId="0" applyFont="1" applyFill="1"/>
    <xf numFmtId="1" fontId="50" fillId="3" borderId="0" xfId="0" applyNumberFormat="1" applyFont="1" applyFill="1" applyAlignment="1">
      <alignment horizontal="center"/>
    </xf>
    <xf numFmtId="0" fontId="52" fillId="3" borderId="0" xfId="0" applyFont="1" applyFill="1" applyAlignment="1">
      <alignment vertical="center"/>
    </xf>
    <xf numFmtId="0" fontId="50" fillId="3" borderId="0" xfId="0" applyFont="1" applyFill="1" applyAlignment="1">
      <alignment horizontal="center" vertical="center"/>
    </xf>
    <xf numFmtId="0" fontId="0" fillId="3" borderId="68" xfId="0" applyFill="1" applyBorder="1"/>
    <xf numFmtId="0" fontId="5" fillId="4" borderId="67" xfId="0" applyFont="1" applyFill="1" applyBorder="1" applyAlignment="1">
      <alignment horizontal="center" vertical="center" wrapText="1"/>
    </xf>
    <xf numFmtId="0" fontId="5"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1" fillId="5" borderId="0" xfId="0" applyFont="1" applyFill="1" applyAlignment="1">
      <alignment horizontal="center" vertical="center"/>
    </xf>
    <xf numFmtId="0" fontId="13" fillId="0" borderId="0" xfId="0" applyFont="1" applyProtection="1">
      <protection locked="0"/>
    </xf>
    <xf numFmtId="0" fontId="46" fillId="6" borderId="0" xfId="0" applyFont="1" applyFill="1" applyAlignment="1">
      <alignment vertical="center" wrapText="1" readingOrder="1"/>
    </xf>
    <xf numFmtId="0" fontId="13" fillId="3" borderId="6" xfId="0" applyFont="1" applyFill="1" applyBorder="1" applyAlignment="1">
      <alignment horizontal="center" vertical="center" wrapText="1"/>
    </xf>
    <xf numFmtId="0" fontId="5" fillId="4" borderId="70" xfId="0" applyFont="1" applyFill="1" applyBorder="1" applyAlignment="1">
      <alignment horizontal="center" vertical="center"/>
    </xf>
    <xf numFmtId="0" fontId="13" fillId="0" borderId="0" xfId="0" applyFont="1"/>
    <xf numFmtId="0" fontId="19"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5" fillId="3" borderId="6" xfId="0" applyFont="1" applyFill="1" applyBorder="1" applyAlignment="1">
      <alignment horizontal="center" vertical="center" wrapText="1"/>
    </xf>
    <xf numFmtId="0" fontId="50" fillId="3" borderId="6" xfId="0" applyFont="1" applyFill="1" applyBorder="1"/>
    <xf numFmtId="1" fontId="48" fillId="0" borderId="6" xfId="3" applyNumberFormat="1" applyFont="1" applyBorder="1" applyAlignment="1">
      <alignment horizontal="center" vertical="center" wrapText="1" readingOrder="1"/>
    </xf>
    <xf numFmtId="0" fontId="45" fillId="3" borderId="0" xfId="0" applyFont="1" applyFill="1"/>
    <xf numFmtId="1" fontId="48" fillId="0" borderId="78" xfId="3" applyNumberFormat="1" applyFont="1" applyBorder="1" applyAlignment="1">
      <alignment horizontal="center" vertical="center" wrapText="1" readingOrder="1"/>
    </xf>
    <xf numFmtId="0" fontId="48" fillId="7" borderId="79" xfId="0" applyFont="1" applyFill="1" applyBorder="1" applyAlignment="1">
      <alignment horizontal="center" vertical="center" wrapText="1" readingOrder="1"/>
    </xf>
    <xf numFmtId="0" fontId="48" fillId="8" borderId="80" xfId="0" applyFont="1" applyFill="1" applyBorder="1" applyAlignment="1">
      <alignment horizontal="center" vertical="center" wrapText="1" readingOrder="1"/>
    </xf>
    <xf numFmtId="0" fontId="48" fillId="9" borderId="80" xfId="0" applyFont="1" applyFill="1" applyBorder="1" applyAlignment="1">
      <alignment horizontal="center" vertical="center" wrapText="1" readingOrder="1"/>
    </xf>
    <xf numFmtId="0" fontId="48" fillId="10" borderId="80" xfId="0" applyFont="1" applyFill="1" applyBorder="1" applyAlignment="1">
      <alignment horizontal="center" vertical="center" wrapText="1" readingOrder="1"/>
    </xf>
    <xf numFmtId="0" fontId="49" fillId="11" borderId="80" xfId="0" applyFont="1" applyFill="1" applyBorder="1" applyAlignment="1">
      <alignment horizontal="center" vertical="center" wrapText="1" readingOrder="1"/>
    </xf>
    <xf numFmtId="0" fontId="48"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7" fillId="14" borderId="72" xfId="0" applyFont="1" applyFill="1" applyBorder="1" applyAlignment="1" applyProtection="1">
      <alignment horizontal="center" vertical="center" wrapText="1" readingOrder="1"/>
      <protection hidden="1"/>
    </xf>
    <xf numFmtId="0" fontId="0" fillId="3" borderId="15" xfId="0" applyFill="1" applyBorder="1"/>
    <xf numFmtId="0" fontId="32" fillId="0" borderId="15" xfId="0" applyFont="1" applyBorder="1" applyAlignment="1">
      <alignment horizontal="center" vertical="center" wrapText="1"/>
    </xf>
    <xf numFmtId="0" fontId="32" fillId="0" borderId="75" xfId="0" applyFont="1" applyBorder="1" applyAlignment="1">
      <alignment horizontal="center" vertical="center" wrapText="1"/>
    </xf>
    <xf numFmtId="0" fontId="55" fillId="0" borderId="0" xfId="0" applyFont="1" applyAlignment="1" applyProtection="1">
      <alignment horizontal="center" vertical="center" wrapText="1" readingOrder="1"/>
      <protection hidden="1"/>
    </xf>
    <xf numFmtId="0" fontId="58" fillId="3" borderId="11" xfId="1" quotePrefix="1" applyFont="1" applyFill="1" applyBorder="1" applyAlignment="1">
      <alignment horizontal="left" vertical="top" wrapText="1"/>
    </xf>
    <xf numFmtId="0" fontId="9" fillId="3" borderId="11" xfId="1" applyFill="1" applyBorder="1"/>
    <xf numFmtId="0" fontId="9" fillId="3" borderId="6" xfId="1" applyFill="1" applyBorder="1" applyAlignment="1">
      <alignment horizontal="center" vertical="center"/>
    </xf>
    <xf numFmtId="0" fontId="5" fillId="4" borderId="36" xfId="0" applyFont="1" applyFill="1" applyBorder="1" applyAlignment="1">
      <alignment horizontal="center" vertical="center" wrapText="1"/>
    </xf>
    <xf numFmtId="0" fontId="11" fillId="3" borderId="0" xfId="0" applyFont="1" applyFill="1"/>
    <xf numFmtId="0" fontId="52" fillId="3" borderId="0" xfId="0" applyFont="1" applyFill="1"/>
    <xf numFmtId="0" fontId="65" fillId="3" borderId="0" xfId="0" applyFont="1" applyFill="1"/>
    <xf numFmtId="0" fontId="11" fillId="0" borderId="0" xfId="0" applyFont="1"/>
    <xf numFmtId="0" fontId="5" fillId="4" borderId="50"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62" xfId="0" applyFont="1" applyFill="1" applyBorder="1" applyAlignment="1">
      <alignment horizontal="center" vertical="center" wrapText="1"/>
    </xf>
    <xf numFmtId="0" fontId="43" fillId="4" borderId="36" xfId="0" applyFont="1" applyFill="1" applyBorder="1" applyAlignment="1">
      <alignment horizontal="center" vertical="center" textRotation="90"/>
    </xf>
    <xf numFmtId="0" fontId="58" fillId="3" borderId="0" xfId="1" quotePrefix="1" applyFont="1" applyFill="1" applyAlignment="1">
      <alignment horizontal="center" vertical="center" wrapText="1"/>
    </xf>
    <xf numFmtId="0" fontId="59" fillId="3" borderId="0" xfId="1" quotePrefix="1" applyFont="1" applyFill="1" applyAlignment="1">
      <alignment horizontal="center" vertical="center" wrapText="1"/>
    </xf>
    <xf numFmtId="0" fontId="59" fillId="3" borderId="0" xfId="1" quotePrefix="1" applyFont="1" applyFill="1" applyAlignment="1">
      <alignment horizontal="left" vertical="top" wrapText="1"/>
    </xf>
    <xf numFmtId="0" fontId="9" fillId="3" borderId="15" xfId="1" applyFill="1" applyBorder="1"/>
    <xf numFmtId="0" fontId="9" fillId="3" borderId="16" xfId="1" applyFill="1" applyBorder="1" applyAlignment="1">
      <alignment horizontal="center" vertical="center"/>
    </xf>
    <xf numFmtId="0" fontId="26" fillId="3" borderId="16" xfId="1" applyFont="1" applyFill="1" applyBorder="1" applyAlignment="1">
      <alignment horizontal="left" vertical="center" wrapText="1"/>
    </xf>
    <xf numFmtId="0" fontId="9" fillId="3" borderId="16" xfId="1" applyFill="1" applyBorder="1" applyAlignment="1">
      <alignment horizontal="left" vertical="center" wrapText="1"/>
    </xf>
    <xf numFmtId="0" fontId="9" fillId="3" borderId="40" xfId="1" applyFill="1" applyBorder="1"/>
    <xf numFmtId="0" fontId="9" fillId="3" borderId="42" xfId="1" applyFill="1" applyBorder="1"/>
    <xf numFmtId="0" fontId="54" fillId="3" borderId="11" xfId="1" applyFont="1" applyFill="1" applyBorder="1" applyAlignment="1">
      <alignment horizontal="left" vertical="center" wrapText="1"/>
    </xf>
    <xf numFmtId="0" fontId="19" fillId="3" borderId="11" xfId="0" applyFont="1" applyFill="1" applyBorder="1"/>
    <xf numFmtId="0" fontId="60" fillId="3" borderId="0" xfId="0" applyFont="1" applyFill="1" applyAlignment="1">
      <alignment horizontal="center" vertical="center" wrapText="1"/>
    </xf>
    <xf numFmtId="0" fontId="60" fillId="3" borderId="0" xfId="0" applyFont="1" applyFill="1" applyAlignment="1">
      <alignment horizontal="left" vertical="center" wrapText="1"/>
    </xf>
    <xf numFmtId="0" fontId="54" fillId="3" borderId="0" xfId="1" applyFont="1" applyFill="1" applyAlignment="1">
      <alignment horizontal="justify" vertical="center" wrapText="1"/>
    </xf>
    <xf numFmtId="0" fontId="19" fillId="3" borderId="92" xfId="0" applyFont="1" applyFill="1" applyBorder="1" applyAlignment="1">
      <alignment horizontal="center" vertical="center"/>
    </xf>
    <xf numFmtId="0" fontId="9" fillId="3" borderId="0" xfId="1" applyFill="1" applyAlignment="1">
      <alignment horizontal="center" vertical="center"/>
    </xf>
    <xf numFmtId="0" fontId="19" fillId="3" borderId="76" xfId="0" applyFont="1" applyFill="1" applyBorder="1"/>
    <xf numFmtId="0" fontId="19" fillId="3" borderId="76" xfId="0" applyFont="1" applyFill="1" applyBorder="1" applyAlignment="1">
      <alignment horizontal="center" vertical="center"/>
    </xf>
    <xf numFmtId="0" fontId="3" fillId="3" borderId="6" xfId="0" applyFont="1" applyFill="1" applyBorder="1" applyAlignment="1" applyProtection="1">
      <alignment vertical="center" wrapText="1"/>
      <protection locked="0"/>
    </xf>
    <xf numFmtId="0" fontId="5" fillId="4" borderId="60" xfId="0" applyFont="1" applyFill="1" applyBorder="1" applyAlignment="1">
      <alignment vertical="center"/>
    </xf>
    <xf numFmtId="0" fontId="5" fillId="4" borderId="0" xfId="0" applyFont="1" applyFill="1" applyAlignment="1">
      <alignment vertical="center"/>
    </xf>
    <xf numFmtId="0" fontId="29"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3" fillId="0" borderId="6" xfId="0" applyFont="1" applyBorder="1" applyAlignment="1">
      <alignment horizontal="justify" vertical="center" wrapText="1"/>
    </xf>
    <xf numFmtId="0" fontId="0" fillId="0" borderId="21" xfId="0" applyBorder="1" applyAlignment="1">
      <alignment horizontal="justify" vertical="center" wrapText="1"/>
    </xf>
    <xf numFmtId="0" fontId="13" fillId="3" borderId="32" xfId="0" applyFont="1" applyFill="1" applyBorder="1" applyAlignment="1">
      <alignment horizontal="center" vertical="center" wrapText="1"/>
    </xf>
    <xf numFmtId="0" fontId="13"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3" fontId="0" fillId="0" borderId="6" xfId="0" applyNumberFormat="1" applyBorder="1" applyAlignment="1">
      <alignment horizontal="justify" vertical="center" wrapText="1"/>
    </xf>
    <xf numFmtId="0" fontId="25"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5" fillId="0" borderId="21" xfId="0" applyFont="1" applyBorder="1" applyAlignment="1" applyProtection="1">
      <alignment horizontal="justify" vertical="center" wrapText="1"/>
      <protection locked="0"/>
    </xf>
    <xf numFmtId="0" fontId="13"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2" fillId="3" borderId="32" xfId="0" applyFont="1" applyFill="1" applyBorder="1" applyAlignment="1">
      <alignment horizontal="center" vertical="center"/>
    </xf>
    <xf numFmtId="0" fontId="12"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2" fillId="3" borderId="6" xfId="0" applyFont="1" applyFill="1" applyBorder="1" applyAlignment="1">
      <alignment horizontal="center" vertical="center"/>
    </xf>
    <xf numFmtId="0" fontId="12"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2" fillId="3" borderId="21" xfId="0" applyFont="1" applyFill="1" applyBorder="1" applyAlignment="1">
      <alignment horizontal="center" vertical="center"/>
    </xf>
    <xf numFmtId="0" fontId="12"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3" fillId="3" borderId="6"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6" xfId="0" applyBorder="1" applyAlignment="1">
      <alignment horizontal="justify" vertical="center" wrapText="1"/>
    </xf>
    <xf numFmtId="0" fontId="0" fillId="0" borderId="11" xfId="0" applyBorder="1" applyAlignment="1">
      <alignment horizontal="left"/>
    </xf>
    <xf numFmtId="0" fontId="0" fillId="0" borderId="87"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67"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31" fillId="0" borderId="32" xfId="3" applyNumberFormat="1" applyFont="1" applyBorder="1" applyAlignment="1">
      <alignment horizontal="justify" vertical="center" wrapText="1"/>
    </xf>
    <xf numFmtId="2" fontId="69" fillId="0" borderId="32" xfId="3" applyNumberFormat="1" applyFont="1" applyBorder="1" applyAlignment="1">
      <alignment horizontal="justify" vertical="center" wrapText="1"/>
    </xf>
    <xf numFmtId="2" fontId="69" fillId="0" borderId="6" xfId="3" applyNumberFormat="1" applyFont="1" applyBorder="1" applyAlignment="1">
      <alignment horizontal="justify" vertical="center" wrapText="1"/>
    </xf>
    <xf numFmtId="2" fontId="31" fillId="0" borderId="20" xfId="3" applyNumberFormat="1" applyFont="1" applyBorder="1" applyAlignment="1">
      <alignment horizontal="justify" vertical="center" wrapText="1"/>
    </xf>
    <xf numFmtId="2" fontId="31" fillId="0" borderId="6" xfId="3" applyNumberFormat="1" applyFont="1" applyBorder="1" applyAlignment="1">
      <alignment horizontal="justify" vertical="center" wrapText="1"/>
    </xf>
    <xf numFmtId="0" fontId="68" fillId="0" borderId="6" xfId="0" applyFont="1" applyBorder="1" applyAlignment="1" applyProtection="1">
      <alignment horizontal="justify" vertical="center" wrapText="1"/>
      <protection locked="0"/>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3" fillId="0" borderId="29" xfId="0" applyFont="1" applyBorder="1" applyAlignment="1" applyProtection="1">
      <alignment horizontal="justify" vertical="center" wrapText="1"/>
      <protection locked="0"/>
    </xf>
    <xf numFmtId="0" fontId="70" fillId="3" borderId="6" xfId="0" applyFont="1" applyFill="1" applyBorder="1" applyAlignment="1" applyProtection="1">
      <alignment horizontal="justify" vertical="center" wrapText="1"/>
      <protection locked="0"/>
    </xf>
    <xf numFmtId="0" fontId="29" fillId="4" borderId="0" xfId="0" applyFont="1" applyFill="1" applyAlignment="1">
      <alignment horizontal="center" vertical="center"/>
    </xf>
    <xf numFmtId="0" fontId="21" fillId="4" borderId="32" xfId="1" applyFont="1" applyFill="1" applyBorder="1" applyAlignment="1">
      <alignment horizontal="center" vertical="center"/>
    </xf>
    <xf numFmtId="0" fontId="60" fillId="3" borderId="115" xfId="0" applyFont="1" applyFill="1" applyBorder="1" applyAlignment="1">
      <alignment vertical="center" wrapText="1"/>
    </xf>
    <xf numFmtId="0" fontId="60" fillId="3" borderId="111" xfId="0" applyFont="1" applyFill="1" applyBorder="1" applyAlignment="1">
      <alignment vertical="center" wrapText="1"/>
    </xf>
    <xf numFmtId="0" fontId="12" fillId="3" borderId="76" xfId="0" applyFont="1" applyFill="1" applyBorder="1"/>
    <xf numFmtId="0" fontId="12" fillId="0" borderId="76" xfId="0" applyFont="1" applyBorder="1"/>
    <xf numFmtId="0" fontId="12" fillId="3" borderId="16" xfId="0" applyFont="1" applyFill="1" applyBorder="1"/>
    <xf numFmtId="0" fontId="12" fillId="0" borderId="16" xfId="0" applyFont="1" applyBorder="1"/>
    <xf numFmtId="2" fontId="69" fillId="0" borderId="21" xfId="3" applyNumberFormat="1" applyFont="1" applyBorder="1" applyAlignment="1">
      <alignment horizontal="justify" vertical="center" wrapText="1"/>
    </xf>
    <xf numFmtId="0" fontId="13"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9"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73" fillId="0" borderId="6" xfId="0" applyFont="1" applyBorder="1" applyAlignment="1">
      <alignment horizontal="justify" vertical="center" wrapText="1"/>
    </xf>
    <xf numFmtId="0" fontId="73" fillId="0" borderId="6" xfId="0" applyFont="1" applyBorder="1" applyAlignment="1">
      <alignment horizontal="left" vertical="top" wrapText="1"/>
    </xf>
    <xf numFmtId="0" fontId="74" fillId="0" borderId="6" xfId="0" applyFont="1" applyBorder="1" applyAlignment="1">
      <alignment horizontal="justify" vertical="center" wrapText="1"/>
    </xf>
    <xf numFmtId="0" fontId="73" fillId="0" borderId="21" xfId="0" applyFont="1" applyBorder="1" applyAlignment="1">
      <alignment horizontal="justify" vertical="center" wrapText="1"/>
    </xf>
    <xf numFmtId="0" fontId="69" fillId="0" borderId="0" xfId="0" applyFont="1" applyAlignment="1">
      <alignment wrapText="1"/>
    </xf>
    <xf numFmtId="0" fontId="75" fillId="3" borderId="120" xfId="0" applyFont="1" applyFill="1" applyBorder="1" applyAlignment="1">
      <alignment horizontal="center" vertical="center" wrapText="1"/>
    </xf>
    <xf numFmtId="0" fontId="75" fillId="3" borderId="77" xfId="0" applyFont="1" applyFill="1" applyBorder="1" applyAlignment="1">
      <alignment horizontal="center" vertical="center" wrapText="1"/>
    </xf>
    <xf numFmtId="0" fontId="76" fillId="3" borderId="75" xfId="0" applyFont="1" applyFill="1" applyBorder="1" applyAlignment="1">
      <alignment horizontal="center" vertical="center" wrapText="1"/>
    </xf>
    <xf numFmtId="0" fontId="76" fillId="3" borderId="17" xfId="0" applyFont="1" applyFill="1" applyBorder="1" applyAlignment="1">
      <alignment horizontal="center" vertical="center" wrapText="1"/>
    </xf>
    <xf numFmtId="0" fontId="75" fillId="3" borderId="121" xfId="0" applyFont="1" applyFill="1" applyBorder="1" applyAlignment="1">
      <alignment horizontal="center" vertical="center" wrapText="1"/>
    </xf>
    <xf numFmtId="0" fontId="75" fillId="3" borderId="12" xfId="0" applyFont="1" applyFill="1" applyBorder="1" applyAlignment="1">
      <alignment horizontal="center" vertical="center" wrapText="1"/>
    </xf>
    <xf numFmtId="14" fontId="76" fillId="3" borderId="17" xfId="0" applyNumberFormat="1" applyFont="1" applyFill="1" applyBorder="1" applyAlignment="1">
      <alignment horizontal="center" vertical="center" wrapText="1"/>
    </xf>
    <xf numFmtId="0" fontId="77" fillId="0" borderId="0" xfId="0" applyFont="1" applyAlignment="1" applyProtection="1">
      <alignment vertical="center"/>
      <protection locked="0"/>
    </xf>
    <xf numFmtId="0" fontId="77" fillId="0" borderId="0" xfId="0" applyFont="1" applyProtection="1">
      <protection locked="0"/>
    </xf>
    <xf numFmtId="0" fontId="77" fillId="0" borderId="0" xfId="0" applyFont="1"/>
    <xf numFmtId="0" fontId="79" fillId="19" borderId="122" xfId="0" applyFont="1" applyFill="1" applyBorder="1" applyAlignment="1" applyProtection="1">
      <alignment horizontal="left" vertical="center" wrapText="1"/>
      <protection locked="0"/>
    </xf>
    <xf numFmtId="0" fontId="79" fillId="19" borderId="122" xfId="0" applyFont="1" applyFill="1" applyBorder="1" applyAlignment="1" applyProtection="1">
      <alignment horizontal="center" vertical="center"/>
      <protection locked="0"/>
    </xf>
    <xf numFmtId="0" fontId="77" fillId="0" borderId="0" xfId="0" applyFont="1" applyAlignment="1" applyProtection="1">
      <alignment horizontal="left" vertical="center"/>
      <protection locked="0"/>
    </xf>
    <xf numFmtId="0" fontId="79"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0" xfId="0" applyFont="1" applyAlignment="1" applyProtection="1">
      <alignment horizontal="left"/>
      <protection locked="0"/>
    </xf>
    <xf numFmtId="0" fontId="77" fillId="0" borderId="0" xfId="0" applyFont="1" applyAlignment="1" applyProtection="1">
      <alignment horizontal="center"/>
      <protection locked="0"/>
    </xf>
    <xf numFmtId="0" fontId="81" fillId="20" borderId="125" xfId="0" applyFont="1" applyFill="1" applyBorder="1" applyAlignment="1">
      <alignment horizontal="center" vertical="center" wrapText="1" readingOrder="1"/>
    </xf>
    <xf numFmtId="0" fontId="83" fillId="3" borderId="125" xfId="0" applyFont="1" applyFill="1" applyBorder="1" applyAlignment="1">
      <alignment horizontal="center" vertical="center" wrapText="1" readingOrder="1"/>
    </xf>
    <xf numFmtId="0" fontId="83" fillId="3" borderId="125" xfId="0" applyFont="1" applyFill="1" applyBorder="1" applyAlignment="1">
      <alignment horizontal="left" vertical="center" wrapText="1"/>
    </xf>
    <xf numFmtId="0" fontId="83" fillId="3" borderId="125" xfId="0" applyFont="1" applyFill="1" applyBorder="1" applyAlignment="1">
      <alignment horizontal="center" vertical="center" wrapText="1"/>
    </xf>
    <xf numFmtId="0" fontId="77" fillId="3" borderId="0" xfId="0" applyFont="1" applyFill="1"/>
    <xf numFmtId="0" fontId="83" fillId="0" borderId="125" xfId="0" applyFont="1" applyBorder="1" applyAlignment="1">
      <alignment horizontal="center" vertical="center" wrapText="1" readingOrder="1"/>
    </xf>
    <xf numFmtId="0" fontId="83" fillId="0" borderId="125" xfId="0" applyFont="1" applyBorder="1" applyAlignment="1">
      <alignment horizontal="left" vertical="center" wrapText="1"/>
    </xf>
    <xf numFmtId="0" fontId="83" fillId="21" borderId="125" xfId="0" applyFont="1" applyFill="1" applyBorder="1" applyAlignment="1">
      <alignment horizontal="left" vertical="center" wrapText="1"/>
    </xf>
    <xf numFmtId="0" fontId="83" fillId="3" borderId="125" xfId="0" applyFont="1" applyFill="1" applyBorder="1" applyAlignment="1">
      <alignment horizontal="left" vertical="center" wrapText="1" readingOrder="1"/>
    </xf>
    <xf numFmtId="0" fontId="79" fillId="0" borderId="0" xfId="0" applyFont="1"/>
    <xf numFmtId="0" fontId="83" fillId="3" borderId="125" xfId="0" applyFont="1" applyFill="1" applyBorder="1" applyAlignment="1">
      <alignment vertical="center" wrapText="1"/>
    </xf>
    <xf numFmtId="0" fontId="83" fillId="3" borderId="125" xfId="0" applyFont="1" applyFill="1" applyBorder="1" applyAlignment="1">
      <alignment horizontal="center" vertical="center"/>
    </xf>
    <xf numFmtId="0" fontId="77" fillId="0" borderId="0" xfId="0" applyFont="1" applyAlignment="1">
      <alignment horizontal="left"/>
    </xf>
    <xf numFmtId="0" fontId="77" fillId="0" borderId="0" xfId="0" applyFont="1" applyAlignment="1">
      <alignment horizontal="center"/>
    </xf>
    <xf numFmtId="0" fontId="84" fillId="0" borderId="0" xfId="0" applyFont="1" applyAlignment="1">
      <alignment wrapText="1"/>
    </xf>
    <xf numFmtId="0" fontId="86" fillId="0" borderId="0" xfId="0" applyFont="1"/>
    <xf numFmtId="0" fontId="88" fillId="5" borderId="122" xfId="0" applyFont="1" applyFill="1" applyBorder="1" applyAlignment="1">
      <alignment horizontal="center" vertical="center"/>
    </xf>
    <xf numFmtId="0" fontId="88" fillId="5" borderId="122" xfId="0" applyFont="1" applyFill="1" applyBorder="1" applyAlignment="1">
      <alignment vertical="center" wrapText="1"/>
    </xf>
    <xf numFmtId="0" fontId="89" fillId="3" borderId="122" xfId="0" applyFont="1" applyFill="1" applyBorder="1" applyAlignment="1">
      <alignment horizontal="center" vertical="center" wrapText="1"/>
    </xf>
    <xf numFmtId="0" fontId="90" fillId="3" borderId="122" xfId="0" applyFont="1" applyFill="1" applyBorder="1" applyAlignment="1">
      <alignment horizontal="center" vertical="center" wrapText="1"/>
    </xf>
    <xf numFmtId="0" fontId="89" fillId="3" borderId="122" xfId="0" applyFont="1" applyFill="1" applyBorder="1" applyAlignment="1">
      <alignment horizontal="center" vertical="center"/>
    </xf>
    <xf numFmtId="0" fontId="90" fillId="3" borderId="122" xfId="0" applyFont="1" applyFill="1" applyBorder="1" applyAlignment="1">
      <alignment horizontal="center" vertical="center"/>
    </xf>
    <xf numFmtId="0" fontId="88" fillId="0" borderId="122" xfId="0" applyFont="1" applyBorder="1" applyAlignment="1">
      <alignment horizontal="left" vertical="center" wrapText="1"/>
    </xf>
    <xf numFmtId="0" fontId="86" fillId="0" borderId="0" xfId="0" applyFont="1" applyAlignment="1">
      <alignment horizontal="left"/>
    </xf>
    <xf numFmtId="0" fontId="84" fillId="0" borderId="0" xfId="0" applyFont="1" applyAlignment="1">
      <alignment horizontal="center"/>
    </xf>
    <xf numFmtId="0" fontId="86" fillId="0" borderId="0" xfId="0" applyFont="1" applyAlignment="1">
      <alignment horizontal="center"/>
    </xf>
    <xf numFmtId="0" fontId="21" fillId="4" borderId="26" xfId="0" applyFont="1" applyFill="1" applyBorder="1" applyAlignment="1" applyProtection="1">
      <alignment horizontal="left" vertical="center" wrapText="1"/>
      <protection locked="0"/>
    </xf>
    <xf numFmtId="0" fontId="20" fillId="15" borderId="0" xfId="0" applyFont="1" applyFill="1" applyAlignment="1" applyProtection="1">
      <alignment vertical="center" wrapText="1"/>
      <protection locked="0"/>
    </xf>
    <xf numFmtId="0" fontId="20" fillId="15" borderId="0" xfId="0" applyFont="1" applyFill="1" applyAlignment="1" applyProtection="1">
      <alignment horizontal="center" vertical="center" wrapText="1"/>
      <protection locked="0"/>
    </xf>
    <xf numFmtId="0" fontId="81" fillId="0" borderId="125" xfId="0" applyFont="1" applyBorder="1" applyAlignment="1">
      <alignment horizontal="left" vertical="center" wrapText="1" readingOrder="1"/>
    </xf>
    <xf numFmtId="0" fontId="83" fillId="0" borderId="125" xfId="0" applyFont="1" applyBorder="1" applyAlignment="1">
      <alignment horizontal="left" wrapText="1"/>
    </xf>
    <xf numFmtId="0" fontId="88" fillId="0" borderId="122" xfId="0" applyFont="1" applyBorder="1" applyAlignment="1">
      <alignment vertical="center" wrapText="1"/>
    </xf>
    <xf numFmtId="0" fontId="83" fillId="0" borderId="125" xfId="0" applyFont="1" applyBorder="1" applyAlignment="1">
      <alignment horizontal="center" vertical="center" wrapText="1"/>
    </xf>
    <xf numFmtId="0" fontId="77" fillId="0" borderId="129" xfId="0" applyFont="1" applyBorder="1" applyAlignment="1">
      <alignment horizontal="center"/>
    </xf>
    <xf numFmtId="0" fontId="77" fillId="0" borderId="129" xfId="0" applyFont="1" applyBorder="1"/>
    <xf numFmtId="0" fontId="91" fillId="0" borderId="130" xfId="0" applyFont="1" applyBorder="1" applyAlignment="1">
      <alignment horizontal="center" vertical="center" wrapText="1"/>
    </xf>
    <xf numFmtId="0" fontId="91" fillId="0" borderId="133" xfId="0" applyFont="1" applyBorder="1" applyAlignment="1">
      <alignment horizontal="center" vertical="center" wrapText="1"/>
    </xf>
    <xf numFmtId="0" fontId="91" fillId="0" borderId="134" xfId="0" applyFont="1" applyBorder="1" applyAlignment="1">
      <alignment horizontal="center" vertical="center" wrapText="1"/>
    </xf>
    <xf numFmtId="0" fontId="77" fillId="0" borderId="135" xfId="0" applyFont="1" applyBorder="1"/>
    <xf numFmtId="0" fontId="91" fillId="0" borderId="136" xfId="0" applyFont="1" applyBorder="1" applyAlignment="1">
      <alignment horizontal="center" vertical="center" wrapText="1"/>
    </xf>
    <xf numFmtId="0" fontId="91" fillId="0" borderId="139" xfId="0" applyFont="1" applyBorder="1" applyAlignment="1">
      <alignment horizontal="center" vertical="center" wrapText="1"/>
    </xf>
    <xf numFmtId="0" fontId="91" fillId="0" borderId="140" xfId="0" applyFont="1" applyBorder="1" applyAlignment="1">
      <alignment horizontal="center" vertical="center" wrapText="1"/>
    </xf>
    <xf numFmtId="0" fontId="77" fillId="0" borderId="134" xfId="0" applyFont="1" applyBorder="1"/>
    <xf numFmtId="0" fontId="90" fillId="0" borderId="122" xfId="0" applyFont="1" applyBorder="1" applyAlignment="1">
      <alignment horizontal="left" vertical="center"/>
    </xf>
    <xf numFmtId="0" fontId="93" fillId="0" borderId="6" xfId="0" applyFont="1" applyBorder="1" applyAlignment="1" applyProtection="1">
      <alignment horizontal="justify" vertical="center" wrapText="1"/>
      <protection locked="0"/>
    </xf>
    <xf numFmtId="0" fontId="0" fillId="3" borderId="6" xfId="0" applyFill="1" applyBorder="1" applyAlignment="1">
      <alignment horizontal="center" vertical="center"/>
    </xf>
    <xf numFmtId="0" fontId="0" fillId="3" borderId="6" xfId="0" applyFill="1" applyBorder="1" applyAlignment="1">
      <alignment horizontal="left" vertical="center"/>
    </xf>
    <xf numFmtId="0" fontId="0" fillId="3" borderId="6" xfId="0" applyFill="1" applyBorder="1" applyAlignment="1">
      <alignment horizontal="left" vertical="center" wrapText="1"/>
    </xf>
    <xf numFmtId="0" fontId="0" fillId="3" borderId="72" xfId="0" applyFill="1" applyBorder="1" applyAlignment="1">
      <alignment horizontal="center" vertical="center"/>
    </xf>
    <xf numFmtId="0" fontId="81" fillId="0" borderId="125" xfId="0" applyFont="1" applyBorder="1" applyAlignment="1">
      <alignment horizontal="center" vertical="center" wrapText="1" readingOrder="1"/>
    </xf>
    <xf numFmtId="0" fontId="80" fillId="5" borderId="122" xfId="0" applyFont="1" applyFill="1" applyBorder="1" applyAlignment="1" applyProtection="1">
      <alignment horizontal="center" vertical="center" wrapText="1"/>
      <protection locked="0"/>
    </xf>
    <xf numFmtId="0" fontId="81" fillId="0" borderId="126" xfId="0" applyFont="1" applyBorder="1" applyAlignment="1">
      <alignment horizontal="center" vertical="center" wrapText="1" readingOrder="1"/>
    </xf>
    <xf numFmtId="0" fontId="88" fillId="20" borderId="122" xfId="0" applyFont="1" applyFill="1" applyBorder="1" applyAlignment="1">
      <alignment horizontal="center" vertical="center"/>
    </xf>
    <xf numFmtId="0" fontId="93" fillId="0" borderId="20" xfId="0" applyFont="1" applyBorder="1" applyAlignment="1" applyProtection="1">
      <alignment horizontal="justify" vertical="center" wrapText="1"/>
      <protection locked="0"/>
    </xf>
    <xf numFmtId="0" fontId="93" fillId="0" borderId="32" xfId="0" applyFont="1" applyBorder="1" applyAlignment="1" applyProtection="1">
      <alignment horizontal="justify" vertical="center" wrapText="1"/>
      <protection locked="0"/>
    </xf>
    <xf numFmtId="0" fontId="3" fillId="3" borderId="27" xfId="0" applyFont="1" applyFill="1" applyBorder="1" applyAlignment="1" applyProtection="1">
      <alignment horizontal="left" vertical="center"/>
      <protection locked="0"/>
    </xf>
    <xf numFmtId="0" fontId="3" fillId="3" borderId="28" xfId="0" applyFont="1" applyFill="1" applyBorder="1" applyAlignment="1" applyProtection="1">
      <alignment horizontal="left" vertical="center"/>
      <protection locked="0"/>
    </xf>
    <xf numFmtId="0" fontId="73" fillId="0" borderId="86" xfId="0" applyFont="1" applyBorder="1" applyAlignment="1">
      <alignment horizontal="justify" vertical="center" wrapText="1"/>
    </xf>
    <xf numFmtId="0" fontId="13" fillId="0" borderId="86" xfId="0" applyFont="1" applyBorder="1" applyAlignment="1">
      <alignment horizontal="justify" vertical="center" wrapText="1"/>
    </xf>
    <xf numFmtId="14" fontId="20" fillId="15" borderId="0" xfId="0" applyNumberFormat="1" applyFont="1" applyFill="1" applyAlignment="1" applyProtection="1">
      <alignment horizontal="center" vertical="center" wrapText="1"/>
      <protection locked="0"/>
    </xf>
    <xf numFmtId="0" fontId="20" fillId="15" borderId="0" xfId="0" applyFont="1" applyFill="1" applyAlignment="1" applyProtection="1">
      <alignment horizontal="center" vertical="center" wrapText="1"/>
      <protection locked="0"/>
    </xf>
    <xf numFmtId="0" fontId="20" fillId="15" borderId="0" xfId="0" applyFont="1" applyFill="1" applyAlignment="1" applyProtection="1">
      <alignment horizontal="center" vertical="center"/>
      <protection locked="0"/>
    </xf>
    <xf numFmtId="0" fontId="27" fillId="0" borderId="0" xfId="0" applyFont="1" applyAlignment="1">
      <alignment horizontal="center" wrapText="1"/>
    </xf>
    <xf numFmtId="0" fontId="23" fillId="0" borderId="0" xfId="0" applyFont="1" applyAlignment="1">
      <alignment horizontal="center"/>
    </xf>
    <xf numFmtId="0" fontId="52" fillId="15" borderId="0" xfId="0" applyFont="1" applyFill="1" applyAlignment="1" applyProtection="1">
      <alignment horizontal="center" vertical="center" wrapText="1"/>
      <protection locked="0"/>
    </xf>
    <xf numFmtId="0" fontId="24" fillId="0" borderId="0" xfId="0" applyFont="1" applyAlignment="1">
      <alignment horizontal="center"/>
    </xf>
    <xf numFmtId="0" fontId="1" fillId="0" borderId="74" xfId="0" applyFont="1"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74" xfId="0" applyBorder="1" applyAlignment="1">
      <alignment horizontal="left" vertical="top" wrapText="1"/>
    </xf>
    <xf numFmtId="0" fontId="81" fillId="0" borderId="126" xfId="0" applyFont="1" applyBorder="1" applyAlignment="1">
      <alignment horizontal="center" vertical="center" wrapText="1" readingOrder="1"/>
    </xf>
    <xf numFmtId="0" fontId="81" fillId="0" borderId="128" xfId="0" applyFont="1" applyBorder="1" applyAlignment="1">
      <alignment horizontal="center" vertical="center" wrapText="1" readingOrder="1"/>
    </xf>
    <xf numFmtId="0" fontId="91" fillId="0" borderId="131" xfId="0" applyFont="1" applyBorder="1" applyAlignment="1">
      <alignment horizontal="center" vertical="center" wrapText="1"/>
    </xf>
    <xf numFmtId="0" fontId="91" fillId="0" borderId="132" xfId="0" applyFont="1" applyBorder="1" applyAlignment="1">
      <alignment horizontal="center" vertical="center"/>
    </xf>
    <xf numFmtId="0" fontId="91" fillId="0" borderId="137" xfId="0" applyFont="1" applyBorder="1" applyAlignment="1">
      <alignment horizontal="center" vertical="center" wrapText="1"/>
    </xf>
    <xf numFmtId="0" fontId="91" fillId="0" borderId="138" xfId="0" applyFont="1" applyBorder="1" applyAlignment="1">
      <alignment horizontal="center" vertical="center"/>
    </xf>
    <xf numFmtId="0" fontId="82" fillId="19" borderId="125" xfId="0" applyFont="1" applyFill="1" applyBorder="1" applyAlignment="1">
      <alignment horizontal="center" vertical="center" wrapText="1" readingOrder="1"/>
    </xf>
    <xf numFmtId="0" fontId="81" fillId="0" borderId="125" xfId="0" applyFont="1" applyBorder="1" applyAlignment="1">
      <alignment horizontal="center" vertical="center" wrapText="1" readingOrder="1"/>
    </xf>
    <xf numFmtId="0" fontId="78" fillId="0" borderId="0" xfId="0" applyFont="1" applyAlignment="1" applyProtection="1">
      <alignment horizontal="center" vertical="center" wrapText="1"/>
      <protection locked="0"/>
    </xf>
    <xf numFmtId="0" fontId="80" fillId="5" borderId="123" xfId="0" applyFont="1" applyFill="1" applyBorder="1" applyAlignment="1" applyProtection="1">
      <alignment horizontal="center" vertical="center" wrapText="1"/>
      <protection locked="0"/>
    </xf>
    <xf numFmtId="0" fontId="80" fillId="5" borderId="124" xfId="0" applyFont="1" applyFill="1" applyBorder="1" applyAlignment="1" applyProtection="1">
      <alignment horizontal="center" vertical="center" wrapText="1"/>
      <protection locked="0"/>
    </xf>
    <xf numFmtId="0" fontId="80" fillId="5" borderId="122" xfId="0" applyFont="1" applyFill="1" applyBorder="1" applyAlignment="1" applyProtection="1">
      <alignment horizontal="center" vertical="center"/>
      <protection locked="0"/>
    </xf>
    <xf numFmtId="0" fontId="79" fillId="5" borderId="122" xfId="0" applyFont="1" applyFill="1" applyBorder="1" applyAlignment="1" applyProtection="1">
      <alignment horizontal="center" vertical="center"/>
      <protection locked="0"/>
    </xf>
    <xf numFmtId="0" fontId="81" fillId="0" borderId="122" xfId="0" applyFont="1" applyBorder="1" applyAlignment="1" applyProtection="1">
      <alignment horizontal="center" vertical="center"/>
      <protection locked="0"/>
    </xf>
    <xf numFmtId="0" fontId="81" fillId="20" borderId="122" xfId="0" applyFont="1" applyFill="1" applyBorder="1" applyAlignment="1" applyProtection="1">
      <alignment horizontal="center" vertical="center"/>
      <protection locked="0"/>
    </xf>
    <xf numFmtId="0" fontId="84" fillId="5" borderId="122" xfId="0" applyFont="1" applyFill="1" applyBorder="1" applyAlignment="1" applyProtection="1">
      <alignment horizontal="center" vertical="center" wrapText="1"/>
      <protection locked="0"/>
    </xf>
    <xf numFmtId="0" fontId="84" fillId="5" borderId="122" xfId="0" applyFont="1" applyFill="1" applyBorder="1" applyAlignment="1" applyProtection="1">
      <alignment horizontal="center" vertical="center"/>
      <protection locked="0"/>
    </xf>
    <xf numFmtId="0" fontId="80" fillId="5" borderId="122" xfId="0" applyFont="1" applyFill="1" applyBorder="1" applyAlignment="1" applyProtection="1">
      <alignment horizontal="center" vertical="center" wrapText="1"/>
      <protection locked="0"/>
    </xf>
    <xf numFmtId="0" fontId="81" fillId="3" borderId="125" xfId="0" applyFont="1" applyFill="1" applyBorder="1" applyAlignment="1">
      <alignment horizontal="center" vertical="center" wrapText="1" readingOrder="1"/>
    </xf>
    <xf numFmtId="0" fontId="81" fillId="0" borderId="127" xfId="0" applyFont="1" applyBorder="1" applyAlignment="1">
      <alignment horizontal="center" vertical="center" wrapText="1" readingOrder="1"/>
    </xf>
    <xf numFmtId="0" fontId="85" fillId="0" borderId="0" xfId="0" applyFont="1" applyAlignment="1">
      <alignment horizontal="center" vertical="center" wrapText="1"/>
    </xf>
    <xf numFmtId="0" fontId="87" fillId="19" borderId="122" xfId="0" applyFont="1" applyFill="1" applyBorder="1" applyAlignment="1">
      <alignment horizontal="center"/>
    </xf>
    <xf numFmtId="0" fontId="88" fillId="20" borderId="122" xfId="0" applyFont="1" applyFill="1" applyBorder="1" applyAlignment="1">
      <alignment horizontal="center" vertical="center" wrapText="1"/>
    </xf>
    <xf numFmtId="0" fontId="88" fillId="20" borderId="122" xfId="0" applyFont="1" applyFill="1" applyBorder="1" applyAlignment="1">
      <alignment horizontal="center" vertical="center"/>
    </xf>
    <xf numFmtId="0" fontId="57" fillId="4" borderId="7" xfId="1" applyFont="1" applyFill="1" applyBorder="1" applyAlignment="1">
      <alignment horizontal="center" vertical="center" wrapText="1"/>
    </xf>
    <xf numFmtId="0" fontId="57" fillId="4" borderId="8" xfId="1" applyFont="1" applyFill="1" applyBorder="1" applyAlignment="1">
      <alignment horizontal="center" vertical="center" wrapText="1"/>
    </xf>
    <xf numFmtId="0" fontId="57" fillId="4" borderId="88" xfId="1" applyFont="1" applyFill="1" applyBorder="1" applyAlignment="1">
      <alignment horizontal="center" vertical="center" wrapText="1"/>
    </xf>
    <xf numFmtId="0" fontId="58" fillId="3" borderId="9"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59" fillId="3" borderId="89" xfId="1" quotePrefix="1" applyFont="1" applyFill="1" applyBorder="1" applyAlignment="1">
      <alignment horizontal="left" vertical="top" wrapText="1"/>
    </xf>
    <xf numFmtId="0" fontId="53" fillId="3" borderId="13" xfId="1" quotePrefix="1" applyFont="1" applyFill="1" applyBorder="1" applyAlignment="1">
      <alignment horizontal="justify" vertical="center" wrapText="1"/>
    </xf>
    <xf numFmtId="0" fontId="53" fillId="3" borderId="14" xfId="1" quotePrefix="1" applyFont="1" applyFill="1" applyBorder="1" applyAlignment="1">
      <alignment horizontal="justify" vertical="center" wrapText="1"/>
    </xf>
    <xf numFmtId="0" fontId="53" fillId="3" borderId="90" xfId="1" quotePrefix="1" applyFont="1" applyFill="1" applyBorder="1" applyAlignment="1">
      <alignment horizontal="justify" vertical="center" wrapText="1"/>
    </xf>
    <xf numFmtId="0" fontId="54" fillId="0" borderId="11" xfId="1" quotePrefix="1" applyFont="1" applyBorder="1" applyAlignment="1">
      <alignment horizontal="left" vertical="top" wrapText="1"/>
    </xf>
    <xf numFmtId="0" fontId="54" fillId="0" borderId="0" xfId="1" quotePrefix="1" applyFont="1" applyAlignment="1">
      <alignment horizontal="left" vertical="top" wrapText="1"/>
    </xf>
    <xf numFmtId="0" fontId="54" fillId="0" borderId="12" xfId="1" quotePrefix="1" applyFont="1" applyBorder="1" applyAlignment="1">
      <alignment horizontal="left" vertical="top" wrapText="1"/>
    </xf>
    <xf numFmtId="0" fontId="61" fillId="4" borderId="76" xfId="2" applyFont="1" applyFill="1" applyBorder="1" applyAlignment="1">
      <alignment horizontal="center" vertical="center" wrapText="1"/>
    </xf>
    <xf numFmtId="0" fontId="61" fillId="4" borderId="91" xfId="2" applyFont="1" applyFill="1" applyBorder="1" applyAlignment="1">
      <alignment horizontal="center" vertical="center" wrapText="1"/>
    </xf>
    <xf numFmtId="0" fontId="61" fillId="4" borderId="110" xfId="1" applyFont="1" applyFill="1" applyBorder="1" applyAlignment="1">
      <alignment horizontal="center" vertical="center"/>
    </xf>
    <xf numFmtId="0" fontId="61" fillId="4" borderId="88" xfId="1" applyFont="1" applyFill="1" applyBorder="1" applyAlignment="1">
      <alignment horizontal="center" vertical="center"/>
    </xf>
    <xf numFmtId="0" fontId="60" fillId="3" borderId="111" xfId="0" applyFont="1" applyFill="1" applyBorder="1" applyAlignment="1">
      <alignment horizontal="left" vertical="center" wrapText="1"/>
    </xf>
    <xf numFmtId="0" fontId="60" fillId="3" borderId="112" xfId="0" applyFont="1" applyFill="1" applyBorder="1" applyAlignment="1">
      <alignment horizontal="left" vertical="center" wrapText="1"/>
    </xf>
    <xf numFmtId="0" fontId="54" fillId="3" borderId="113" xfId="1" applyFont="1" applyFill="1" applyBorder="1" applyAlignment="1">
      <alignment horizontal="justify" vertical="center" wrapText="1"/>
    </xf>
    <xf numFmtId="0" fontId="54" fillId="3" borderId="114" xfId="1" applyFont="1" applyFill="1" applyBorder="1" applyAlignment="1">
      <alignment horizontal="justify" vertical="center" wrapText="1"/>
    </xf>
    <xf numFmtId="0" fontId="60" fillId="3" borderId="115" xfId="0" applyFont="1" applyFill="1" applyBorder="1" applyAlignment="1">
      <alignment vertical="center" wrapText="1"/>
    </xf>
    <xf numFmtId="0" fontId="60" fillId="3" borderId="111" xfId="0" applyFont="1" applyFill="1" applyBorder="1" applyAlignment="1">
      <alignment vertical="center" wrapText="1"/>
    </xf>
    <xf numFmtId="0" fontId="60" fillId="3" borderId="116" xfId="0" applyFont="1" applyFill="1" applyBorder="1" applyAlignment="1">
      <alignment vertical="center" wrapText="1"/>
    </xf>
    <xf numFmtId="0" fontId="60" fillId="3" borderId="117" xfId="0" applyFont="1" applyFill="1" applyBorder="1" applyAlignment="1">
      <alignment vertical="center" wrapText="1"/>
    </xf>
    <xf numFmtId="0" fontId="60" fillId="3" borderId="112" xfId="0" applyFont="1" applyFill="1" applyBorder="1" applyAlignment="1">
      <alignment vertical="center" wrapText="1"/>
    </xf>
    <xf numFmtId="0" fontId="54"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4" fillId="3" borderId="11" xfId="1" applyFont="1" applyFill="1" applyBorder="1" applyAlignment="1">
      <alignment horizontal="left" vertical="top" wrapText="1"/>
    </xf>
    <xf numFmtId="0" fontId="54" fillId="3" borderId="0" xfId="1" applyFont="1" applyFill="1" applyAlignment="1">
      <alignment horizontal="left" vertical="top" wrapText="1"/>
    </xf>
    <xf numFmtId="0" fontId="54" fillId="3" borderId="12" xfId="1" applyFont="1" applyFill="1" applyBorder="1" applyAlignment="1">
      <alignment horizontal="left" vertical="top" wrapText="1"/>
    </xf>
    <xf numFmtId="0" fontId="61" fillId="4" borderId="81" xfId="2" applyFont="1" applyFill="1" applyBorder="1" applyAlignment="1">
      <alignment horizontal="center" vertical="center" wrapText="1"/>
    </xf>
    <xf numFmtId="0" fontId="61" fillId="4" borderId="81" xfId="1" applyFont="1" applyFill="1" applyBorder="1" applyAlignment="1">
      <alignment horizontal="center" vertical="center"/>
    </xf>
    <xf numFmtId="0" fontId="61" fillId="4" borderId="93" xfId="1" applyFont="1" applyFill="1" applyBorder="1" applyAlignment="1">
      <alignment horizontal="center" vertical="center"/>
    </xf>
    <xf numFmtId="0" fontId="60" fillId="3" borderId="6" xfId="0" applyFont="1" applyFill="1" applyBorder="1" applyAlignment="1">
      <alignment horizontal="left" vertical="center" wrapText="1"/>
    </xf>
    <xf numFmtId="0" fontId="54" fillId="3" borderId="6" xfId="1" applyFont="1" applyFill="1" applyBorder="1" applyAlignment="1">
      <alignment horizontal="justify" vertical="center" wrapText="1"/>
    </xf>
    <xf numFmtId="0" fontId="54" fillId="3" borderId="72" xfId="1" applyFont="1" applyFill="1" applyBorder="1" applyAlignment="1">
      <alignment horizontal="justify" vertical="center" wrapText="1"/>
    </xf>
    <xf numFmtId="0" fontId="60" fillId="7" borderId="6" xfId="0" applyFont="1" applyFill="1" applyBorder="1" applyAlignment="1">
      <alignment horizontal="left" vertical="center" wrapText="1"/>
    </xf>
    <xf numFmtId="0" fontId="54" fillId="3" borderId="118" xfId="1" applyFont="1" applyFill="1" applyBorder="1" applyAlignment="1">
      <alignment horizontal="justify" vertical="center" wrapText="1"/>
    </xf>
    <xf numFmtId="0" fontId="60" fillId="7" borderId="26" xfId="0" applyFont="1" applyFill="1" applyBorder="1" applyAlignment="1">
      <alignment horizontal="left" vertical="center" wrapText="1"/>
    </xf>
    <xf numFmtId="0" fontId="60" fillId="7" borderId="28" xfId="0" applyFont="1" applyFill="1" applyBorder="1" applyAlignment="1">
      <alignment horizontal="left" vertical="center" wrapText="1"/>
    </xf>
    <xf numFmtId="0" fontId="71" fillId="3" borderId="6" xfId="1" applyFont="1" applyFill="1" applyBorder="1" applyAlignment="1">
      <alignment horizontal="justify" vertical="center" wrapText="1"/>
    </xf>
    <xf numFmtId="0" fontId="71" fillId="3" borderId="72" xfId="1" applyFont="1" applyFill="1" applyBorder="1" applyAlignment="1">
      <alignment horizontal="justify" vertical="center" wrapText="1"/>
    </xf>
    <xf numFmtId="0" fontId="60" fillId="3" borderId="26" xfId="0" applyFont="1" applyFill="1" applyBorder="1" applyAlignment="1">
      <alignment horizontal="left" vertical="center" wrapText="1"/>
    </xf>
    <xf numFmtId="0" fontId="60" fillId="3" borderId="28" xfId="0" applyFont="1" applyFill="1" applyBorder="1" applyAlignment="1">
      <alignment horizontal="left" vertical="center" wrapText="1"/>
    </xf>
    <xf numFmtId="0" fontId="71" fillId="3" borderId="0" xfId="1" applyFont="1" applyFill="1" applyAlignment="1">
      <alignment horizontal="left" vertical="center" wrapText="1"/>
    </xf>
    <xf numFmtId="0" fontId="9" fillId="3" borderId="11" xfId="1" applyFill="1" applyBorder="1" applyAlignment="1">
      <alignment horizontal="left" vertical="top" wrapText="1"/>
    </xf>
    <xf numFmtId="0" fontId="9" fillId="3" borderId="0" xfId="1" applyFill="1" applyAlignment="1">
      <alignment horizontal="left" vertical="top" wrapText="1"/>
    </xf>
    <xf numFmtId="0" fontId="9" fillId="3" borderId="12" xfId="1" applyFill="1" applyBorder="1" applyAlignment="1">
      <alignment horizontal="left" vertical="top" wrapText="1"/>
    </xf>
    <xf numFmtId="0" fontId="9" fillId="3" borderId="15" xfId="1" applyFill="1" applyBorder="1" applyAlignment="1">
      <alignment horizontal="left" vertical="top" wrapText="1"/>
    </xf>
    <xf numFmtId="0" fontId="9" fillId="3" borderId="16" xfId="1" applyFill="1" applyBorder="1" applyAlignment="1">
      <alignment horizontal="left" vertical="top" wrapText="1"/>
    </xf>
    <xf numFmtId="0" fontId="9" fillId="3" borderId="17" xfId="1" applyFill="1" applyBorder="1" applyAlignment="1">
      <alignment horizontal="left" vertical="top" wrapText="1"/>
    </xf>
    <xf numFmtId="0" fontId="54" fillId="3" borderId="26" xfId="1" applyFont="1" applyFill="1" applyBorder="1" applyAlignment="1">
      <alignment horizontal="justify" vertical="center" wrapText="1"/>
    </xf>
    <xf numFmtId="0" fontId="54" fillId="3" borderId="94" xfId="1" applyFont="1" applyFill="1" applyBorder="1" applyAlignment="1">
      <alignment horizontal="justify" vertical="center" wrapText="1"/>
    </xf>
    <xf numFmtId="0" fontId="71" fillId="3" borderId="0" xfId="1" applyFont="1" applyFill="1" applyAlignment="1">
      <alignment horizontal="center" vertical="center" wrapText="1"/>
    </xf>
    <xf numFmtId="0" fontId="71" fillId="3" borderId="0" xfId="1" applyFont="1" applyFill="1" applyAlignment="1">
      <alignment horizontal="justify" vertical="center" wrapText="1"/>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72" fillId="10" borderId="11" xfId="0" applyFont="1" applyFill="1" applyBorder="1" applyAlignment="1">
      <alignment horizontal="center" vertical="center" wrapText="1"/>
    </xf>
    <xf numFmtId="0" fontId="72" fillId="10" borderId="0" xfId="0" applyFont="1" applyFill="1" applyAlignment="1">
      <alignment horizontal="center" vertical="center" wrapText="1"/>
    </xf>
    <xf numFmtId="0" fontId="72" fillId="10" borderId="12"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19"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8" fillId="0" borderId="41"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43" xfId="0"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73" fillId="0" borderId="85" xfId="0" applyFont="1" applyBorder="1" applyAlignment="1">
      <alignment horizontal="center" vertical="center" wrapText="1"/>
    </xf>
    <xf numFmtId="0" fontId="73" fillId="0" borderId="86" xfId="0" applyFont="1" applyBorder="1" applyAlignment="1">
      <alignment horizontal="center" vertical="center" wrapText="1"/>
    </xf>
    <xf numFmtId="0" fontId="73" fillId="0" borderId="87" xfId="0" applyFont="1"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73" fillId="0" borderId="42" xfId="0" applyFont="1" applyBorder="1" applyAlignment="1">
      <alignment horizontal="center" vertical="center" wrapText="1"/>
    </xf>
    <xf numFmtId="0" fontId="73" fillId="0" borderId="119" xfId="0" applyFont="1" applyBorder="1" applyAlignment="1">
      <alignment horizontal="center" vertical="center" wrapText="1"/>
    </xf>
    <xf numFmtId="0" fontId="73" fillId="0" borderId="25" xfId="0" applyFont="1" applyBorder="1" applyAlignment="1">
      <alignment horizontal="center" vertical="center" wrapText="1"/>
    </xf>
    <xf numFmtId="0" fontId="73" fillId="0" borderId="43" xfId="0" applyFont="1" applyBorder="1" applyAlignment="1">
      <alignment horizontal="center" vertical="center" wrapText="1"/>
    </xf>
    <xf numFmtId="0" fontId="73" fillId="3" borderId="4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119" xfId="0" applyFont="1" applyFill="1" applyBorder="1" applyAlignment="1">
      <alignment horizontal="center" vertical="center" wrapText="1"/>
    </xf>
    <xf numFmtId="0" fontId="3"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5" fillId="4" borderId="82" xfId="0" applyFont="1" applyFill="1" applyBorder="1" applyAlignment="1">
      <alignment horizontal="center" vertical="center" wrapText="1"/>
    </xf>
    <xf numFmtId="0" fontId="5" fillId="4" borderId="62"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84"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0" xfId="0" applyFont="1" applyFill="1" applyBorder="1" applyAlignment="1">
      <alignment horizontal="center" vertical="center"/>
    </xf>
    <xf numFmtId="0" fontId="92" fillId="0" borderId="32"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21" xfId="0" applyFont="1" applyBorder="1" applyAlignment="1">
      <alignment horizontal="center" vertical="center" wrapText="1"/>
    </xf>
    <xf numFmtId="0" fontId="6" fillId="4" borderId="6" xfId="0" applyFont="1" applyFill="1" applyBorder="1" applyAlignment="1">
      <alignment horizontal="left" vertical="center"/>
    </xf>
    <xf numFmtId="0" fontId="5" fillId="4" borderId="96" xfId="0" applyFont="1" applyFill="1" applyBorder="1" applyAlignment="1">
      <alignment horizontal="center" vertical="center"/>
    </xf>
    <xf numFmtId="0" fontId="5" fillId="4" borderId="97" xfId="0" applyFont="1" applyFill="1" applyBorder="1" applyAlignment="1">
      <alignment horizontal="center" vertical="center"/>
    </xf>
    <xf numFmtId="0" fontId="5" fillId="4" borderId="98" xfId="0" applyFont="1" applyFill="1" applyBorder="1" applyAlignment="1">
      <alignment horizontal="center" vertical="center"/>
    </xf>
    <xf numFmtId="0" fontId="5" fillId="4" borderId="0" xfId="0" applyFont="1" applyFill="1" applyAlignment="1">
      <alignment horizontal="center" vertical="center"/>
    </xf>
    <xf numFmtId="0" fontId="5" fillId="16" borderId="48" xfId="0" applyFont="1" applyFill="1" applyBorder="1" applyAlignment="1" applyProtection="1">
      <alignment horizontal="center" vertical="center"/>
      <protection locked="0"/>
    </xf>
    <xf numFmtId="0" fontId="5" fillId="16" borderId="49" xfId="0" applyFont="1" applyFill="1" applyBorder="1" applyAlignment="1" applyProtection="1">
      <alignment horizontal="center" vertical="center"/>
      <protection locked="0"/>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9" fontId="73" fillId="0" borderId="32" xfId="4" applyFont="1" applyBorder="1" applyAlignment="1">
      <alignment horizontal="center" vertical="center" wrapText="1"/>
    </xf>
    <xf numFmtId="9" fontId="73" fillId="0" borderId="6" xfId="4" applyFont="1" applyBorder="1" applyAlignment="1">
      <alignment horizontal="center" vertical="center" wrapText="1"/>
    </xf>
    <xf numFmtId="9" fontId="73" fillId="0" borderId="21" xfId="4" applyFont="1" applyBorder="1" applyAlignment="1">
      <alignment horizontal="center" vertical="center" wrapText="1"/>
    </xf>
    <xf numFmtId="0" fontId="28" fillId="0" borderId="32"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1" xfId="0" applyFont="1" applyBorder="1" applyAlignment="1">
      <alignment horizontal="center" vertical="center" wrapText="1"/>
    </xf>
    <xf numFmtId="0" fontId="5" fillId="16" borderId="36" xfId="0" applyFont="1" applyFill="1" applyBorder="1" applyAlignment="1" applyProtection="1">
      <alignment horizontal="center" vertical="center" wrapText="1"/>
      <protection locked="0"/>
    </xf>
    <xf numFmtId="0" fontId="5" fillId="16" borderId="83" xfId="0" applyFont="1" applyFill="1" applyBorder="1" applyAlignment="1" applyProtection="1">
      <alignment horizontal="center" vertical="center" wrapText="1"/>
      <protection locked="0"/>
    </xf>
    <xf numFmtId="0" fontId="5" fillId="16" borderId="62" xfId="0" applyFont="1" applyFill="1" applyBorder="1" applyAlignment="1" applyProtection="1">
      <alignment horizontal="center" vertical="center" wrapText="1"/>
      <protection locked="0"/>
    </xf>
    <xf numFmtId="0" fontId="7" fillId="3" borderId="30"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0" xfId="0" applyFont="1" applyFill="1" applyAlignment="1">
      <alignment horizontal="center" vertical="center"/>
    </xf>
    <xf numFmtId="0" fontId="5" fillId="4" borderId="36" xfId="0" applyFont="1" applyFill="1" applyBorder="1" applyAlignment="1">
      <alignment horizontal="center" vertical="center" textRotation="1"/>
    </xf>
    <xf numFmtId="0" fontId="5" fillId="4" borderId="62" xfId="0" applyFont="1" applyFill="1" applyBorder="1" applyAlignment="1">
      <alignment horizontal="center" vertical="center" textRotation="1"/>
    </xf>
    <xf numFmtId="0" fontId="5" fillId="4" borderId="52" xfId="0" applyFont="1" applyFill="1" applyBorder="1" applyAlignment="1">
      <alignment horizontal="center" vertical="center" wrapText="1"/>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1" fillId="3" borderId="29"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0" fillId="3" borderId="40"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19"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100" xfId="0" applyBorder="1" applyAlignment="1">
      <alignment horizontal="center" vertical="center" wrapText="1"/>
    </xf>
    <xf numFmtId="0" fontId="0" fillId="0" borderId="31" xfId="0" applyBorder="1" applyAlignment="1">
      <alignment horizontal="center" vertical="center" wrapText="1"/>
    </xf>
    <xf numFmtId="0" fontId="0" fillId="0" borderId="101" xfId="0" applyBorder="1" applyAlignment="1">
      <alignment horizontal="center" vertical="center" wrapText="1"/>
    </xf>
    <xf numFmtId="0" fontId="0" fillId="3" borderId="85" xfId="0" applyFill="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8"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11" borderId="7" xfId="0" applyFill="1" applyBorder="1" applyAlignment="1">
      <alignment horizontal="center" vertical="center" wrapText="1"/>
    </xf>
    <xf numFmtId="0" fontId="0" fillId="11" borderId="105" xfId="0" applyFill="1" applyBorder="1" applyAlignment="1">
      <alignment horizontal="center" vertical="center" wrapText="1"/>
    </xf>
    <xf numFmtId="0" fontId="0" fillId="11" borderId="106" xfId="0" applyFill="1" applyBorder="1" applyAlignment="1">
      <alignment horizontal="center" vertical="center" wrapText="1"/>
    </xf>
    <xf numFmtId="0" fontId="93" fillId="0" borderId="41" xfId="0" applyFont="1" applyBorder="1" applyAlignment="1" applyProtection="1">
      <alignment horizontal="left" vertical="center" wrapText="1"/>
      <protection locked="0"/>
    </xf>
    <xf numFmtId="0" fontId="93" fillId="0" borderId="25" xfId="0" applyFont="1" applyBorder="1" applyAlignment="1" applyProtection="1">
      <alignment horizontal="left" vertical="center" wrapText="1"/>
      <protection locked="0"/>
    </xf>
    <xf numFmtId="0" fontId="93" fillId="0" borderId="20"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105" xfId="0" applyFill="1" applyBorder="1" applyAlignment="1">
      <alignment horizontal="center" vertical="center" wrapText="1"/>
    </xf>
    <xf numFmtId="0" fontId="0" fillId="3" borderId="106" xfId="0" applyFill="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28" fillId="0" borderId="10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108" xfId="0"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3" borderId="9" xfId="0" applyFill="1" applyBorder="1" applyAlignment="1">
      <alignment horizontal="center" vertical="center" wrapText="1"/>
    </xf>
    <xf numFmtId="0" fontId="29" fillId="4" borderId="57" xfId="0" applyFont="1" applyFill="1" applyBorder="1" applyAlignment="1">
      <alignment horizontal="center" vertical="center"/>
    </xf>
    <xf numFmtId="0" fontId="29" fillId="4" borderId="58" xfId="0" applyFont="1" applyFill="1" applyBorder="1" applyAlignment="1">
      <alignment horizontal="center" vertical="center"/>
    </xf>
    <xf numFmtId="0" fontId="29" fillId="4" borderId="59" xfId="0" applyFont="1" applyFill="1" applyBorder="1" applyAlignment="1">
      <alignment horizontal="center" vertical="center"/>
    </xf>
    <xf numFmtId="0" fontId="29" fillId="4" borderId="0" xfId="0" applyFont="1" applyFill="1" applyAlignment="1">
      <alignment horizontal="center" vertical="center"/>
    </xf>
    <xf numFmtId="0" fontId="7" fillId="3" borderId="54" xfId="0" applyFont="1" applyFill="1" applyBorder="1" applyAlignment="1">
      <alignment horizontal="center" vertical="center"/>
    </xf>
    <xf numFmtId="0" fontId="7" fillId="3" borderId="52"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6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35" xfId="0" applyFont="1" applyFill="1" applyBorder="1" applyAlignment="1">
      <alignment horizontal="center" vertical="center" textRotation="1"/>
    </xf>
    <xf numFmtId="0" fontId="5" fillId="4" borderId="35" xfId="0" applyFont="1" applyFill="1" applyBorder="1" applyAlignment="1">
      <alignment horizontal="center" vertical="center"/>
    </xf>
    <xf numFmtId="0" fontId="5" fillId="4" borderId="36" xfId="0" applyFont="1" applyFill="1" applyBorder="1" applyAlignment="1">
      <alignment horizontal="center" vertical="center"/>
    </xf>
    <xf numFmtId="3" fontId="5" fillId="4" borderId="35" xfId="0" applyNumberFormat="1" applyFont="1" applyFill="1" applyBorder="1" applyAlignment="1">
      <alignment horizontal="center" vertical="center"/>
    </xf>
    <xf numFmtId="3" fontId="5" fillId="4" borderId="36" xfId="0" applyNumberFormat="1" applyFont="1" applyFill="1" applyBorder="1" applyAlignment="1">
      <alignment horizontal="center" vertical="center"/>
    </xf>
    <xf numFmtId="0" fontId="5" fillId="4" borderId="35" xfId="0" applyFont="1" applyFill="1" applyBorder="1" applyAlignment="1">
      <alignment horizontal="center" vertical="center" textRotation="90" wrapText="1"/>
    </xf>
    <xf numFmtId="0" fontId="5" fillId="4" borderId="36" xfId="0" applyFont="1" applyFill="1" applyBorder="1" applyAlignment="1">
      <alignment horizontal="center" vertical="center" textRotation="90" wrapText="1"/>
    </xf>
    <xf numFmtId="0" fontId="5" fillId="4" borderId="35"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3" fillId="3" borderId="26"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3" fillId="3" borderId="28" xfId="0" applyFont="1" applyFill="1" applyBorder="1" applyAlignment="1" applyProtection="1">
      <alignment horizontal="left" vertical="center"/>
      <protection locked="0"/>
    </xf>
    <xf numFmtId="0" fontId="93" fillId="0" borderId="29" xfId="0" applyFont="1" applyBorder="1" applyAlignment="1" applyProtection="1">
      <alignment horizontal="left" vertical="center" wrapText="1"/>
      <protection locked="0"/>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109" xfId="0" applyBorder="1" applyAlignment="1">
      <alignment horizontal="center" vertical="center" wrapText="1"/>
    </xf>
    <xf numFmtId="0" fontId="28" fillId="0" borderId="29" xfId="0" applyFont="1" applyBorder="1" applyAlignment="1">
      <alignment horizontal="center" vertical="center" wrapText="1"/>
    </xf>
    <xf numFmtId="0" fontId="25" fillId="0" borderId="29" xfId="0" applyFont="1" applyBorder="1" applyAlignment="1" applyProtection="1">
      <alignment horizontal="left" vertical="center" wrapText="1"/>
      <protection locked="0"/>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3" fillId="3" borderId="26" xfId="0" applyFont="1" applyFill="1" applyBorder="1" applyAlignment="1" applyProtection="1">
      <alignment horizontal="left" vertical="center" wrapText="1"/>
      <protection locked="0"/>
    </xf>
    <xf numFmtId="0" fontId="3" fillId="3" borderId="27" xfId="0" applyFont="1" applyFill="1" applyBorder="1" applyAlignment="1" applyProtection="1">
      <alignment horizontal="left" vertical="center" wrapText="1"/>
      <protection locked="0"/>
    </xf>
    <xf numFmtId="0" fontId="3" fillId="3" borderId="28" xfId="0" applyFont="1" applyFill="1" applyBorder="1" applyAlignment="1" applyProtection="1">
      <alignment horizontal="left" vertical="center" wrapText="1"/>
      <protection locked="0"/>
    </xf>
    <xf numFmtId="0" fontId="93" fillId="0" borderId="41"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11" borderId="95" xfId="0" applyFill="1"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28" fillId="0" borderId="20" xfId="0" applyFont="1" applyBorder="1" applyAlignment="1">
      <alignment horizontal="center" vertical="center" wrapText="1"/>
    </xf>
    <xf numFmtId="0" fontId="29" fillId="4" borderId="6" xfId="0" applyFont="1" applyFill="1" applyBorder="1" applyAlignment="1">
      <alignment horizontal="center" vertical="center"/>
    </xf>
    <xf numFmtId="0" fontId="5" fillId="4" borderId="6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3" borderId="6" xfId="0" applyFont="1" applyFill="1" applyBorder="1" applyAlignment="1">
      <alignment horizontal="center" vertical="center"/>
    </xf>
    <xf numFmtId="0" fontId="6" fillId="4" borderId="26" xfId="0" applyFont="1" applyFill="1" applyBorder="1" applyAlignment="1">
      <alignment horizontal="left" vertical="center"/>
    </xf>
    <xf numFmtId="0" fontId="6" fillId="4" borderId="28" xfId="0" applyFont="1" applyFill="1" applyBorder="1" applyAlignment="1">
      <alignment horizontal="left" vertical="center"/>
    </xf>
    <xf numFmtId="0" fontId="5" fillId="4" borderId="53" xfId="0" applyFont="1" applyFill="1" applyBorder="1" applyAlignment="1">
      <alignment horizontal="center" vertical="center"/>
    </xf>
    <xf numFmtId="0" fontId="5" fillId="4" borderId="70"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61" xfId="0" applyFont="1" applyFill="1" applyBorder="1" applyAlignment="1">
      <alignment horizontal="center" vertical="center"/>
    </xf>
    <xf numFmtId="2" fontId="0" fillId="0" borderId="41" xfId="0" applyNumberFormat="1" applyBorder="1" applyAlignment="1">
      <alignment horizontal="center" vertical="center" wrapText="1"/>
    </xf>
    <xf numFmtId="0" fontId="0" fillId="0" borderId="95" xfId="0" applyBorder="1" applyAlignment="1">
      <alignment horizontal="center" vertical="center" wrapText="1"/>
    </xf>
    <xf numFmtId="9" fontId="0" fillId="0" borderId="41" xfId="0" applyNumberFormat="1" applyBorder="1" applyAlignment="1">
      <alignment horizontal="center" vertical="center" wrapText="1"/>
    </xf>
    <xf numFmtId="0" fontId="0" fillId="3" borderId="95" xfId="0" applyFill="1" applyBorder="1" applyAlignment="1">
      <alignment horizontal="center" vertical="center" wrapText="1"/>
    </xf>
    <xf numFmtId="0" fontId="5" fillId="3" borderId="99" xfId="0" applyFont="1" applyFill="1" applyBorder="1" applyAlignment="1">
      <alignment horizontal="center" vertical="center" wrapText="1"/>
    </xf>
    <xf numFmtId="0" fontId="5" fillId="3" borderId="63" xfId="0" applyFont="1" applyFill="1" applyBorder="1" applyAlignment="1">
      <alignment horizontal="center" vertical="center" wrapText="1"/>
    </xf>
    <xf numFmtId="0" fontId="44" fillId="0" borderId="68" xfId="0" applyFont="1" applyBorder="1" applyAlignment="1">
      <alignment horizontal="center" vertical="center"/>
    </xf>
    <xf numFmtId="0" fontId="44" fillId="0" borderId="10" xfId="0" applyFont="1" applyBorder="1" applyAlignment="1">
      <alignment horizontal="center" vertical="center"/>
    </xf>
    <xf numFmtId="0" fontId="50" fillId="0" borderId="6" xfId="0" applyFont="1" applyBorder="1" applyAlignment="1">
      <alignment horizontal="left" vertical="center" wrapText="1"/>
    </xf>
    <xf numFmtId="0" fontId="46" fillId="6" borderId="6" xfId="0" applyFont="1" applyFill="1" applyBorder="1" applyAlignment="1">
      <alignment horizontal="center" vertical="center" wrapText="1" readingOrder="1"/>
    </xf>
    <xf numFmtId="0" fontId="46" fillId="6" borderId="0" xfId="0" applyFont="1" applyFill="1" applyAlignment="1">
      <alignment horizontal="center" vertical="center" wrapText="1" readingOrder="1"/>
    </xf>
    <xf numFmtId="0" fontId="50" fillId="0" borderId="31" xfId="0" applyFont="1" applyBorder="1" applyAlignment="1">
      <alignment horizontal="left" vertical="center" wrapText="1"/>
    </xf>
    <xf numFmtId="0" fontId="50" fillId="0" borderId="0" xfId="0" applyFont="1" applyAlignment="1">
      <alignment horizontal="left" vertical="center" wrapText="1"/>
    </xf>
    <xf numFmtId="0" fontId="50" fillId="0" borderId="69" xfId="0" applyFont="1" applyBorder="1" applyAlignment="1">
      <alignment horizontal="left" vertical="center" wrapText="1"/>
    </xf>
    <xf numFmtId="0" fontId="50" fillId="0" borderId="31" xfId="0" applyFont="1" applyBorder="1" applyAlignment="1">
      <alignment horizontal="left" vertical="top" wrapText="1"/>
    </xf>
    <xf numFmtId="0" fontId="50" fillId="0" borderId="0" xfId="0" applyFont="1" applyAlignment="1">
      <alignment horizontal="left" vertical="top" wrapText="1"/>
    </xf>
    <xf numFmtId="0" fontId="50" fillId="0" borderId="69" xfId="0" applyFont="1" applyBorder="1" applyAlignment="1">
      <alignment horizontal="left" vertical="top" wrapText="1"/>
    </xf>
    <xf numFmtId="0" fontId="16" fillId="3" borderId="16" xfId="0" applyFont="1" applyFill="1" applyBorder="1" applyAlignment="1">
      <alignment horizontal="center"/>
    </xf>
    <xf numFmtId="0" fontId="16" fillId="3" borderId="17" xfId="0" applyFont="1" applyFill="1" applyBorder="1" applyAlignment="1">
      <alignment horizontal="center"/>
    </xf>
    <xf numFmtId="0" fontId="56" fillId="0" borderId="11" xfId="0" applyFont="1" applyBorder="1" applyAlignment="1">
      <alignment horizontal="center" vertical="center" wrapText="1"/>
    </xf>
    <xf numFmtId="0" fontId="56" fillId="0" borderId="0" xfId="0" applyFont="1" applyAlignment="1">
      <alignment horizontal="center" vertical="center" wrapText="1"/>
    </xf>
    <xf numFmtId="0" fontId="33" fillId="12" borderId="0" xfId="0" applyFont="1" applyFill="1" applyAlignment="1">
      <alignment horizontal="center" vertical="center" wrapText="1" readingOrder="1"/>
    </xf>
    <xf numFmtId="0" fontId="33" fillId="12" borderId="12" xfId="0" applyFont="1" applyFill="1" applyBorder="1" applyAlignment="1">
      <alignment horizontal="center" vertical="center" wrapText="1" readingOrder="1"/>
    </xf>
    <xf numFmtId="0" fontId="16" fillId="5" borderId="0" xfId="0" applyFont="1" applyFill="1" applyAlignment="1">
      <alignment horizontal="center" vertical="center" wrapText="1"/>
    </xf>
    <xf numFmtId="0" fontId="33" fillId="12" borderId="11" xfId="0" applyFont="1" applyFill="1" applyBorder="1" applyAlignment="1">
      <alignment horizontal="center" vertical="center" textRotation="90" wrapText="1" readingOrder="1"/>
    </xf>
    <xf numFmtId="0" fontId="33" fillId="12" borderId="0" xfId="0" applyFont="1" applyFill="1" applyAlignment="1">
      <alignment horizontal="center" vertical="center" textRotation="90" wrapText="1" readingOrder="1"/>
    </xf>
    <xf numFmtId="0" fontId="34" fillId="14" borderId="22" xfId="0" applyFont="1" applyFill="1" applyBorder="1" applyAlignment="1">
      <alignment horizontal="center" vertical="center" wrapText="1" readingOrder="1"/>
    </xf>
    <xf numFmtId="0" fontId="34" fillId="14" borderId="23" xfId="0" applyFont="1" applyFill="1" applyBorder="1" applyAlignment="1">
      <alignment horizontal="center" vertical="center" wrapText="1" readingOrder="1"/>
    </xf>
    <xf numFmtId="0" fontId="34" fillId="14" borderId="24" xfId="0" applyFont="1" applyFill="1" applyBorder="1" applyAlignment="1">
      <alignment horizontal="center" vertical="center" wrapText="1" readingOrder="1"/>
    </xf>
    <xf numFmtId="0" fontId="15" fillId="3" borderId="6" xfId="0" applyFont="1" applyFill="1" applyBorder="1" applyAlignment="1">
      <alignment horizontal="center" vertical="center" wrapText="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15" fillId="3" borderId="30"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34" fillId="18" borderId="22" xfId="0" applyFont="1" applyFill="1" applyBorder="1" applyAlignment="1">
      <alignment horizontal="center" vertical="center" wrapText="1" readingOrder="1"/>
    </xf>
    <xf numFmtId="0" fontId="34" fillId="18" borderId="23" xfId="0" applyFont="1" applyFill="1" applyBorder="1" applyAlignment="1">
      <alignment horizontal="center" vertical="center" wrapText="1" readingOrder="1"/>
    </xf>
    <xf numFmtId="0" fontId="34" fillId="7" borderId="22" xfId="0" applyFont="1" applyFill="1" applyBorder="1" applyAlignment="1">
      <alignment horizontal="center" vertical="center" wrapText="1" readingOrder="1"/>
    </xf>
    <xf numFmtId="0" fontId="34" fillId="7" borderId="23" xfId="0" applyFont="1" applyFill="1" applyBorder="1" applyAlignment="1">
      <alignment horizontal="center" vertical="center" wrapText="1" readingOrder="1"/>
    </xf>
    <xf numFmtId="0" fontId="15" fillId="0" borderId="6" xfId="0" applyFont="1" applyBorder="1" applyAlignment="1">
      <alignment horizontal="center" vertical="center" wrapText="1"/>
    </xf>
    <xf numFmtId="14" fontId="14" fillId="0" borderId="32" xfId="0" applyNumberFormat="1" applyFont="1" applyBorder="1" applyAlignment="1">
      <alignment horizontal="center" vertical="center"/>
    </xf>
    <xf numFmtId="0" fontId="14" fillId="0" borderId="6" xfId="0" applyFont="1" applyBorder="1" applyAlignment="1">
      <alignment horizontal="center" vertical="center"/>
    </xf>
    <xf numFmtId="0" fontId="93" fillId="0" borderId="71" xfId="0" applyFont="1" applyBorder="1" applyAlignment="1">
      <alignment horizontal="center" vertical="center" wrapText="1"/>
    </xf>
    <xf numFmtId="0" fontId="93" fillId="0" borderId="72" xfId="0" applyFont="1" applyBorder="1" applyAlignment="1">
      <alignment horizontal="center" vertical="center" wrapText="1"/>
    </xf>
    <xf numFmtId="0" fontId="14" fillId="0" borderId="6"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6" xfId="0" applyFont="1" applyBorder="1" applyAlignment="1">
      <alignment horizontal="center" vertical="center" wrapText="1"/>
    </xf>
    <xf numFmtId="0" fontId="14" fillId="0" borderId="21" xfId="0" applyFont="1" applyBorder="1" applyAlignment="1">
      <alignment horizontal="center" vertical="center"/>
    </xf>
    <xf numFmtId="0" fontId="14" fillId="0" borderId="32" xfId="0" applyFont="1" applyBorder="1" applyAlignment="1">
      <alignment horizontal="center" vertical="center"/>
    </xf>
    <xf numFmtId="1" fontId="36" fillId="0" borderId="86" xfId="0" applyNumberFormat="1" applyFont="1" applyBorder="1" applyAlignment="1" applyProtection="1">
      <alignment horizontal="center" vertical="center" wrapText="1"/>
      <protection locked="0"/>
    </xf>
    <xf numFmtId="1" fontId="36" fillId="0" borderId="87" xfId="0" applyNumberFormat="1" applyFont="1" applyBorder="1" applyAlignment="1" applyProtection="1">
      <alignment horizontal="center" vertical="center" wrapText="1"/>
      <protection locked="0"/>
    </xf>
    <xf numFmtId="1" fontId="36" fillId="0" borderId="6" xfId="0" applyNumberFormat="1" applyFont="1" applyBorder="1" applyAlignment="1" applyProtection="1">
      <alignment horizontal="center" vertical="center" wrapText="1"/>
      <protection locked="0"/>
    </xf>
    <xf numFmtId="1" fontId="36" fillId="0" borderId="21" xfId="0" applyNumberFormat="1" applyFont="1" applyBorder="1" applyAlignment="1" applyProtection="1">
      <alignment horizontal="center" vertical="center" wrapText="1"/>
      <protection locked="0"/>
    </xf>
    <xf numFmtId="1" fontId="25" fillId="0" borderId="6" xfId="0" applyNumberFormat="1" applyFont="1" applyBorder="1" applyAlignment="1">
      <alignment horizontal="center" vertical="center"/>
    </xf>
    <xf numFmtId="0" fontId="25" fillId="0" borderId="6" xfId="0" applyFont="1" applyBorder="1" applyAlignment="1">
      <alignment horizontal="center" vertical="center"/>
    </xf>
    <xf numFmtId="0" fontId="25" fillId="0" borderId="21" xfId="0" applyFont="1" applyBorder="1" applyAlignment="1">
      <alignment horizontal="center" vertical="center"/>
    </xf>
    <xf numFmtId="1" fontId="36" fillId="0" borderId="6" xfId="0" applyNumberFormat="1" applyFont="1" applyBorder="1" applyAlignment="1">
      <alignment horizontal="center" vertical="center"/>
    </xf>
    <xf numFmtId="0" fontId="36" fillId="0" borderId="6" xfId="0" applyFont="1" applyBorder="1" applyAlignment="1">
      <alignment horizontal="center" vertical="center"/>
    </xf>
    <xf numFmtId="0" fontId="36" fillId="0" borderId="21" xfId="0" applyFont="1" applyBorder="1" applyAlignment="1">
      <alignment horizontal="center" vertical="center"/>
    </xf>
    <xf numFmtId="0" fontId="38" fillId="4" borderId="36" xfId="0" applyFont="1" applyFill="1" applyBorder="1" applyAlignment="1">
      <alignment horizontal="center" vertical="center" wrapText="1"/>
    </xf>
    <xf numFmtId="0" fontId="38" fillId="4" borderId="39" xfId="0" applyFont="1" applyFill="1" applyBorder="1" applyAlignment="1">
      <alignment horizontal="center" vertical="center" wrapText="1"/>
    </xf>
    <xf numFmtId="0" fontId="38" fillId="4" borderId="37" xfId="0" applyFont="1" applyFill="1" applyBorder="1" applyAlignment="1">
      <alignment horizontal="center" vertical="center" wrapText="1"/>
    </xf>
    <xf numFmtId="0" fontId="38" fillId="4" borderId="38" xfId="0" applyFont="1" applyFill="1" applyBorder="1" applyAlignment="1">
      <alignment horizontal="center" vertical="center" wrapText="1"/>
    </xf>
    <xf numFmtId="0" fontId="37" fillId="4" borderId="37" xfId="0" applyFont="1" applyFill="1" applyBorder="1" applyAlignment="1" applyProtection="1">
      <alignment horizontal="center" vertical="center" wrapText="1"/>
      <protection locked="0"/>
    </xf>
    <xf numFmtId="0" fontId="37" fillId="4" borderId="37" xfId="0" applyFont="1" applyFill="1" applyBorder="1" applyAlignment="1">
      <alignment horizontal="center" vertical="center"/>
    </xf>
    <xf numFmtId="0" fontId="37" fillId="4" borderId="46" xfId="0" applyFont="1" applyFill="1" applyBorder="1" applyAlignment="1">
      <alignment horizontal="center" vertical="center"/>
    </xf>
    <xf numFmtId="0" fontId="37" fillId="4" borderId="38" xfId="0" applyFont="1" applyFill="1" applyBorder="1" applyAlignment="1">
      <alignment horizontal="center" vertical="center"/>
    </xf>
    <xf numFmtId="0" fontId="37" fillId="16" borderId="35" xfId="0" applyFont="1" applyFill="1" applyBorder="1" applyAlignment="1" applyProtection="1">
      <alignment horizontal="center" vertical="center" wrapText="1"/>
      <protection locked="0"/>
    </xf>
    <xf numFmtId="0" fontId="37" fillId="4" borderId="35" xfId="0" applyFont="1" applyFill="1" applyBorder="1" applyAlignment="1" applyProtection="1">
      <alignment horizontal="center" vertical="center" wrapText="1"/>
      <protection locked="0"/>
    </xf>
    <xf numFmtId="0" fontId="14" fillId="0" borderId="71" xfId="0" applyFont="1" applyBorder="1" applyAlignment="1">
      <alignment horizontal="center" vertical="center" wrapText="1"/>
    </xf>
    <xf numFmtId="0" fontId="14" fillId="0" borderId="72" xfId="0" applyFont="1" applyBorder="1" applyAlignment="1">
      <alignment horizontal="center" vertical="center" wrapText="1"/>
    </xf>
    <xf numFmtId="1" fontId="36" fillId="0" borderId="32" xfId="0" applyNumberFormat="1" applyFont="1" applyBorder="1" applyAlignment="1" applyProtection="1">
      <alignment horizontal="center" vertical="center" wrapText="1"/>
      <protection locked="0"/>
    </xf>
    <xf numFmtId="1" fontId="25" fillId="0" borderId="32" xfId="0" applyNumberFormat="1" applyFont="1" applyBorder="1" applyAlignment="1">
      <alignment horizontal="center" vertical="center"/>
    </xf>
    <xf numFmtId="1" fontId="36" fillId="0" borderId="32" xfId="0" applyNumberFormat="1" applyFont="1" applyBorder="1" applyAlignment="1">
      <alignment horizontal="center" vertical="center"/>
    </xf>
    <xf numFmtId="0" fontId="8" fillId="3" borderId="6"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47"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33" xfId="0" applyFont="1" applyFill="1" applyBorder="1" applyAlignment="1">
      <alignment horizontal="center" vertical="center" wrapText="1"/>
    </xf>
    <xf numFmtId="0" fontId="3" fillId="3" borderId="6"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wrapText="1"/>
      <protection locked="0"/>
    </xf>
    <xf numFmtId="0" fontId="31" fillId="17" borderId="44" xfId="0" applyFont="1" applyFill="1" applyBorder="1" applyAlignment="1">
      <alignment horizontal="center"/>
    </xf>
    <xf numFmtId="0" fontId="31" fillId="17" borderId="45" xfId="0" applyFont="1" applyFill="1" applyBorder="1" applyAlignment="1">
      <alignment horizontal="center"/>
    </xf>
    <xf numFmtId="1" fontId="36" fillId="0" borderId="85" xfId="0" applyNumberFormat="1" applyFont="1" applyBorder="1" applyAlignment="1" applyProtection="1">
      <alignment horizontal="center" vertical="center" wrapText="1"/>
      <protection locked="0"/>
    </xf>
    <xf numFmtId="0" fontId="14" fillId="0" borderId="32" xfId="0" applyFont="1" applyBorder="1" applyAlignment="1" applyProtection="1">
      <alignment horizontal="center" vertical="center"/>
      <protection locked="0"/>
    </xf>
    <xf numFmtId="0" fontId="14" fillId="0" borderId="32" xfId="0" applyFont="1" applyBorder="1" applyAlignment="1">
      <alignment horizontal="center" vertical="center" wrapText="1"/>
    </xf>
    <xf numFmtId="0" fontId="99" fillId="3" borderId="11" xfId="5" applyFill="1" applyBorder="1" applyAlignment="1">
      <alignment horizontal="center" vertical="center"/>
    </xf>
    <xf numFmtId="0" fontId="99" fillId="0" borderId="11" xfId="5" applyFill="1" applyBorder="1" applyAlignment="1">
      <alignment horizontal="center" vertical="center"/>
    </xf>
    <xf numFmtId="0" fontId="99" fillId="0" borderId="0" xfId="5" applyFill="1" applyAlignment="1">
      <alignment vertical="center"/>
    </xf>
    <xf numFmtId="0" fontId="99" fillId="0" borderId="0" xfId="5" applyFill="1" applyAlignment="1">
      <alignment horizontal="left" vertical="center"/>
    </xf>
    <xf numFmtId="0" fontId="99" fillId="3" borderId="11" xfId="5" applyFill="1" applyBorder="1" applyAlignment="1">
      <alignment horizontal="left" vertical="center"/>
    </xf>
    <xf numFmtId="0" fontId="99" fillId="0" borderId="0" xfId="5" applyFill="1" applyAlignment="1">
      <alignment horizontal="center" vertical="center"/>
    </xf>
    <xf numFmtId="0" fontId="0" fillId="0" borderId="142" xfId="0" applyBorder="1" applyAlignment="1">
      <alignment horizontal="center" vertical="center" wrapText="1"/>
    </xf>
    <xf numFmtId="0" fontId="14" fillId="0" borderId="144" xfId="0" applyFont="1" applyBorder="1" applyAlignment="1">
      <alignment horizontal="center" vertical="center"/>
    </xf>
    <xf numFmtId="0" fontId="14" fillId="0" borderId="143" xfId="0" applyFont="1" applyBorder="1" applyAlignment="1">
      <alignment horizontal="center" vertical="center"/>
    </xf>
    <xf numFmtId="0" fontId="14" fillId="0" borderId="26" xfId="0" applyFont="1" applyBorder="1" applyAlignment="1">
      <alignment horizontal="center" vertical="center"/>
    </xf>
    <xf numFmtId="0" fontId="14" fillId="0" borderId="30" xfId="0" applyFont="1" applyBorder="1" applyAlignment="1">
      <alignment horizontal="center" vertical="center"/>
    </xf>
    <xf numFmtId="0" fontId="14" fillId="0" borderId="141" xfId="0" applyFont="1" applyBorder="1" applyAlignment="1">
      <alignment horizontal="center" vertical="center"/>
    </xf>
    <xf numFmtId="0" fontId="14" fillId="0" borderId="145" xfId="0" applyFont="1" applyBorder="1" applyAlignment="1">
      <alignment horizontal="center" vertical="center"/>
    </xf>
    <xf numFmtId="14" fontId="14" fillId="0" borderId="141" xfId="0" applyNumberFormat="1" applyFont="1" applyBorder="1" applyAlignment="1">
      <alignment horizontal="center" vertical="center"/>
    </xf>
    <xf numFmtId="0" fontId="100" fillId="0" borderId="71" xfId="0" applyFont="1" applyBorder="1" applyAlignment="1">
      <alignment horizontal="center" vertical="center" wrapText="1"/>
    </xf>
    <xf numFmtId="0" fontId="93" fillId="0" borderId="109" xfId="0" applyFont="1" applyBorder="1" applyAlignment="1">
      <alignment horizontal="center" vertical="center" wrapText="1"/>
    </xf>
    <xf numFmtId="0" fontId="101" fillId="0" borderId="71" xfId="0" applyFont="1" applyBorder="1" applyAlignment="1">
      <alignment horizontal="center" vertical="center" wrapText="1"/>
    </xf>
    <xf numFmtId="14" fontId="14" fillId="0" borderId="147" xfId="0" applyNumberFormat="1" applyFont="1" applyBorder="1" applyAlignment="1">
      <alignment horizontal="center" vertical="center"/>
    </xf>
    <xf numFmtId="0" fontId="99" fillId="3" borderId="0" xfId="5" applyFill="1" applyBorder="1" applyAlignment="1">
      <alignment horizontal="center" vertical="center"/>
    </xf>
    <xf numFmtId="0" fontId="14" fillId="0" borderId="146" xfId="0" applyFont="1" applyBorder="1" applyAlignment="1">
      <alignment horizontal="center"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26" xfId="0" applyFont="1" applyBorder="1" applyAlignment="1">
      <alignment horizontal="center" vertical="center" wrapText="1"/>
    </xf>
    <xf numFmtId="0" fontId="93" fillId="0" borderId="141" xfId="0" applyFont="1" applyBorder="1" applyAlignment="1">
      <alignment horizontal="center" vertical="center" wrapText="1"/>
    </xf>
    <xf numFmtId="0" fontId="99" fillId="3" borderId="0" xfId="5" applyFill="1" applyAlignment="1">
      <alignment horizontal="center" vertical="center"/>
    </xf>
  </cellXfs>
  <cellStyles count="6">
    <cellStyle name="Hyperlink" xfId="5" xr:uid="{00000000-000B-0000-0000-000008000000}"/>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41">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5AC7830-6FAF-457A-8481-B6B5788CA456}"/>
            </a:ext>
          </a:extLst>
        </xdr:cNvPr>
        <xdr:cNvSpPr txBox="1"/>
      </xdr:nvSpPr>
      <xdr:spPr>
        <a:xfrm>
          <a:off x="14357985" y="5911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DA03BE68-F8C6-4DD4-B102-1EBCB316D873}"/>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E4DB48DD-88C3-441A-9CE4-B3F5E368ADF2}"/>
            </a:ext>
          </a:extLst>
        </xdr:cNvPr>
        <xdr:cNvPicPr>
          <a:picLocks noChangeAspect="1"/>
        </xdr:cNvPicPr>
      </xdr:nvPicPr>
      <xdr:blipFill>
        <a:blip xmlns:r="http://schemas.openxmlformats.org/officeDocument/2006/relationships" r:embed="rId2"/>
        <a:stretch>
          <a:fillRect/>
        </a:stretch>
      </xdr:blipFill>
      <xdr:spPr>
        <a:xfrm>
          <a:off x="1251161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67A77DA6-7839-479E-983C-F3A3A01D170F}"/>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según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través de acciones o proyectos  que se incluyen en el plan de acción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estratégicos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C8561D17-62CA-4F5C-8EBA-C92AAF9C7F49}"/>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F8487EC4-8979-4DB8-AEA8-CAFB05D138D2}"/>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4"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CBD6BFB1-BDDC-4CBF-A76F-924BBDF7EA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532D76B7-AF7E-4C71-ADB8-F11EEA0944E5}"/>
            </a:ext>
            <a:ext uri="{147F2762-F138-4A5C-976F-8EAC2B608ADB}">
              <a16:predDERef xmlns:a16="http://schemas.microsoft.com/office/drawing/2014/main" pred="{CBD6BFB1-BDDC-4CBF-A76F-924BBDF7EA7B}"/>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6C1F9E39-3CC1-440F-819B-789E307296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EBAB7A28-5EC3-433D-BF6C-93BF26938BE2}"/>
            </a:ext>
            <a:ext uri="{147F2762-F138-4A5C-976F-8EAC2B608ADB}">
              <a16:predDERef xmlns:a16="http://schemas.microsoft.com/office/drawing/2014/main" pred="{6C1F9E39-3CC1-440F-819B-789E3072962F}"/>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A/8.1%20Plan_de_acci&#243;n_CentrodeServicios_SRPA_2024.xlsm?7360AF01" TargetMode="External"/><Relationship Id="rId1" Type="http://schemas.openxmlformats.org/officeDocument/2006/relationships/externalLinkPath" Target="file:///\\7360AF01\8.1%20Plan_de_acci&#243;n_CentrodeServicios_SRPA_2024.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8.1%20Plan_de_acci&#243;n_CentrodeServicios_SRPA_2024.xlsm?7DA84F17" TargetMode="External"/><Relationship Id="rId1" Type="http://schemas.openxmlformats.org/officeDocument/2006/relationships/externalLinkPath" Target="file:///\\7DA84F17\8.1%20Plan_de_acci&#243;n_CentrodeServicios_SRPA_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JURISDICCIONAL"/>
    </sheetNames>
    <sheetDataSet>
      <sheetData sheetId="0" refreshError="1"/>
      <sheetData sheetId="1"/>
      <sheetData sheetId="2"/>
      <sheetData sheetId="3" refreshError="1"/>
      <sheetData sheetId="4"/>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Efectuar%20notificaciones%20que%20no%20cumplan%20con%20los%20requisitos/Primer%20trimestre?csf=1&amp;web=1&amp;e=Hw40gL" TargetMode="External"/><Relationship Id="rId7"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Corrupci%C3%B3n/Primer%20trimestre?csf=1&amp;web=1&amp;e=jwGNSd" TargetMode="External"/><Relationship Id="rId2"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Incumplimientos%20en%20la%20realizaci%C3%B3n%20de%20audiencias/Primer%20trimestre?csf=1&amp;web=1&amp;e=AgqnnI" TargetMode="External"/><Relationship Id="rId1"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Vencimiento%20de%20T%C3%A9rminos/Primer%20trimestre?csf=1&amp;web=1&amp;e=56qFHM" TargetMode="External"/><Relationship Id="rId6"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Corrupci%C3%B3n/Primer%20trimestre?csf=1&amp;web=1&amp;e=jwGNSd" TargetMode="External"/><Relationship Id="rId5"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Afectaci%C3%B3n%20de%20la%20integridad%20f%C3%ADsica%20y%20mental,%20como%20del%20patrimonio,%20del%20servidor%20judicial%20durante%20el%20proceso%20de%20notificaci%C3%B3n%20o%20visitas%20domiciliarias/Primer%20trimestre?csf=1&amp;web=1&amp;e=wjFwRK" TargetMode="External"/><Relationship Id="rId4"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Efectuar%20el%20reparto%20judicial%20incumpliendo%20requisitos/Primer%20trimestre?csf=1&amp;web=1&amp;e=VXPkAc" TargetMode="External"/><Relationship Id="rId9"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Incumplimientos%20en%20la%20realizaci%C3%B3n%20de%20audiencias/Segundo%20trimestre?csf=1&amp;web=1&amp;e=AetTWV" TargetMode="External"/><Relationship Id="rId7"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Corrupci%C3%B3n/Segundo%20trimestre?csf=1&amp;web=1&amp;e=1wuqp7" TargetMode="External"/><Relationship Id="rId2"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Vencimiento%20de%20T%C3%A9rminos/Segundo%20trimestre?csf=1&amp;web=1&amp;e=jhCl6O" TargetMode="External"/><Relationship Id="rId1"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Efectuar%20el%20reparto%20judicial%20incumpliendo%20requisitos/Primer%20trimestre?csf=1&amp;web=1&amp;e=VXPkAc" TargetMode="External"/><Relationship Id="rId6"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Corrupci%C3%B3n/Segundo%20trimestre?csf=1&amp;web=1&amp;e=1wuqp7" TargetMode="External"/><Relationship Id="rId5"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Afectaci%C3%B3n%20de%20la%20integridad%20f%C3%ADsica%20y%20mental,%20como%20del%20patrimonio,%20del%20servidor%20judicial%20durante%20el%20proceso%20de%20notificaci%C3%B3n%20o%20visitas%20domiciliarias/Segundo%20trimestre?csf=1&amp;web=1&amp;e=mAfWqW" TargetMode="External"/><Relationship Id="rId4"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Efectuar%20notificaciones%20que%20no%20cumplan%20con%20los%20requisitos/Segundo%20trimestre?csf=1&amp;web=1&amp;e=gAo5ST" TargetMode="Externa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Efectuar%20notificaciones%20que%20no%20cumplan%20con%20los%20requisitos/Tercer%20trimestre?csf=1&amp;web=1&amp;e=HkL2NB" TargetMode="External"/><Relationship Id="rId7"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Efectuar%20el%20reparto%20judicial%20incumpliendo%20requisitos/Tercer%20trimestre?csf=1&amp;web=1&amp;e=DYXoqu" TargetMode="External"/><Relationship Id="rId2"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Incumplimientos%20en%20la%20realizaci%C3%B3n%20de%20audiencias/Tercer%20trimestre?csf=1&amp;web=1&amp;e=IFity3" TargetMode="External"/><Relationship Id="rId1"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Vencimiento%20de%20T%C3%A9rminos/Tercer%20trimestre?csf=1&amp;web=1&amp;e=CRkScl" TargetMode="External"/><Relationship Id="rId6"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Corrupci%C3%B3n/Tercer%20trimestre?csf=1&amp;web=1&amp;e=X4NMv3" TargetMode="External"/><Relationship Id="rId5"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Corrupci%C3%B3n/Tercer%20trimestre?csf=1&amp;web=1&amp;e=X4NMv3" TargetMode="External"/><Relationship Id="rId4" Type="http://schemas.openxmlformats.org/officeDocument/2006/relationships/hyperlink" Target="https://etbcsj-my.sharepoint.com/:f:/r/personal/sigcmaper_cendoj_ramajudicial_gov_co/Documents/SIGCMA%20PEREIRA/1.%20PROCESOS%20SIGCMA/W3.%20SISTEMA%20PENAL%20DE%20RESPONSABILIDAD%20PARA%20ADOLECENTES/2024/EVIDENCIAS/MATRIZ%20DE%20RIESGOS/Afectaci%C3%B3n%20de%20la%20integridad%20f%C3%ADsica%20y%20mental,%20como%20del%20patrimonio,%20del%20servidor%20judicial%20durante%20el%20proceso%20de%20notificaci%C3%B3n%20o%20visitas%20domiciliarias/Tercer%20trimestre?csf=1&amp;web=1&amp;e=DtLg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5" zoomScale="80" zoomScaleNormal="80" workbookViewId="0">
      <selection activeCell="B9" sqref="B9:I9"/>
    </sheetView>
  </sheetViews>
  <sheetFormatPr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28"/>
      <c r="B1" s="328"/>
      <c r="C1" s="328"/>
      <c r="D1" s="328"/>
      <c r="E1" s="328"/>
      <c r="F1" s="328"/>
    </row>
    <row r="5" spans="1:9">
      <c r="D5" s="14"/>
      <c r="E5" s="14"/>
      <c r="F5" s="14"/>
      <c r="G5" s="14"/>
      <c r="H5" s="14"/>
    </row>
    <row r="6" spans="1:9" ht="16.7" customHeight="1">
      <c r="D6" s="14"/>
      <c r="E6" s="14"/>
      <c r="F6" s="14"/>
      <c r="G6" s="14"/>
      <c r="H6" s="14"/>
    </row>
    <row r="7" spans="1:9" ht="33.75">
      <c r="A7" s="329" t="s">
        <v>0</v>
      </c>
      <c r="B7" s="329"/>
      <c r="C7" s="329"/>
      <c r="D7" s="329"/>
      <c r="E7" s="329"/>
      <c r="F7" s="329"/>
      <c r="G7" s="329"/>
      <c r="H7" s="329"/>
      <c r="I7" s="329"/>
    </row>
    <row r="9" spans="1:9" s="7" customFormat="1" ht="60">
      <c r="A9" s="8" t="s">
        <v>1</v>
      </c>
      <c r="B9" s="330" t="s">
        <v>2</v>
      </c>
      <c r="C9" s="330"/>
      <c r="D9" s="330"/>
      <c r="E9" s="330"/>
      <c r="F9" s="330"/>
      <c r="G9" s="330"/>
      <c r="H9" s="330"/>
      <c r="I9" s="330"/>
    </row>
    <row r="10" spans="1:9" s="7" customFormat="1" ht="21" customHeight="1">
      <c r="A10" s="12"/>
      <c r="B10" s="13"/>
      <c r="C10" s="13"/>
      <c r="D10" s="12"/>
      <c r="E10" s="11"/>
    </row>
    <row r="11" spans="1:9" s="7" customFormat="1" ht="63.75">
      <c r="A11" s="8" t="s">
        <v>3</v>
      </c>
      <c r="B11" s="294"/>
      <c r="C11" s="326"/>
      <c r="D11" s="326"/>
      <c r="E11" s="326"/>
      <c r="F11" s="326"/>
      <c r="G11" s="326"/>
      <c r="H11" s="326"/>
      <c r="I11" s="326"/>
    </row>
    <row r="12" spans="1:9" ht="12.75" customHeight="1">
      <c r="A12" s="292" t="s">
        <v>3</v>
      </c>
      <c r="B12" s="293"/>
      <c r="C12" s="326"/>
      <c r="D12" s="326"/>
      <c r="E12" s="326"/>
      <c r="F12" s="326"/>
      <c r="G12" s="326"/>
      <c r="H12" s="326"/>
      <c r="I12" s="326"/>
    </row>
    <row r="13" spans="1:9" ht="12.75" customHeight="1">
      <c r="A13" s="9" t="s">
        <v>4</v>
      </c>
      <c r="B13" s="326"/>
      <c r="C13" s="326"/>
      <c r="D13" s="326"/>
      <c r="E13" s="326"/>
      <c r="F13" s="326"/>
      <c r="G13" s="326"/>
      <c r="H13" s="326"/>
      <c r="I13" s="326"/>
    </row>
    <row r="14" spans="1:9" s="7" customFormat="1" ht="25.5">
      <c r="A14" s="9" t="s">
        <v>5</v>
      </c>
      <c r="B14" s="326"/>
      <c r="C14" s="326"/>
      <c r="D14" s="326"/>
      <c r="E14" s="326"/>
      <c r="F14" s="326"/>
      <c r="G14" s="326"/>
      <c r="H14" s="326"/>
      <c r="I14" s="326"/>
    </row>
    <row r="15" spans="1:9" s="7" customFormat="1" ht="25.5">
      <c r="A15" s="9" t="s">
        <v>6</v>
      </c>
      <c r="B15" s="326"/>
      <c r="C15" s="326"/>
      <c r="D15" s="326"/>
      <c r="E15" s="326"/>
      <c r="F15" s="326"/>
      <c r="G15" s="326"/>
      <c r="H15" s="326"/>
      <c r="I15" s="326"/>
    </row>
    <row r="16" spans="1:9" s="7" customFormat="1" ht="25.5" customHeight="1">
      <c r="A16" s="8" t="s">
        <v>7</v>
      </c>
      <c r="B16" s="327" t="s">
        <v>8</v>
      </c>
      <c r="C16" s="327"/>
      <c r="D16" s="327"/>
      <c r="E16" s="327"/>
      <c r="F16" s="327"/>
      <c r="G16" s="327"/>
      <c r="H16" s="327"/>
      <c r="I16" s="327"/>
    </row>
    <row r="18" spans="1:9" s="7" customFormat="1" ht="24.75" customHeight="1">
      <c r="A18" s="8" t="s">
        <v>9</v>
      </c>
      <c r="B18" s="325" t="s">
        <v>10</v>
      </c>
      <c r="C18" s="325"/>
      <c r="D18" s="325"/>
      <c r="E18" s="325"/>
      <c r="F18" s="325"/>
      <c r="G18" s="325"/>
      <c r="H18" s="325"/>
      <c r="I18" s="325"/>
    </row>
    <row r="20" spans="1:9" ht="15.75" thickBot="1"/>
    <row r="21" spans="1:9" ht="12.75" customHeight="1">
      <c r="B21" s="249" t="s">
        <v>11</v>
      </c>
      <c r="C21" s="250" t="s">
        <v>12</v>
      </c>
      <c r="D21" s="250" t="s">
        <v>13</v>
      </c>
      <c r="E21" s="250" t="s">
        <v>14</v>
      </c>
    </row>
    <row r="22" spans="1:9" ht="12.75" customHeight="1" thickBot="1">
      <c r="B22" s="251" t="s">
        <v>15</v>
      </c>
      <c r="C22" s="252" t="s">
        <v>16</v>
      </c>
      <c r="D22" s="252" t="s">
        <v>17</v>
      </c>
      <c r="E22" s="252" t="s">
        <v>18</v>
      </c>
    </row>
    <row r="23" spans="1:9" ht="12.75" customHeight="1">
      <c r="B23" s="253" t="s">
        <v>19</v>
      </c>
      <c r="C23" s="254" t="s">
        <v>9</v>
      </c>
      <c r="D23" s="254" t="s">
        <v>9</v>
      </c>
      <c r="E23" s="254" t="s">
        <v>9</v>
      </c>
    </row>
    <row r="24" spans="1:9" ht="12.75" customHeight="1" thickBot="1">
      <c r="B24" s="251">
        <v>1</v>
      </c>
      <c r="C24" s="255">
        <v>45243</v>
      </c>
      <c r="D24" s="255">
        <v>45272</v>
      </c>
      <c r="E24" s="255">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4" sqref="B4:J7"/>
    </sheetView>
  </sheetViews>
  <sheetFormatPr defaultColWidth="11.42578125" defaultRowHeight="15"/>
  <sheetData>
    <row r="2" spans="2:10" ht="18.75">
      <c r="B2" s="331" t="s">
        <v>20</v>
      </c>
      <c r="C2" s="331"/>
      <c r="D2" s="331"/>
      <c r="E2" s="331"/>
      <c r="F2" s="331"/>
      <c r="G2" s="331"/>
      <c r="H2" s="331"/>
      <c r="I2" s="331"/>
      <c r="J2" s="331"/>
    </row>
    <row r="3" spans="2:10" ht="15.75" thickBot="1"/>
    <row r="4" spans="2:10">
      <c r="B4" s="332" t="s">
        <v>21</v>
      </c>
      <c r="C4" s="333"/>
      <c r="D4" s="333"/>
      <c r="E4" s="333"/>
      <c r="F4" s="333"/>
      <c r="G4" s="333"/>
      <c r="H4" s="333"/>
      <c r="I4" s="333"/>
      <c r="J4" s="334"/>
    </row>
    <row r="5" spans="2:10">
      <c r="B5" s="335"/>
      <c r="C5" s="336"/>
      <c r="D5" s="336"/>
      <c r="E5" s="336"/>
      <c r="F5" s="336"/>
      <c r="G5" s="336"/>
      <c r="H5" s="336"/>
      <c r="I5" s="336"/>
      <c r="J5" s="337"/>
    </row>
    <row r="6" spans="2:10">
      <c r="B6" s="335"/>
      <c r="C6" s="336"/>
      <c r="D6" s="336"/>
      <c r="E6" s="336"/>
      <c r="F6" s="336"/>
      <c r="G6" s="336"/>
      <c r="H6" s="336"/>
      <c r="I6" s="336"/>
      <c r="J6" s="337"/>
    </row>
    <row r="7" spans="2:10" ht="15.75" thickBot="1">
      <c r="B7" s="338"/>
      <c r="C7" s="339"/>
      <c r="D7" s="339"/>
      <c r="E7" s="339"/>
      <c r="F7" s="339"/>
      <c r="G7" s="339"/>
      <c r="H7" s="339"/>
      <c r="I7" s="339"/>
      <c r="J7" s="340"/>
    </row>
    <row r="8" spans="2:10" ht="15.75" thickBot="1"/>
    <row r="9" spans="2:10">
      <c r="B9" s="341" t="s">
        <v>22</v>
      </c>
      <c r="C9" s="333"/>
      <c r="D9" s="333"/>
      <c r="E9" s="333"/>
      <c r="F9" s="333"/>
      <c r="G9" s="333"/>
      <c r="H9" s="333"/>
      <c r="I9" s="333"/>
      <c r="J9" s="334"/>
    </row>
    <row r="10" spans="2:10">
      <c r="B10" s="335"/>
      <c r="C10" s="336"/>
      <c r="D10" s="336"/>
      <c r="E10" s="336"/>
      <c r="F10" s="336"/>
      <c r="G10" s="336"/>
      <c r="H10" s="336"/>
      <c r="I10" s="336"/>
      <c r="J10" s="337"/>
    </row>
    <row r="11" spans="2:10">
      <c r="B11" s="335"/>
      <c r="C11" s="336"/>
      <c r="D11" s="336"/>
      <c r="E11" s="336"/>
      <c r="F11" s="336"/>
      <c r="G11" s="336"/>
      <c r="H11" s="336"/>
      <c r="I11" s="336"/>
      <c r="J11" s="337"/>
    </row>
    <row r="12" spans="2:10">
      <c r="B12" s="335"/>
      <c r="C12" s="336"/>
      <c r="D12" s="336"/>
      <c r="E12" s="336"/>
      <c r="F12" s="336"/>
      <c r="G12" s="336"/>
      <c r="H12" s="336"/>
      <c r="I12" s="336"/>
      <c r="J12" s="337"/>
    </row>
    <row r="13" spans="2:10">
      <c r="B13" s="335"/>
      <c r="C13" s="336"/>
      <c r="D13" s="336"/>
      <c r="E13" s="336"/>
      <c r="F13" s="336"/>
      <c r="G13" s="336"/>
      <c r="H13" s="336"/>
      <c r="I13" s="336"/>
      <c r="J13" s="337"/>
    </row>
    <row r="14" spans="2:10">
      <c r="B14" s="335"/>
      <c r="C14" s="336"/>
      <c r="D14" s="336"/>
      <c r="E14" s="336"/>
      <c r="F14" s="336"/>
      <c r="G14" s="336"/>
      <c r="H14" s="336"/>
      <c r="I14" s="336"/>
      <c r="J14" s="337"/>
    </row>
    <row r="15" spans="2:10" ht="15.75" thickBot="1">
      <c r="B15" s="338"/>
      <c r="C15" s="339"/>
      <c r="D15" s="339"/>
      <c r="E15" s="339"/>
      <c r="F15" s="339"/>
      <c r="G15" s="339"/>
      <c r="H15" s="339"/>
      <c r="I15" s="339"/>
      <c r="J15" s="340"/>
    </row>
    <row r="16" spans="2:10" ht="15.75" thickBot="1"/>
    <row r="17" spans="2:10">
      <c r="B17" s="341" t="s">
        <v>23</v>
      </c>
      <c r="C17" s="333"/>
      <c r="D17" s="333"/>
      <c r="E17" s="333"/>
      <c r="F17" s="333"/>
      <c r="G17" s="333"/>
      <c r="H17" s="333"/>
      <c r="I17" s="333"/>
      <c r="J17" s="334"/>
    </row>
    <row r="18" spans="2:10">
      <c r="B18" s="335"/>
      <c r="C18" s="336"/>
      <c r="D18" s="336"/>
      <c r="E18" s="336"/>
      <c r="F18" s="336"/>
      <c r="G18" s="336"/>
      <c r="H18" s="336"/>
      <c r="I18" s="336"/>
      <c r="J18" s="337"/>
    </row>
    <row r="19" spans="2:10">
      <c r="B19" s="335"/>
      <c r="C19" s="336"/>
      <c r="D19" s="336"/>
      <c r="E19" s="336"/>
      <c r="F19" s="336"/>
      <c r="G19" s="336"/>
      <c r="H19" s="336"/>
      <c r="I19" s="336"/>
      <c r="J19" s="337"/>
    </row>
    <row r="20" spans="2:10" ht="15.75" thickBot="1">
      <c r="B20" s="338"/>
      <c r="C20" s="339"/>
      <c r="D20" s="339"/>
      <c r="E20" s="339"/>
      <c r="F20" s="339"/>
      <c r="G20" s="339"/>
      <c r="H20" s="339"/>
      <c r="I20" s="339"/>
      <c r="J20" s="340"/>
    </row>
    <row r="21" spans="2:10" ht="15.75" thickBot="1"/>
    <row r="22" spans="2:10">
      <c r="B22" s="341" t="s">
        <v>24</v>
      </c>
      <c r="C22" s="333"/>
      <c r="D22" s="333"/>
      <c r="E22" s="333"/>
      <c r="F22" s="333"/>
      <c r="G22" s="333"/>
      <c r="H22" s="333"/>
      <c r="I22" s="333"/>
      <c r="J22" s="334"/>
    </row>
    <row r="23" spans="2:10">
      <c r="B23" s="335"/>
      <c r="C23" s="336"/>
      <c r="D23" s="336"/>
      <c r="E23" s="336"/>
      <c r="F23" s="336"/>
      <c r="G23" s="336"/>
      <c r="H23" s="336"/>
      <c r="I23" s="336"/>
      <c r="J23" s="337"/>
    </row>
    <row r="24" spans="2:10">
      <c r="B24" s="335"/>
      <c r="C24" s="336"/>
      <c r="D24" s="336"/>
      <c r="E24" s="336"/>
      <c r="F24" s="336"/>
      <c r="G24" s="336"/>
      <c r="H24" s="336"/>
      <c r="I24" s="336"/>
      <c r="J24" s="337"/>
    </row>
    <row r="25" spans="2:10">
      <c r="B25" s="335"/>
      <c r="C25" s="336"/>
      <c r="D25" s="336"/>
      <c r="E25" s="336"/>
      <c r="F25" s="336"/>
      <c r="G25" s="336"/>
      <c r="H25" s="336"/>
      <c r="I25" s="336"/>
      <c r="J25" s="337"/>
    </row>
    <row r="26" spans="2:10">
      <c r="B26" s="335"/>
      <c r="C26" s="336"/>
      <c r="D26" s="336"/>
      <c r="E26" s="336"/>
      <c r="F26" s="336"/>
      <c r="G26" s="336"/>
      <c r="H26" s="336"/>
      <c r="I26" s="336"/>
      <c r="J26" s="337"/>
    </row>
    <row r="27" spans="2:10">
      <c r="B27" s="335"/>
      <c r="C27" s="336"/>
      <c r="D27" s="336"/>
      <c r="E27" s="336"/>
      <c r="F27" s="336"/>
      <c r="G27" s="336"/>
      <c r="H27" s="336"/>
      <c r="I27" s="336"/>
      <c r="J27" s="337"/>
    </row>
    <row r="28" spans="2:10">
      <c r="B28" s="335"/>
      <c r="C28" s="336"/>
      <c r="D28" s="336"/>
      <c r="E28" s="336"/>
      <c r="F28" s="336"/>
      <c r="G28" s="336"/>
      <c r="H28" s="336"/>
      <c r="I28" s="336"/>
      <c r="J28" s="337"/>
    </row>
    <row r="29" spans="2:10">
      <c r="B29" s="335"/>
      <c r="C29" s="336"/>
      <c r="D29" s="336"/>
      <c r="E29" s="336"/>
      <c r="F29" s="336"/>
      <c r="G29" s="336"/>
      <c r="H29" s="336"/>
      <c r="I29" s="336"/>
      <c r="J29" s="337"/>
    </row>
    <row r="30" spans="2:10" ht="15.75" thickBot="1">
      <c r="B30" s="338"/>
      <c r="C30" s="339"/>
      <c r="D30" s="339"/>
      <c r="E30" s="339"/>
      <c r="F30" s="339"/>
      <c r="G30" s="339"/>
      <c r="H30" s="339"/>
      <c r="I30" s="339"/>
      <c r="J30" s="340"/>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E4B2-083D-479B-B5DF-C9F1D251A61B}">
  <sheetPr codeName="Sheet7"/>
  <dimension ref="A1:H60"/>
  <sheetViews>
    <sheetView showGridLines="0" view="pageBreakPreview" topLeftCell="A4" zoomScale="70" zoomScaleNormal="96" zoomScaleSheetLayoutView="70" workbookViewId="0">
      <selection activeCell="B7" sqref="B7:C7"/>
    </sheetView>
  </sheetViews>
  <sheetFormatPr defaultColWidth="10.42578125" defaultRowHeight="14.25"/>
  <cols>
    <col min="1" max="1" width="53.28515625" style="278" customWidth="1"/>
    <col min="2" max="2" width="15.42578125" style="279" customWidth="1"/>
    <col min="3" max="3" width="50.42578125" style="258" customWidth="1"/>
    <col min="4" max="4" width="35.5703125" style="279" customWidth="1"/>
    <col min="5" max="5" width="55.85546875" style="258" customWidth="1"/>
    <col min="6" max="6" width="4.7109375" style="258" customWidth="1"/>
    <col min="7" max="16384" width="10.42578125" style="258"/>
  </cols>
  <sheetData>
    <row r="1" spans="1:8" ht="80.099999999999994" customHeight="1">
      <c r="A1" s="256"/>
      <c r="B1" s="350" t="s">
        <v>25</v>
      </c>
      <c r="C1" s="350"/>
      <c r="D1" s="350"/>
      <c r="E1" s="256"/>
      <c r="F1" s="257"/>
      <c r="G1" s="257"/>
      <c r="H1" s="257"/>
    </row>
    <row r="2" spans="1:8" ht="54.75" customHeight="1">
      <c r="A2" s="259" t="s">
        <v>26</v>
      </c>
      <c r="B2" s="351" t="s">
        <v>27</v>
      </c>
      <c r="C2" s="352"/>
      <c r="D2" s="260" t="s">
        <v>28</v>
      </c>
      <c r="E2" s="316" t="s">
        <v>8</v>
      </c>
    </row>
    <row r="3" spans="1:8" ht="16.7" customHeight="1">
      <c r="A3" s="261"/>
      <c r="B3" s="262"/>
      <c r="C3" s="262"/>
      <c r="D3" s="263"/>
      <c r="E3" s="262"/>
    </row>
    <row r="4" spans="1:8" ht="54.75" customHeight="1">
      <c r="A4" s="259" t="s">
        <v>29</v>
      </c>
      <c r="B4" s="353" t="s">
        <v>30</v>
      </c>
      <c r="C4" s="354"/>
      <c r="D4" s="354"/>
      <c r="E4" s="354"/>
    </row>
    <row r="5" spans="1:8" ht="13.35" customHeight="1">
      <c r="A5" s="264"/>
      <c r="B5" s="265"/>
      <c r="D5" s="263"/>
      <c r="E5" s="263"/>
    </row>
    <row r="6" spans="1:8" ht="21" customHeight="1">
      <c r="A6" s="355" t="s">
        <v>31</v>
      </c>
      <c r="B6" s="356" t="s">
        <v>32</v>
      </c>
      <c r="C6" s="356"/>
      <c r="D6" s="356" t="s">
        <v>33</v>
      </c>
      <c r="E6" s="356"/>
    </row>
    <row r="7" spans="1:8" ht="207" customHeight="1">
      <c r="A7" s="355"/>
      <c r="B7" s="357" t="s">
        <v>34</v>
      </c>
      <c r="C7" s="358"/>
      <c r="D7" s="359" t="s">
        <v>35</v>
      </c>
      <c r="E7" s="359"/>
    </row>
    <row r="8" spans="1:8" ht="21" customHeight="1">
      <c r="A8" s="264"/>
      <c r="B8" s="265"/>
      <c r="D8" s="263"/>
      <c r="E8" s="263"/>
    </row>
    <row r="9" spans="1:8" ht="20.100000000000001" customHeight="1">
      <c r="A9" s="348" t="s">
        <v>36</v>
      </c>
      <c r="B9" s="348"/>
      <c r="C9" s="348"/>
      <c r="D9" s="348"/>
      <c r="E9" s="348"/>
    </row>
    <row r="10" spans="1:8" ht="20.100000000000001" customHeight="1">
      <c r="A10" s="266" t="s">
        <v>37</v>
      </c>
      <c r="B10" s="266" t="s">
        <v>38</v>
      </c>
      <c r="C10" s="266" t="s">
        <v>39</v>
      </c>
      <c r="D10" s="266" t="s">
        <v>40</v>
      </c>
      <c r="E10" s="266" t="s">
        <v>41</v>
      </c>
    </row>
    <row r="11" spans="1:8" s="270" customFormat="1" ht="118.5" customHeight="1">
      <c r="A11" s="360" t="s">
        <v>42</v>
      </c>
      <c r="B11" s="267">
        <v>1</v>
      </c>
      <c r="C11" s="272" t="s">
        <v>43</v>
      </c>
      <c r="D11" s="269">
        <v>1</v>
      </c>
      <c r="E11" s="268" t="s">
        <v>44</v>
      </c>
    </row>
    <row r="12" spans="1:8" s="270" customFormat="1" ht="118.5" customHeight="1">
      <c r="A12" s="360"/>
      <c r="B12" s="267">
        <v>2</v>
      </c>
      <c r="C12" s="272" t="s">
        <v>45</v>
      </c>
      <c r="D12" s="269"/>
      <c r="E12" s="268"/>
    </row>
    <row r="13" spans="1:8" s="270" customFormat="1" ht="113.25" customHeight="1">
      <c r="A13" s="360"/>
      <c r="B13" s="267">
        <v>3</v>
      </c>
      <c r="C13" s="272" t="s">
        <v>46</v>
      </c>
      <c r="D13" s="269"/>
      <c r="E13" s="268"/>
      <c r="H13" s="270" t="s">
        <v>47</v>
      </c>
    </row>
    <row r="14" spans="1:8" ht="80.099999999999994" customHeight="1">
      <c r="A14" s="295" t="s">
        <v>48</v>
      </c>
      <c r="B14" s="271">
        <v>4</v>
      </c>
      <c r="C14" s="272" t="s">
        <v>49</v>
      </c>
      <c r="D14" s="271">
        <v>2</v>
      </c>
      <c r="E14" s="272" t="s">
        <v>50</v>
      </c>
    </row>
    <row r="15" spans="1:8" ht="80.099999999999994" customHeight="1">
      <c r="A15" s="349" t="s">
        <v>51</v>
      </c>
      <c r="B15" s="271">
        <v>5</v>
      </c>
      <c r="C15" s="272" t="s">
        <v>52</v>
      </c>
      <c r="D15" s="271">
        <v>3</v>
      </c>
      <c r="E15" s="296" t="s">
        <v>53</v>
      </c>
    </row>
    <row r="16" spans="1:8" ht="80.099999999999994" customHeight="1">
      <c r="A16" s="349"/>
      <c r="B16" s="271">
        <v>6</v>
      </c>
      <c r="C16" s="272" t="s">
        <v>54</v>
      </c>
      <c r="D16" s="271">
        <v>4</v>
      </c>
      <c r="E16" s="268" t="s">
        <v>55</v>
      </c>
    </row>
    <row r="17" spans="1:5" ht="80.099999999999994" customHeight="1">
      <c r="A17" s="349"/>
      <c r="B17" s="271">
        <v>7</v>
      </c>
      <c r="C17" s="272" t="s">
        <v>56</v>
      </c>
      <c r="D17" s="271"/>
      <c r="E17" s="273"/>
    </row>
    <row r="18" spans="1:5" ht="80.099999999999994" customHeight="1">
      <c r="A18" s="349"/>
      <c r="B18" s="271">
        <v>8</v>
      </c>
      <c r="C18" s="272" t="s">
        <v>57</v>
      </c>
      <c r="D18" s="271"/>
      <c r="E18" s="272"/>
    </row>
    <row r="19" spans="1:5" ht="80.099999999999994" customHeight="1">
      <c r="A19" s="349" t="s">
        <v>58</v>
      </c>
      <c r="B19" s="271">
        <v>9</v>
      </c>
      <c r="C19" s="268" t="s">
        <v>59</v>
      </c>
      <c r="D19" s="267">
        <v>5</v>
      </c>
      <c r="E19" s="268" t="s">
        <v>60</v>
      </c>
    </row>
    <row r="20" spans="1:5" ht="80.099999999999994" customHeight="1">
      <c r="A20" s="349"/>
      <c r="B20" s="271">
        <v>10</v>
      </c>
      <c r="C20" s="268" t="s">
        <v>61</v>
      </c>
      <c r="D20" s="267">
        <v>6</v>
      </c>
      <c r="E20" s="268" t="s">
        <v>62</v>
      </c>
    </row>
    <row r="21" spans="1:5" ht="80.099999999999994" customHeight="1">
      <c r="A21" s="349"/>
      <c r="B21" s="271">
        <v>11</v>
      </c>
      <c r="C21" s="268" t="s">
        <v>63</v>
      </c>
      <c r="D21" s="267"/>
      <c r="E21" s="268"/>
    </row>
    <row r="22" spans="1:5" ht="80.099999999999994" customHeight="1">
      <c r="A22" s="349"/>
      <c r="B22" s="271">
        <v>12</v>
      </c>
      <c r="C22" s="268" t="s">
        <v>64</v>
      </c>
      <c r="D22" s="267"/>
      <c r="E22" s="268"/>
    </row>
    <row r="23" spans="1:5" ht="80.099999999999994" customHeight="1">
      <c r="A23" s="342" t="s">
        <v>65</v>
      </c>
      <c r="B23" s="271">
        <v>13</v>
      </c>
      <c r="C23" s="268" t="s">
        <v>66</v>
      </c>
      <c r="D23" s="267">
        <v>7</v>
      </c>
      <c r="E23" s="268" t="s">
        <v>67</v>
      </c>
    </row>
    <row r="24" spans="1:5" ht="174.6" customHeight="1">
      <c r="A24" s="361"/>
      <c r="B24" s="271">
        <v>14</v>
      </c>
      <c r="C24" s="268" t="s">
        <v>68</v>
      </c>
      <c r="D24" s="258"/>
      <c r="E24" s="272"/>
    </row>
    <row r="25" spans="1:5" ht="48.75" customHeight="1">
      <c r="A25" s="349" t="s">
        <v>69</v>
      </c>
      <c r="B25" s="271">
        <v>15</v>
      </c>
      <c r="C25" s="274" t="s">
        <v>70</v>
      </c>
      <c r="D25" s="271">
        <v>8</v>
      </c>
      <c r="E25" s="272" t="s">
        <v>71</v>
      </c>
    </row>
    <row r="26" spans="1:5" ht="87" customHeight="1">
      <c r="A26" s="349"/>
      <c r="B26" s="271">
        <v>16</v>
      </c>
      <c r="C26" s="274" t="s">
        <v>72</v>
      </c>
      <c r="D26" s="271"/>
      <c r="E26" s="272"/>
    </row>
    <row r="27" spans="1:5" ht="20.100000000000001" customHeight="1">
      <c r="A27" s="348" t="s">
        <v>73</v>
      </c>
      <c r="B27" s="348"/>
      <c r="C27" s="348"/>
      <c r="D27" s="348"/>
      <c r="E27" s="348"/>
    </row>
    <row r="28" spans="1:5" ht="20.100000000000001" customHeight="1">
      <c r="A28" s="266" t="s">
        <v>37</v>
      </c>
      <c r="B28" s="266" t="s">
        <v>38</v>
      </c>
      <c r="C28" s="266" t="s">
        <v>74</v>
      </c>
      <c r="D28" s="266" t="s">
        <v>40</v>
      </c>
      <c r="E28" s="266" t="s">
        <v>75</v>
      </c>
    </row>
    <row r="29" spans="1:5" ht="98.45" customHeight="1">
      <c r="A29" s="349" t="s">
        <v>76</v>
      </c>
      <c r="B29" s="267">
        <v>1</v>
      </c>
      <c r="C29" s="268" t="s">
        <v>77</v>
      </c>
      <c r="D29" s="267">
        <v>1</v>
      </c>
      <c r="E29" s="268" t="s">
        <v>78</v>
      </c>
    </row>
    <row r="30" spans="1:5" ht="81" customHeight="1">
      <c r="A30" s="349"/>
      <c r="B30" s="267">
        <v>2</v>
      </c>
      <c r="C30" s="268" t="s">
        <v>79</v>
      </c>
      <c r="D30" s="267">
        <v>2</v>
      </c>
      <c r="E30" s="268" t="s">
        <v>80</v>
      </c>
    </row>
    <row r="31" spans="1:5" ht="92.1" customHeight="1">
      <c r="A31" s="349"/>
      <c r="B31" s="267">
        <v>3</v>
      </c>
      <c r="C31" s="268" t="s">
        <v>81</v>
      </c>
      <c r="D31" s="267">
        <v>3</v>
      </c>
      <c r="E31" s="268" t="s">
        <v>82</v>
      </c>
    </row>
    <row r="32" spans="1:5" ht="68.25" customHeight="1">
      <c r="A32" s="349"/>
      <c r="B32" s="267"/>
      <c r="C32" s="268"/>
      <c r="D32" s="267">
        <v>4</v>
      </c>
      <c r="E32" s="268" t="s">
        <v>83</v>
      </c>
    </row>
    <row r="33" spans="1:5" ht="49.5" customHeight="1">
      <c r="A33" s="315" t="s">
        <v>84</v>
      </c>
      <c r="B33" s="267">
        <v>4</v>
      </c>
      <c r="C33" s="274" t="s">
        <v>85</v>
      </c>
      <c r="D33" s="267"/>
      <c r="E33" s="274"/>
    </row>
    <row r="34" spans="1:5" s="275" customFormat="1" ht="28.5">
      <c r="A34" s="349" t="s">
        <v>86</v>
      </c>
      <c r="B34" s="267">
        <v>5</v>
      </c>
      <c r="C34" s="268" t="s">
        <v>87</v>
      </c>
      <c r="D34" s="267">
        <v>5</v>
      </c>
      <c r="E34" s="276" t="s">
        <v>88</v>
      </c>
    </row>
    <row r="35" spans="1:5" s="275" customFormat="1" ht="55.5" customHeight="1">
      <c r="A35" s="349"/>
      <c r="B35" s="267">
        <v>6</v>
      </c>
      <c r="C35" s="268" t="s">
        <v>89</v>
      </c>
      <c r="D35" s="267">
        <v>6</v>
      </c>
      <c r="E35" s="268" t="s">
        <v>90</v>
      </c>
    </row>
    <row r="36" spans="1:5" s="275" customFormat="1" ht="28.5">
      <c r="A36" s="349"/>
      <c r="B36" s="267">
        <v>7</v>
      </c>
      <c r="C36" s="268" t="s">
        <v>91</v>
      </c>
      <c r="D36" s="267">
        <v>7</v>
      </c>
      <c r="E36" s="268" t="s">
        <v>92</v>
      </c>
    </row>
    <row r="37" spans="1:5" s="275" customFormat="1" ht="61.5" customHeight="1">
      <c r="A37" s="349"/>
      <c r="B37" s="267">
        <v>8</v>
      </c>
      <c r="C37" s="268" t="s">
        <v>93</v>
      </c>
      <c r="D37" s="267">
        <v>8</v>
      </c>
      <c r="E37" s="268" t="s">
        <v>94</v>
      </c>
    </row>
    <row r="38" spans="1:5" s="275" customFormat="1" ht="61.5" customHeight="1">
      <c r="A38" s="349"/>
      <c r="B38" s="267">
        <v>9</v>
      </c>
      <c r="C38" s="276" t="s">
        <v>95</v>
      </c>
      <c r="D38" s="267">
        <v>9</v>
      </c>
      <c r="E38" s="268" t="s">
        <v>96</v>
      </c>
    </row>
    <row r="39" spans="1:5" ht="71.25" customHeight="1">
      <c r="A39" s="349"/>
      <c r="B39" s="267">
        <v>10</v>
      </c>
      <c r="C39" s="268" t="s">
        <v>97</v>
      </c>
      <c r="D39" s="267"/>
      <c r="E39" s="268"/>
    </row>
    <row r="40" spans="1:5" ht="105" customHeight="1">
      <c r="A40" s="349"/>
      <c r="B40" s="267">
        <v>11</v>
      </c>
      <c r="C40" s="268" t="s">
        <v>98</v>
      </c>
      <c r="D40" s="267"/>
      <c r="E40" s="268"/>
    </row>
    <row r="41" spans="1:5" ht="75.599999999999994" customHeight="1">
      <c r="A41" s="349" t="s">
        <v>99</v>
      </c>
      <c r="B41" s="267">
        <v>12</v>
      </c>
      <c r="C41" s="268" t="s">
        <v>100</v>
      </c>
      <c r="D41" s="269">
        <v>10</v>
      </c>
      <c r="E41" s="268" t="s">
        <v>101</v>
      </c>
    </row>
    <row r="42" spans="1:5" ht="62.45" customHeight="1">
      <c r="A42" s="349"/>
      <c r="B42" s="267">
        <v>13</v>
      </c>
      <c r="C42" s="268" t="s">
        <v>102</v>
      </c>
      <c r="D42" s="269"/>
      <c r="E42" s="268"/>
    </row>
    <row r="43" spans="1:5" ht="57">
      <c r="A43" s="349" t="s">
        <v>103</v>
      </c>
      <c r="B43" s="267">
        <v>14</v>
      </c>
      <c r="C43" s="268" t="s">
        <v>104</v>
      </c>
      <c r="D43" s="269">
        <v>11</v>
      </c>
      <c r="E43" s="276" t="s">
        <v>105</v>
      </c>
    </row>
    <row r="44" spans="1:5" ht="28.5">
      <c r="A44" s="349"/>
      <c r="B44" s="267">
        <v>15</v>
      </c>
      <c r="C44" s="268" t="s">
        <v>106</v>
      </c>
      <c r="D44" s="269">
        <v>12</v>
      </c>
      <c r="E44" s="276" t="s">
        <v>107</v>
      </c>
    </row>
    <row r="45" spans="1:5" ht="28.5">
      <c r="A45" s="349"/>
      <c r="B45" s="267">
        <v>16</v>
      </c>
      <c r="C45" s="268" t="s">
        <v>108</v>
      </c>
      <c r="D45" s="298">
        <v>13</v>
      </c>
      <c r="E45" s="276" t="s">
        <v>109</v>
      </c>
    </row>
    <row r="46" spans="1:5" ht="28.5">
      <c r="A46" s="349"/>
      <c r="B46" s="267">
        <v>17</v>
      </c>
      <c r="C46" s="268" t="s">
        <v>110</v>
      </c>
      <c r="D46" s="269"/>
      <c r="E46" s="276"/>
    </row>
    <row r="47" spans="1:5" ht="28.5">
      <c r="A47" s="349" t="s">
        <v>111</v>
      </c>
      <c r="B47" s="267">
        <v>18</v>
      </c>
      <c r="C47" s="268" t="s">
        <v>112</v>
      </c>
      <c r="D47" s="269">
        <v>14</v>
      </c>
      <c r="E47" s="276" t="s">
        <v>113</v>
      </c>
    </row>
    <row r="48" spans="1:5" ht="28.5">
      <c r="A48" s="349"/>
      <c r="B48" s="267">
        <v>19</v>
      </c>
      <c r="C48" s="268" t="s">
        <v>114</v>
      </c>
      <c r="D48" s="269"/>
      <c r="E48" s="268"/>
    </row>
    <row r="49" spans="1:6" ht="42.75">
      <c r="A49" s="317" t="s">
        <v>115</v>
      </c>
      <c r="B49" s="267">
        <v>20</v>
      </c>
      <c r="C49" s="268" t="s">
        <v>116</v>
      </c>
      <c r="D49" s="269">
        <v>15</v>
      </c>
      <c r="E49" s="276" t="s">
        <v>117</v>
      </c>
    </row>
    <row r="50" spans="1:6" ht="77.099999999999994" customHeight="1">
      <c r="A50" s="315" t="s">
        <v>118</v>
      </c>
      <c r="B50" s="267">
        <v>21</v>
      </c>
      <c r="C50" s="268" t="s">
        <v>119</v>
      </c>
      <c r="D50" s="269">
        <v>16</v>
      </c>
      <c r="E50" s="268" t="s">
        <v>120</v>
      </c>
    </row>
    <row r="51" spans="1:6" ht="50.1" customHeight="1">
      <c r="A51" s="315" t="s">
        <v>121</v>
      </c>
      <c r="B51" s="267">
        <v>22</v>
      </c>
      <c r="C51" s="276" t="s">
        <v>122</v>
      </c>
      <c r="D51" s="269">
        <v>17</v>
      </c>
      <c r="E51" s="276" t="s">
        <v>123</v>
      </c>
    </row>
    <row r="52" spans="1:6" ht="39.950000000000003" customHeight="1">
      <c r="A52" s="342" t="s">
        <v>124</v>
      </c>
      <c r="B52" s="267">
        <v>23</v>
      </c>
      <c r="C52" s="268" t="s">
        <v>125</v>
      </c>
      <c r="D52" s="269">
        <v>18</v>
      </c>
      <c r="E52" s="268" t="s">
        <v>126</v>
      </c>
    </row>
    <row r="53" spans="1:6" ht="72" customHeight="1">
      <c r="A53" s="343"/>
      <c r="B53" s="267">
        <v>24</v>
      </c>
      <c r="C53" s="268" t="s">
        <v>127</v>
      </c>
      <c r="D53" s="269">
        <v>19</v>
      </c>
      <c r="E53" s="268" t="s">
        <v>128</v>
      </c>
    </row>
    <row r="54" spans="1:6" ht="72" customHeight="1">
      <c r="A54" s="343"/>
      <c r="B54" s="267">
        <v>25</v>
      </c>
      <c r="C54" s="268" t="s">
        <v>129</v>
      </c>
      <c r="D54" s="277">
        <v>20</v>
      </c>
      <c r="E54" s="268" t="s">
        <v>130</v>
      </c>
    </row>
    <row r="55" spans="1:6">
      <c r="B55" s="299"/>
      <c r="C55" s="300"/>
      <c r="D55" s="299"/>
    </row>
    <row r="56" spans="1:6" ht="45.75" customHeight="1">
      <c r="A56" s="301" t="s">
        <v>131</v>
      </c>
      <c r="B56" s="344" t="s">
        <v>132</v>
      </c>
      <c r="C56" s="345"/>
      <c r="D56" s="302" t="s">
        <v>133</v>
      </c>
      <c r="E56" s="303" t="s">
        <v>134</v>
      </c>
      <c r="F56" s="304"/>
    </row>
    <row r="57" spans="1:6" ht="36" customHeight="1">
      <c r="A57" s="305" t="s">
        <v>135</v>
      </c>
      <c r="B57" s="346" t="s">
        <v>136</v>
      </c>
      <c r="C57" s="347"/>
      <c r="D57" s="306" t="s">
        <v>137</v>
      </c>
      <c r="E57" s="307" t="s">
        <v>138</v>
      </c>
      <c r="F57" s="304"/>
    </row>
    <row r="58" spans="1:6" ht="18" customHeight="1">
      <c r="E58" s="308"/>
    </row>
    <row r="59" spans="1:6" ht="36" customHeight="1"/>
    <row r="60" spans="1:6" ht="36" customHeight="1"/>
  </sheetData>
  <mergeCells count="23">
    <mergeCell ref="A25:A26"/>
    <mergeCell ref="B1:D1"/>
    <mergeCell ref="B2:C2"/>
    <mergeCell ref="B4:E4"/>
    <mergeCell ref="A6:A7"/>
    <mergeCell ref="B6:C6"/>
    <mergeCell ref="D6:E6"/>
    <mergeCell ref="B7:C7"/>
    <mergeCell ref="D7:E7"/>
    <mergeCell ref="A9:E9"/>
    <mergeCell ref="A11:A13"/>
    <mergeCell ref="A15:A18"/>
    <mergeCell ref="A19:A22"/>
    <mergeCell ref="A23:A24"/>
    <mergeCell ref="A52:A54"/>
    <mergeCell ref="B56:C56"/>
    <mergeCell ref="B57:C57"/>
    <mergeCell ref="A27:E27"/>
    <mergeCell ref="A29:A32"/>
    <mergeCell ref="A34:A40"/>
    <mergeCell ref="A41:A42"/>
    <mergeCell ref="A43:A46"/>
    <mergeCell ref="A47:A48"/>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A540-4C39-429D-87A0-38BA7A1E68AC}">
  <sheetPr codeName="Sheet5"/>
  <dimension ref="A1:F13"/>
  <sheetViews>
    <sheetView showGridLines="0" view="pageBreakPreview" zoomScale="60" zoomScaleNormal="90" workbookViewId="0">
      <selection activeCell="A6" sqref="A6"/>
    </sheetView>
  </sheetViews>
  <sheetFormatPr defaultColWidth="10.42578125" defaultRowHeight="15"/>
  <cols>
    <col min="1" max="1" width="60.85546875" style="289" customWidth="1"/>
    <col min="2" max="2" width="15.85546875" style="290" customWidth="1"/>
    <col min="3" max="5" width="15.85546875" style="291" customWidth="1"/>
    <col min="6" max="6" width="40.85546875" style="289" customWidth="1"/>
    <col min="7" max="7" width="2.7109375" style="281" customWidth="1"/>
    <col min="8" max="16384" width="10.42578125" style="281"/>
  </cols>
  <sheetData>
    <row r="1" spans="1:6" ht="80.099999999999994" customHeight="1">
      <c r="A1" s="280"/>
      <c r="B1" s="362" t="s">
        <v>139</v>
      </c>
      <c r="C1" s="362"/>
      <c r="D1" s="362"/>
      <c r="E1" s="362"/>
      <c r="F1" s="280"/>
    </row>
    <row r="2" spans="1:6">
      <c r="A2" s="363" t="s">
        <v>140</v>
      </c>
      <c r="B2" s="363"/>
      <c r="C2" s="363"/>
      <c r="D2" s="363"/>
      <c r="E2" s="363"/>
      <c r="F2" s="363"/>
    </row>
    <row r="3" spans="1:6" ht="28.5" customHeight="1">
      <c r="A3" s="364" t="s">
        <v>141</v>
      </c>
      <c r="B3" s="365" t="s">
        <v>142</v>
      </c>
      <c r="C3" s="365"/>
      <c r="D3" s="365"/>
      <c r="E3" s="365"/>
      <c r="F3" s="318" t="s">
        <v>143</v>
      </c>
    </row>
    <row r="4" spans="1:6" ht="46.5" customHeight="1">
      <c r="A4" s="364"/>
      <c r="B4" s="282" t="s">
        <v>144</v>
      </c>
      <c r="C4" s="282" t="s">
        <v>145</v>
      </c>
      <c r="D4" s="282" t="s">
        <v>146</v>
      </c>
      <c r="E4" s="282" t="s">
        <v>147</v>
      </c>
      <c r="F4" s="283"/>
    </row>
    <row r="5" spans="1:6" ht="65.099999999999994" customHeight="1">
      <c r="A5" s="288" t="s">
        <v>148</v>
      </c>
      <c r="B5" s="284" t="s">
        <v>149</v>
      </c>
      <c r="C5" s="285" t="s">
        <v>150</v>
      </c>
      <c r="D5" s="285" t="s">
        <v>151</v>
      </c>
      <c r="E5" s="285" t="s">
        <v>152</v>
      </c>
      <c r="F5" s="309" t="s">
        <v>153</v>
      </c>
    </row>
    <row r="6" spans="1:6" ht="65.099999999999994" customHeight="1">
      <c r="A6" s="288" t="s">
        <v>154</v>
      </c>
      <c r="B6" s="284" t="s">
        <v>149</v>
      </c>
      <c r="C6" s="285" t="s">
        <v>150</v>
      </c>
      <c r="D6" s="285" t="s">
        <v>155</v>
      </c>
      <c r="E6" s="285" t="s">
        <v>156</v>
      </c>
      <c r="F6" s="309" t="s">
        <v>157</v>
      </c>
    </row>
    <row r="7" spans="1:6" ht="65.099999999999994" customHeight="1">
      <c r="A7" s="297" t="s">
        <v>158</v>
      </c>
      <c r="B7" s="286"/>
      <c r="C7" s="287">
        <v>3</v>
      </c>
      <c r="D7" s="287">
        <v>19</v>
      </c>
      <c r="E7" s="287" t="s">
        <v>159</v>
      </c>
      <c r="F7" s="309" t="s">
        <v>160</v>
      </c>
    </row>
    <row r="8" spans="1:6" ht="65.099999999999994" customHeight="1">
      <c r="A8" s="288" t="s">
        <v>161</v>
      </c>
      <c r="B8" s="286"/>
      <c r="C8" s="287">
        <v>6</v>
      </c>
      <c r="D8" s="287">
        <v>1</v>
      </c>
      <c r="E8" s="287" t="s">
        <v>162</v>
      </c>
      <c r="F8" s="309" t="s">
        <v>163</v>
      </c>
    </row>
    <row r="9" spans="1:6" ht="78.95" customHeight="1">
      <c r="A9" s="288" t="s">
        <v>164</v>
      </c>
      <c r="B9" s="286" t="s">
        <v>165</v>
      </c>
      <c r="C9" s="286" t="s">
        <v>166</v>
      </c>
      <c r="D9" s="285" t="s">
        <v>167</v>
      </c>
      <c r="E9" s="285" t="s">
        <v>168</v>
      </c>
      <c r="F9" s="309" t="s">
        <v>169</v>
      </c>
    </row>
    <row r="10" spans="1:6" ht="65.099999999999994" customHeight="1">
      <c r="A10" s="297" t="s">
        <v>170</v>
      </c>
      <c r="B10" s="284"/>
      <c r="C10" s="285"/>
      <c r="D10" s="285">
        <v>18</v>
      </c>
      <c r="E10" s="285"/>
      <c r="F10" s="309" t="s">
        <v>171</v>
      </c>
    </row>
    <row r="11" spans="1:6" ht="65.099999999999994" customHeight="1">
      <c r="A11" s="297" t="s">
        <v>172</v>
      </c>
      <c r="B11" s="284"/>
      <c r="C11" s="285" t="s">
        <v>173</v>
      </c>
      <c r="D11" s="285"/>
      <c r="E11" s="285" t="s">
        <v>174</v>
      </c>
      <c r="F11" s="309" t="s">
        <v>175</v>
      </c>
    </row>
    <row r="12" spans="1:6" ht="65.099999999999994" customHeight="1">
      <c r="A12" s="288" t="s">
        <v>176</v>
      </c>
      <c r="B12" s="286"/>
      <c r="C12" s="285" t="s">
        <v>173</v>
      </c>
      <c r="D12" s="287"/>
      <c r="E12" s="285" t="s">
        <v>174</v>
      </c>
      <c r="F12" s="309" t="s">
        <v>177</v>
      </c>
    </row>
    <row r="13" spans="1:6" ht="65.099999999999994" customHeight="1">
      <c r="A13" s="288"/>
      <c r="B13" s="286"/>
      <c r="C13" s="287"/>
      <c r="D13" s="287"/>
      <c r="E13" s="287"/>
      <c r="F13" s="309"/>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EEFD8697-5D1C-4F36-B0AC-0238D1BAA1B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90BF04A0-4BD6-400F-B629-00823629099E}"/>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topLeftCell="A29" zoomScale="90" zoomScaleNormal="90" workbookViewId="0">
      <selection activeCell="F47" sqref="F47:G47"/>
    </sheetView>
  </sheetViews>
  <sheetFormatPr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66" t="s">
        <v>178</v>
      </c>
      <c r="C2" s="367"/>
      <c r="D2" s="367"/>
      <c r="E2" s="367"/>
      <c r="F2" s="367"/>
      <c r="G2" s="368"/>
    </row>
    <row r="3" spans="2:9" ht="15">
      <c r="B3" s="369" t="s">
        <v>179</v>
      </c>
      <c r="C3" s="370"/>
      <c r="D3" s="371"/>
      <c r="E3" s="371"/>
      <c r="F3" s="371"/>
      <c r="G3" s="372"/>
    </row>
    <row r="4" spans="2:9" ht="88.5" customHeight="1">
      <c r="B4" s="373" t="s">
        <v>180</v>
      </c>
      <c r="C4" s="374"/>
      <c r="D4" s="374"/>
      <c r="E4" s="374"/>
      <c r="F4" s="374"/>
      <c r="G4" s="375"/>
    </row>
    <row r="5" spans="2:9" ht="15">
      <c r="B5" s="124"/>
      <c r="C5" s="136"/>
      <c r="D5" s="137"/>
      <c r="E5" s="138"/>
      <c r="F5" s="138"/>
      <c r="G5" s="138"/>
    </row>
    <row r="6" spans="2:9" ht="16.5" customHeight="1">
      <c r="B6" s="376" t="s">
        <v>181</v>
      </c>
      <c r="C6" s="377"/>
      <c r="D6" s="377"/>
      <c r="E6" s="377"/>
      <c r="F6" s="377"/>
      <c r="G6" s="378"/>
    </row>
    <row r="7" spans="2:9" ht="76.5" customHeight="1">
      <c r="B7" s="376"/>
      <c r="C7" s="377"/>
      <c r="D7" s="377"/>
      <c r="E7" s="377"/>
      <c r="F7" s="377"/>
      <c r="G7" s="378"/>
    </row>
    <row r="8" spans="2:9" ht="15" thickBot="1">
      <c r="B8" s="139"/>
      <c r="C8" s="140"/>
      <c r="D8" s="140"/>
      <c r="E8" s="141"/>
      <c r="F8" s="142"/>
      <c r="G8" s="142"/>
    </row>
    <row r="9" spans="2:9">
      <c r="B9" s="143"/>
      <c r="C9" s="223" t="s">
        <v>182</v>
      </c>
      <c r="D9" s="379" t="s">
        <v>183</v>
      </c>
      <c r="E9" s="380"/>
      <c r="F9" s="381" t="s">
        <v>184</v>
      </c>
      <c r="G9" s="382"/>
    </row>
    <row r="10" spans="2:9" ht="15" customHeight="1">
      <c r="B10" s="144"/>
      <c r="C10" s="126">
        <v>5</v>
      </c>
      <c r="D10" s="383" t="s">
        <v>185</v>
      </c>
      <c r="E10" s="384"/>
      <c r="F10" s="385" t="s">
        <v>186</v>
      </c>
      <c r="G10" s="386"/>
      <c r="H10" s="412"/>
      <c r="I10" s="412"/>
    </row>
    <row r="11" spans="2:9">
      <c r="B11" s="144"/>
      <c r="C11" s="126">
        <v>5</v>
      </c>
      <c r="D11" s="383" t="s">
        <v>187</v>
      </c>
      <c r="E11" s="384"/>
      <c r="F11" s="385" t="s">
        <v>188</v>
      </c>
      <c r="G11" s="386"/>
      <c r="H11" s="412"/>
      <c r="I11" s="412"/>
    </row>
    <row r="12" spans="2:9">
      <c r="B12" s="144"/>
      <c r="C12" s="126">
        <v>5</v>
      </c>
      <c r="D12" s="383" t="s">
        <v>189</v>
      </c>
      <c r="E12" s="384"/>
      <c r="F12" s="385" t="s">
        <v>190</v>
      </c>
      <c r="G12" s="386"/>
      <c r="H12" s="412"/>
      <c r="I12" s="412"/>
    </row>
    <row r="13" spans="2:9" ht="27.75" customHeight="1">
      <c r="B13" s="144"/>
      <c r="C13" s="126">
        <v>5</v>
      </c>
      <c r="D13" s="383" t="s">
        <v>191</v>
      </c>
      <c r="E13" s="384"/>
      <c r="F13" s="385" t="s">
        <v>192</v>
      </c>
      <c r="G13" s="386"/>
      <c r="H13" s="412"/>
      <c r="I13" s="412"/>
    </row>
    <row r="14" spans="2:9">
      <c r="B14" s="144"/>
      <c r="C14" s="126">
        <v>5</v>
      </c>
      <c r="D14" s="383" t="s">
        <v>193</v>
      </c>
      <c r="E14" s="384"/>
      <c r="F14" s="385" t="s">
        <v>194</v>
      </c>
      <c r="G14" s="386"/>
      <c r="H14" s="412"/>
      <c r="I14" s="412"/>
    </row>
    <row r="15" spans="2:9" ht="41.25" customHeight="1">
      <c r="B15" s="144"/>
      <c r="C15" s="126">
        <v>5</v>
      </c>
      <c r="D15" s="383" t="s">
        <v>195</v>
      </c>
      <c r="E15" s="384"/>
      <c r="F15" s="385" t="s">
        <v>196</v>
      </c>
      <c r="G15" s="386"/>
      <c r="H15" s="412"/>
      <c r="I15" s="412"/>
    </row>
    <row r="16" spans="2:9" ht="41.25" customHeight="1">
      <c r="B16" s="144"/>
      <c r="C16" s="126">
        <v>5</v>
      </c>
      <c r="D16" s="387" t="s">
        <v>197</v>
      </c>
      <c r="E16" s="388"/>
      <c r="F16" s="385" t="s">
        <v>198</v>
      </c>
      <c r="G16" s="386"/>
      <c r="H16" s="412"/>
      <c r="I16" s="412"/>
    </row>
    <row r="17" spans="2:9" ht="51.75" customHeight="1">
      <c r="B17" s="144"/>
      <c r="C17" s="126">
        <v>5</v>
      </c>
      <c r="D17" s="388" t="s">
        <v>199</v>
      </c>
      <c r="E17" s="391"/>
      <c r="F17" s="385" t="s">
        <v>200</v>
      </c>
      <c r="G17" s="386"/>
      <c r="H17" s="412"/>
      <c r="I17" s="412"/>
    </row>
    <row r="18" spans="2:9" ht="51.75" customHeight="1">
      <c r="B18" s="144"/>
      <c r="C18" s="126">
        <v>5</v>
      </c>
      <c r="D18" s="387" t="s">
        <v>201</v>
      </c>
      <c r="E18" s="388"/>
      <c r="F18" s="385" t="s">
        <v>202</v>
      </c>
      <c r="G18" s="386"/>
      <c r="H18" s="412"/>
      <c r="I18" s="412"/>
    </row>
    <row r="19" spans="2:9" ht="51.75" customHeight="1">
      <c r="B19" s="144"/>
      <c r="C19" s="126">
        <v>5</v>
      </c>
      <c r="D19" s="224" t="s">
        <v>203</v>
      </c>
      <c r="E19" s="225"/>
      <c r="F19" s="385" t="s">
        <v>204</v>
      </c>
      <c r="G19" s="386"/>
      <c r="H19" s="412"/>
      <c r="I19" s="412"/>
    </row>
    <row r="20" spans="2:9" ht="51.75" customHeight="1">
      <c r="B20" s="144"/>
      <c r="C20" s="126">
        <v>5</v>
      </c>
      <c r="D20" s="224" t="s">
        <v>205</v>
      </c>
      <c r="E20" s="225"/>
      <c r="F20" s="385" t="s">
        <v>206</v>
      </c>
      <c r="G20" s="386"/>
      <c r="H20" s="412"/>
      <c r="I20" s="412"/>
    </row>
    <row r="21" spans="2:9" ht="66.75" customHeight="1">
      <c r="B21" s="144"/>
      <c r="C21" s="126">
        <v>5</v>
      </c>
      <c r="D21" s="387" t="s">
        <v>207</v>
      </c>
      <c r="E21" s="388"/>
      <c r="F21" s="385" t="s">
        <v>208</v>
      </c>
      <c r="G21" s="386"/>
      <c r="H21" s="412"/>
      <c r="I21" s="412"/>
    </row>
    <row r="22" spans="2:9" ht="36" customHeight="1">
      <c r="B22" s="144"/>
      <c r="C22" s="126">
        <v>5</v>
      </c>
      <c r="D22" s="389" t="s">
        <v>209</v>
      </c>
      <c r="E22" s="390"/>
      <c r="F22" s="385" t="s">
        <v>210</v>
      </c>
      <c r="G22" s="386"/>
      <c r="H22" s="421"/>
      <c r="I22" s="421"/>
    </row>
    <row r="23" spans="2:9" ht="26.25" customHeight="1">
      <c r="B23" s="144"/>
      <c r="C23" s="126">
        <v>5</v>
      </c>
      <c r="D23" s="404" t="s">
        <v>211</v>
      </c>
      <c r="E23" s="404"/>
      <c r="F23" s="405" t="s">
        <v>212</v>
      </c>
      <c r="G23" s="386"/>
      <c r="H23" s="412"/>
      <c r="I23" s="412"/>
    </row>
    <row r="24" spans="2:9" ht="26.25" customHeight="1">
      <c r="B24" s="144"/>
      <c r="C24" s="126">
        <v>5</v>
      </c>
      <c r="D24" s="404" t="s">
        <v>213</v>
      </c>
      <c r="E24" s="404"/>
      <c r="F24" s="405" t="s">
        <v>214</v>
      </c>
      <c r="G24" s="386"/>
      <c r="H24" s="412"/>
      <c r="I24" s="412"/>
    </row>
    <row r="25" spans="2:9" ht="26.25" customHeight="1">
      <c r="B25" s="144"/>
      <c r="C25" s="126">
        <v>5</v>
      </c>
      <c r="D25" s="406" t="s">
        <v>215</v>
      </c>
      <c r="E25" s="407"/>
      <c r="F25" s="405" t="s">
        <v>216</v>
      </c>
      <c r="G25" s="386"/>
      <c r="H25" s="412"/>
      <c r="I25" s="412"/>
    </row>
    <row r="26" spans="2:9" ht="27" customHeight="1">
      <c r="B26" s="145"/>
      <c r="C26" s="392" t="s">
        <v>217</v>
      </c>
      <c r="D26" s="393"/>
      <c r="E26" s="393"/>
      <c r="F26" s="393"/>
      <c r="G26" s="394"/>
    </row>
    <row r="27" spans="2:9" ht="27" customHeight="1">
      <c r="B27" s="395" t="s">
        <v>218</v>
      </c>
      <c r="C27" s="396"/>
      <c r="D27" s="396"/>
      <c r="E27" s="396"/>
      <c r="F27" s="396"/>
      <c r="G27" s="397"/>
    </row>
    <row r="28" spans="2:9" ht="10.5" customHeight="1">
      <c r="B28" s="146"/>
      <c r="D28" s="147"/>
      <c r="E28" s="148"/>
      <c r="F28" s="149"/>
      <c r="G28" s="149"/>
    </row>
    <row r="29" spans="2:9">
      <c r="B29" s="146"/>
      <c r="C29" s="150"/>
      <c r="D29" s="398" t="s">
        <v>183</v>
      </c>
      <c r="E29" s="398"/>
      <c r="F29" s="399" t="s">
        <v>184</v>
      </c>
      <c r="G29" s="400"/>
    </row>
    <row r="30" spans="2:9">
      <c r="B30" s="146"/>
      <c r="D30" s="401" t="s">
        <v>185</v>
      </c>
      <c r="E30" s="401"/>
      <c r="F30" s="402" t="s">
        <v>219</v>
      </c>
      <c r="G30" s="403"/>
      <c r="H30" s="412"/>
      <c r="I30" s="412"/>
    </row>
    <row r="31" spans="2:9">
      <c r="B31" s="146"/>
      <c r="D31" s="401" t="s">
        <v>187</v>
      </c>
      <c r="E31" s="401"/>
      <c r="F31" s="402" t="s">
        <v>220</v>
      </c>
      <c r="G31" s="403"/>
      <c r="H31" s="412"/>
      <c r="I31" s="412"/>
    </row>
    <row r="32" spans="2:9">
      <c r="B32" s="146"/>
      <c r="D32" s="401" t="s">
        <v>189</v>
      </c>
      <c r="E32" s="401"/>
      <c r="F32" s="402" t="s">
        <v>221</v>
      </c>
      <c r="G32" s="403"/>
      <c r="H32" s="412"/>
      <c r="I32" s="412"/>
    </row>
    <row r="33" spans="2:9">
      <c r="B33" s="146"/>
      <c r="D33" s="401" t="s">
        <v>191</v>
      </c>
      <c r="E33" s="401"/>
      <c r="F33" s="402" t="s">
        <v>222</v>
      </c>
      <c r="G33" s="403"/>
      <c r="H33" s="412"/>
      <c r="I33" s="412"/>
    </row>
    <row r="34" spans="2:9">
      <c r="B34" s="146"/>
      <c r="D34" s="401" t="s">
        <v>193</v>
      </c>
      <c r="E34" s="401"/>
      <c r="F34" s="402" t="s">
        <v>223</v>
      </c>
      <c r="G34" s="403"/>
      <c r="H34" s="412"/>
      <c r="I34" s="412"/>
    </row>
    <row r="35" spans="2:9" ht="40.9" customHeight="1">
      <c r="B35" s="146"/>
      <c r="D35" s="401" t="s">
        <v>224</v>
      </c>
      <c r="E35" s="401"/>
      <c r="F35" s="402" t="s">
        <v>225</v>
      </c>
      <c r="G35" s="403"/>
      <c r="H35" s="412"/>
      <c r="I35" s="412"/>
    </row>
    <row r="36" spans="2:9" ht="42" customHeight="1">
      <c r="B36" s="125"/>
      <c r="C36" s="151"/>
      <c r="D36" s="401" t="s">
        <v>226</v>
      </c>
      <c r="E36" s="401"/>
      <c r="F36" s="402" t="s">
        <v>227</v>
      </c>
      <c r="G36" s="403"/>
      <c r="H36" s="422"/>
      <c r="I36" s="422"/>
    </row>
    <row r="37" spans="2:9" ht="30.75" customHeight="1">
      <c r="B37" s="125"/>
      <c r="C37" s="151"/>
      <c r="D37" s="401" t="s">
        <v>228</v>
      </c>
      <c r="E37" s="401"/>
      <c r="F37" s="408" t="s">
        <v>229</v>
      </c>
      <c r="G37" s="409"/>
      <c r="H37" s="422"/>
      <c r="I37" s="422"/>
    </row>
    <row r="38" spans="2:9" ht="33" customHeight="1">
      <c r="B38" s="125"/>
      <c r="C38" s="151"/>
      <c r="D38" s="401" t="s">
        <v>230</v>
      </c>
      <c r="E38" s="401"/>
      <c r="F38" s="408" t="s">
        <v>229</v>
      </c>
      <c r="G38" s="409"/>
      <c r="H38" s="422"/>
      <c r="I38" s="422"/>
    </row>
    <row r="39" spans="2:9" ht="30" customHeight="1">
      <c r="B39" s="125"/>
      <c r="C39" s="151"/>
      <c r="D39" s="401" t="s">
        <v>231</v>
      </c>
      <c r="E39" s="401"/>
      <c r="F39" s="408" t="s">
        <v>229</v>
      </c>
      <c r="G39" s="409"/>
      <c r="H39" s="422"/>
      <c r="I39" s="422"/>
    </row>
    <row r="40" spans="2:9" ht="30" customHeight="1">
      <c r="B40" s="125"/>
      <c r="C40" s="151"/>
      <c r="D40" s="401" t="s">
        <v>232</v>
      </c>
      <c r="E40" s="401"/>
      <c r="F40" s="408" t="s">
        <v>229</v>
      </c>
      <c r="G40" s="409"/>
      <c r="H40" s="422"/>
      <c r="I40" s="422"/>
    </row>
    <row r="41" spans="2:9" ht="30" customHeight="1">
      <c r="B41" s="125"/>
      <c r="C41" s="151"/>
      <c r="D41" s="410" t="s">
        <v>233</v>
      </c>
      <c r="E41" s="411"/>
      <c r="F41" s="402" t="s">
        <v>234</v>
      </c>
      <c r="G41" s="403"/>
      <c r="H41" s="422"/>
      <c r="I41" s="422"/>
    </row>
    <row r="42" spans="2:9" ht="35.25" customHeight="1">
      <c r="B42" s="125"/>
      <c r="C42" s="151"/>
      <c r="D42" s="401" t="s">
        <v>235</v>
      </c>
      <c r="E42" s="401"/>
      <c r="F42" s="402" t="s">
        <v>236</v>
      </c>
      <c r="G42" s="403"/>
      <c r="H42" s="422"/>
      <c r="I42" s="422"/>
    </row>
    <row r="43" spans="2:9" ht="31.5" customHeight="1">
      <c r="B43" s="125"/>
      <c r="C43" s="151"/>
      <c r="D43" s="401" t="s">
        <v>228</v>
      </c>
      <c r="E43" s="401"/>
      <c r="F43" s="408" t="s">
        <v>229</v>
      </c>
      <c r="G43" s="409"/>
      <c r="H43" s="422"/>
      <c r="I43" s="422"/>
    </row>
    <row r="44" spans="2:9" ht="35.25" customHeight="1">
      <c r="B44" s="125"/>
      <c r="C44" s="151"/>
      <c r="D44" s="401" t="s">
        <v>237</v>
      </c>
      <c r="E44" s="401"/>
      <c r="F44" s="408" t="s">
        <v>229</v>
      </c>
      <c r="G44" s="409"/>
      <c r="H44" s="422"/>
      <c r="I44" s="422"/>
    </row>
    <row r="45" spans="2:9" ht="57" customHeight="1">
      <c r="B45" s="125"/>
      <c r="C45" s="151"/>
      <c r="D45" s="401" t="s">
        <v>232</v>
      </c>
      <c r="E45" s="401"/>
      <c r="F45" s="408" t="s">
        <v>229</v>
      </c>
      <c r="G45" s="409"/>
      <c r="H45" s="422"/>
      <c r="I45" s="422"/>
    </row>
    <row r="46" spans="2:9" ht="32.25" customHeight="1">
      <c r="B46" s="125"/>
      <c r="C46" s="151"/>
      <c r="D46" s="401" t="s">
        <v>230</v>
      </c>
      <c r="E46" s="401"/>
      <c r="F46" s="408" t="s">
        <v>229</v>
      </c>
      <c r="G46" s="409"/>
      <c r="H46" s="422"/>
      <c r="I46" s="422"/>
    </row>
    <row r="47" spans="2:9" ht="32.25" customHeight="1">
      <c r="B47" s="125"/>
      <c r="C47" s="151"/>
      <c r="D47" s="410" t="s">
        <v>238</v>
      </c>
      <c r="E47" s="411"/>
      <c r="F47" s="419" t="s">
        <v>239</v>
      </c>
      <c r="G47" s="420"/>
      <c r="H47" s="422"/>
      <c r="I47" s="422"/>
    </row>
    <row r="48" spans="2:9" ht="32.25" customHeight="1">
      <c r="B48" s="125"/>
      <c r="C48" s="151"/>
      <c r="D48" s="401" t="s">
        <v>240</v>
      </c>
      <c r="E48" s="401"/>
      <c r="F48" s="402" t="s">
        <v>241</v>
      </c>
      <c r="G48" s="403"/>
      <c r="H48" s="422"/>
      <c r="I48" s="422"/>
    </row>
    <row r="49" spans="2:9" ht="32.25" customHeight="1">
      <c r="B49" s="125"/>
      <c r="C49" s="151"/>
      <c r="D49" s="401" t="s">
        <v>242</v>
      </c>
      <c r="E49" s="401"/>
      <c r="F49" s="402" t="s">
        <v>243</v>
      </c>
      <c r="G49" s="403"/>
      <c r="H49" s="422"/>
      <c r="I49" s="422"/>
    </row>
    <row r="50" spans="2:9" ht="32.25" customHeight="1">
      <c r="B50" s="125"/>
      <c r="C50" s="151"/>
      <c r="D50" s="401" t="s">
        <v>244</v>
      </c>
      <c r="E50" s="401"/>
      <c r="F50" s="402" t="s">
        <v>245</v>
      </c>
      <c r="G50" s="403"/>
      <c r="H50" s="422"/>
      <c r="I50" s="422"/>
    </row>
    <row r="51" spans="2:9" ht="32.25" customHeight="1">
      <c r="B51" s="125"/>
      <c r="C51" s="151"/>
      <c r="D51" s="147"/>
      <c r="E51" s="147"/>
      <c r="F51" s="149"/>
      <c r="G51" s="149"/>
      <c r="H51" s="422"/>
      <c r="I51" s="422"/>
    </row>
    <row r="52" spans="2:9" ht="32.25" customHeight="1">
      <c r="B52" s="125"/>
      <c r="C52" s="151"/>
      <c r="D52" s="147"/>
      <c r="E52" s="147"/>
      <c r="F52" s="149"/>
      <c r="G52" s="149"/>
    </row>
    <row r="53" spans="2:9" ht="32.25" customHeight="1">
      <c r="B53" s="125"/>
      <c r="C53" s="151"/>
      <c r="D53" s="147"/>
      <c r="E53" s="147"/>
      <c r="F53" s="149"/>
      <c r="G53" s="149"/>
    </row>
    <row r="54" spans="2:9" ht="21.75" customHeight="1">
      <c r="B54" s="413" t="s">
        <v>246</v>
      </c>
      <c r="C54" s="414"/>
      <c r="D54" s="414"/>
      <c r="E54" s="414"/>
      <c r="F54" s="414"/>
      <c r="G54" s="415"/>
    </row>
    <row r="55" spans="2:9" ht="21.75" customHeight="1">
      <c r="B55" s="413" t="s">
        <v>247</v>
      </c>
      <c r="C55" s="414"/>
      <c r="D55" s="414"/>
      <c r="E55" s="414"/>
      <c r="F55" s="414"/>
      <c r="G55" s="415"/>
    </row>
    <row r="56" spans="2:9" ht="20.25" customHeight="1">
      <c r="B56" s="413" t="s">
        <v>248</v>
      </c>
      <c r="C56" s="414"/>
      <c r="D56" s="414"/>
      <c r="E56" s="414"/>
      <c r="F56" s="414"/>
      <c r="G56" s="415"/>
    </row>
    <row r="57" spans="2:9" ht="20.25" customHeight="1">
      <c r="B57" s="413" t="s">
        <v>249</v>
      </c>
      <c r="C57" s="414"/>
      <c r="D57" s="414"/>
      <c r="E57" s="414"/>
      <c r="F57" s="414"/>
      <c r="G57" s="415"/>
    </row>
    <row r="58" spans="2:9" ht="18" customHeight="1" thickBot="1">
      <c r="B58" s="416" t="s">
        <v>250</v>
      </c>
      <c r="C58" s="417"/>
      <c r="D58" s="417"/>
      <c r="E58" s="417"/>
      <c r="F58" s="417"/>
      <c r="G58" s="418"/>
    </row>
    <row r="59" spans="2:9">
      <c r="B59" s="152"/>
      <c r="C59" s="153"/>
      <c r="D59" s="152"/>
      <c r="E59" s="152"/>
      <c r="F59" s="152"/>
      <c r="G59" s="15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79"/>
  <sheetViews>
    <sheetView showGridLines="0" topLeftCell="D10" zoomScale="70" zoomScaleNormal="70" zoomScalePageLayoutView="50" workbookViewId="0">
      <selection activeCell="I10" sqref="I10"/>
    </sheetView>
  </sheetViews>
  <sheetFormatPr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35"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84"/>
      <c r="B1" s="485"/>
      <c r="C1" s="485"/>
      <c r="D1" s="41"/>
      <c r="E1" s="42"/>
      <c r="F1" s="42"/>
      <c r="G1" s="42"/>
      <c r="H1" s="42"/>
      <c r="I1" s="42"/>
      <c r="J1" s="42"/>
      <c r="K1" s="42"/>
      <c r="L1" s="234"/>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86"/>
      <c r="B2" s="487"/>
      <c r="C2" s="487"/>
      <c r="D2" s="36"/>
      <c r="E2" s="35"/>
      <c r="F2" s="35"/>
      <c r="G2" s="35"/>
      <c r="H2" s="35"/>
      <c r="I2" s="35"/>
      <c r="J2" s="35"/>
      <c r="K2" s="35"/>
      <c r="L2" s="222"/>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22"/>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65" t="s">
        <v>251</v>
      </c>
      <c r="B4" s="465"/>
      <c r="C4" s="465"/>
      <c r="D4" s="453" t="s">
        <v>2</v>
      </c>
      <c r="E4" s="454"/>
      <c r="F4" s="454"/>
      <c r="G4" s="454"/>
      <c r="H4" s="454"/>
      <c r="I4" s="454"/>
      <c r="J4" s="454"/>
      <c r="K4" s="454"/>
      <c r="L4" s="454"/>
      <c r="M4" s="454"/>
      <c r="N4" s="455"/>
      <c r="O4" s="196"/>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65" t="s">
        <v>252</v>
      </c>
      <c r="B5" s="465"/>
      <c r="C5" s="465"/>
      <c r="D5" s="453" t="s">
        <v>253</v>
      </c>
      <c r="E5" s="454"/>
      <c r="F5" s="454"/>
      <c r="G5" s="454"/>
      <c r="H5" s="454"/>
      <c r="I5" s="454"/>
      <c r="J5" s="454"/>
      <c r="K5" s="454"/>
      <c r="L5" s="454"/>
      <c r="M5" s="454"/>
      <c r="N5" s="455"/>
      <c r="O5" s="19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65" t="s">
        <v>254</v>
      </c>
      <c r="B6" s="465"/>
      <c r="C6" s="465"/>
      <c r="D6" s="453" t="s">
        <v>255</v>
      </c>
      <c r="E6" s="454"/>
      <c r="F6" s="454"/>
      <c r="G6" s="454"/>
      <c r="H6" s="454"/>
      <c r="I6" s="454"/>
      <c r="J6" s="454"/>
      <c r="K6" s="454"/>
      <c r="L6" s="454"/>
      <c r="M6" s="454"/>
      <c r="N6" s="455"/>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256</v>
      </c>
      <c r="B7" s="156"/>
      <c r="C7" s="156"/>
      <c r="D7" s="469" t="s">
        <v>257</v>
      </c>
      <c r="E7" s="466" t="s">
        <v>258</v>
      </c>
      <c r="F7" s="467"/>
      <c r="G7" s="467"/>
      <c r="H7" s="468"/>
      <c r="I7" s="459" t="s">
        <v>259</v>
      </c>
      <c r="J7" s="460"/>
      <c r="K7" s="460"/>
      <c r="L7" s="460"/>
      <c r="M7" s="461"/>
      <c r="N7" s="470" t="s">
        <v>260</v>
      </c>
      <c r="O7" s="471"/>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88" t="s">
        <v>261</v>
      </c>
      <c r="B8" s="490" t="s">
        <v>262</v>
      </c>
      <c r="C8" s="133" t="s">
        <v>263</v>
      </c>
      <c r="D8" s="469"/>
      <c r="E8" s="456" t="s">
        <v>199</v>
      </c>
      <c r="F8" s="456" t="s">
        <v>264</v>
      </c>
      <c r="G8" s="456" t="s">
        <v>265</v>
      </c>
      <c r="H8" s="456" t="s">
        <v>205</v>
      </c>
      <c r="I8" s="458" t="s">
        <v>266</v>
      </c>
      <c r="J8" s="127" t="s">
        <v>267</v>
      </c>
      <c r="K8" s="458" t="s">
        <v>259</v>
      </c>
      <c r="L8" s="458" t="s">
        <v>268</v>
      </c>
      <c r="M8" s="458" t="s">
        <v>269</v>
      </c>
      <c r="N8" s="481" t="s">
        <v>270</v>
      </c>
      <c r="O8" s="481" t="s">
        <v>271</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c r="A9" s="489"/>
      <c r="B9" s="469"/>
      <c r="C9" s="98" t="s">
        <v>272</v>
      </c>
      <c r="D9" s="469"/>
      <c r="E9" s="457"/>
      <c r="F9" s="457"/>
      <c r="G9" s="457"/>
      <c r="H9" s="457"/>
      <c r="I9" s="457"/>
      <c r="J9" s="134" t="s">
        <v>273</v>
      </c>
      <c r="K9" s="457" t="s">
        <v>274</v>
      </c>
      <c r="L9" s="457"/>
      <c r="M9" s="457" t="s">
        <v>274</v>
      </c>
      <c r="N9" s="483"/>
      <c r="O9" s="482"/>
      <c r="P9" s="17"/>
      <c r="Q9" s="19" t="s">
        <v>275</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45">
      <c r="A10" s="497">
        <v>1</v>
      </c>
      <c r="B10" s="494" t="s">
        <v>276</v>
      </c>
      <c r="C10" s="491" t="s">
        <v>277</v>
      </c>
      <c r="D10" s="160" t="s">
        <v>278</v>
      </c>
      <c r="E10" s="462">
        <v>260</v>
      </c>
      <c r="F10" s="462">
        <v>1</v>
      </c>
      <c r="G10" s="475">
        <f>+F10/E10</f>
        <v>3.8461538461538464E-3</v>
      </c>
      <c r="H10" s="478"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279</v>
      </c>
      <c r="J10" s="173" t="s">
        <v>280</v>
      </c>
      <c r="K10" s="161" t="str">
        <f>IFERROR(CONCATENATE(INDEX('8- Políticas de Administración '!$B$16:$F$53,MATCH('5- Identificación de Riesgos'!J10,'8- Políticas de Administración '!$C$16:$C$54,0),1)," - ",L10),"")</f>
        <v>Leve - 1</v>
      </c>
      <c r="L10" s="193">
        <f>IFERROR(VLOOKUP(INDEX('8- Políticas de Administración '!$B$16:$F$63,MATCH('5- Identificación de Riesgos'!J10,'8- Políticas de Administración '!$C$16:$C$64,0),1),'8- Políticas de Administración '!$B$16:$F$64,5,FALSE),"")</f>
        <v>1</v>
      </c>
      <c r="M10" s="438" t="str">
        <f>IFERROR(CONCATENATE(INDEX('8- Políticas de Administración '!$B$16:$F$53,MATCH(ROUND(AVERAGE(L10:L19),0),'8- Políticas de Administración '!$F$16:$F$53,0),1)," - ",ROUND(AVERAGE(L10:L19),0)),"")</f>
        <v>Leve - 1</v>
      </c>
      <c r="N10" s="472" t="str">
        <f>IFERROR(CONCATENATE(VLOOKUP((LEFT(H10,LEN(H10)-4)&amp;LEFT(M10,LEN(M10)-4)),'9- Matriz de Calor '!$D$18:$E$42,2,0)," - ",RIGHT(H10,1)*RIGHT(M10,1)),"")</f>
        <v>Bajo - 1</v>
      </c>
      <c r="O10" s="515">
        <f>RIGHT(H10,1)*RIGHT(M10,1)</f>
        <v>1</v>
      </c>
      <c r="P10" s="17"/>
    </row>
    <row r="11" spans="1:257" ht="45">
      <c r="A11" s="498"/>
      <c r="B11" s="495"/>
      <c r="C11" s="492"/>
      <c r="D11" s="170" t="s">
        <v>281</v>
      </c>
      <c r="E11" s="463"/>
      <c r="F11" s="463"/>
      <c r="G11" s="476"/>
      <c r="H11" s="479"/>
      <c r="I11" s="162" t="s">
        <v>282</v>
      </c>
      <c r="J11" s="97" t="s">
        <v>283</v>
      </c>
      <c r="K11" s="161" t="str">
        <f>IFERROR(CONCATENATE(INDEX('8- Políticas de Administración '!$B$16:$F$53,MATCH('5- Identificación de Riesgos'!J10,'8- Políticas de Administración '!$C$16:$C$54,0),1)," - ",L11),"")</f>
        <v>Leve - 1</v>
      </c>
      <c r="L11" s="194">
        <f>IFERROR(VLOOKUP(INDEX('8- Políticas de Administración '!$B$16:$F$63,MATCH('5- Identificación de Riesgos'!J11,'8- Políticas de Administración '!$C$16:$C$64,0),1),'8- Políticas de Administración '!$B$16:$F$64,5,FALSE),"")</f>
        <v>1</v>
      </c>
      <c r="M11" s="439"/>
      <c r="N11" s="473"/>
      <c r="O11" s="515"/>
      <c r="P11" s="17"/>
    </row>
    <row r="12" spans="1:257" ht="30">
      <c r="A12" s="498"/>
      <c r="B12" s="495"/>
      <c r="C12" s="492"/>
      <c r="D12" s="171" t="s">
        <v>284</v>
      </c>
      <c r="E12" s="463"/>
      <c r="F12" s="463"/>
      <c r="G12" s="476"/>
      <c r="H12" s="479"/>
      <c r="I12" s="162" t="s">
        <v>285</v>
      </c>
      <c r="J12" s="97" t="s">
        <v>286</v>
      </c>
      <c r="K12" s="162" t="str">
        <f>IFERROR(CONCATENATE(INDEX('8- Políticas de Administración '!$B$16:$F$53,MATCH('5- Identificación de Riesgos'!J12,'8- Políticas de Administración '!$C$16:$C$54,0),1)," - ",L12),"")</f>
        <v>Leve - 1</v>
      </c>
      <c r="L12" s="194">
        <f>IFERROR(VLOOKUP(INDEX('8- Políticas de Administración '!$B$16:$F$63,MATCH('5- Identificación de Riesgos'!J12,'8- Políticas de Administración '!$C$16:$C$64,0),1),'8- Políticas de Administración '!$B$16:$F$64,5,FALSE),"")</f>
        <v>1</v>
      </c>
      <c r="M12" s="439"/>
      <c r="N12" s="473"/>
      <c r="O12" s="515"/>
      <c r="P12" s="17"/>
    </row>
    <row r="13" spans="1:257" ht="30">
      <c r="A13" s="498"/>
      <c r="B13" s="495"/>
      <c r="C13" s="492"/>
      <c r="D13" s="171" t="s">
        <v>287</v>
      </c>
      <c r="E13" s="463"/>
      <c r="F13" s="463"/>
      <c r="G13" s="476"/>
      <c r="H13" s="479"/>
      <c r="I13" s="162"/>
      <c r="J13" s="97"/>
      <c r="K13" s="161" t="str">
        <f>IFERROR(CONCATENATE(INDEX('8- Políticas de Administración '!$B$16:$F$53,MATCH('5- Identificación de Riesgos'!J13,'8- Políticas de Administración '!$C$16:$C$54,0),1)," - ",L13),"")</f>
        <v/>
      </c>
      <c r="L13" s="194" t="str">
        <f>IFERROR(VLOOKUP(INDEX('8- Políticas de Administración '!$B$16:$F$63,MATCH('5- Identificación de Riesgos'!J13,'8- Políticas de Administración '!$C$16:$C$64,0),1),'8- Políticas de Administración '!$B$16:$F$64,5,FALSE),"")</f>
        <v/>
      </c>
      <c r="M13" s="439"/>
      <c r="N13" s="473"/>
      <c r="O13" s="515"/>
      <c r="P13" s="17"/>
    </row>
    <row r="14" spans="1:257" ht="16.5">
      <c r="A14" s="498"/>
      <c r="B14" s="495"/>
      <c r="C14" s="492"/>
      <c r="D14" s="170" t="s">
        <v>288</v>
      </c>
      <c r="E14" s="463"/>
      <c r="F14" s="463"/>
      <c r="G14" s="476"/>
      <c r="H14" s="479"/>
      <c r="I14" s="162"/>
      <c r="J14" s="97"/>
      <c r="K14" s="161" t="str">
        <f>IFERROR(CONCATENATE(INDEX('8- Políticas de Administración '!$B$16:$F$53,MATCH('5- Identificación de Riesgos'!J14,'8- Políticas de Administración '!$C$16:$C$54,0),1)," - ",L14),"")</f>
        <v/>
      </c>
      <c r="L14" s="194" t="str">
        <f>IFERROR(VLOOKUP(INDEX('8- Políticas de Administración '!$B$16:$F$63,MATCH('5- Identificación de Riesgos'!J14,'8- Políticas de Administración '!$C$16:$C$64,0),1),'8- Políticas de Administración '!$B$16:$F$64,5,FALSE),"")</f>
        <v/>
      </c>
      <c r="M14" s="439"/>
      <c r="N14" s="473"/>
      <c r="O14" s="515"/>
      <c r="P14" s="17"/>
    </row>
    <row r="15" spans="1:257" ht="16.5">
      <c r="A15" s="498"/>
      <c r="B15" s="495"/>
      <c r="C15" s="492"/>
      <c r="D15" s="170"/>
      <c r="E15" s="463"/>
      <c r="F15" s="463"/>
      <c r="G15" s="476"/>
      <c r="H15" s="479"/>
      <c r="I15" s="162"/>
      <c r="J15" s="97"/>
      <c r="K15" s="161" t="str">
        <f>IFERROR(CONCATENATE(INDEX('8- Políticas de Administración '!$B$16:$F$53,MATCH('5- Identificación de Riesgos'!J15,'8- Políticas de Administración '!$C$16:$C$54,0),1)," - ",L15),"")</f>
        <v/>
      </c>
      <c r="L15" s="194" t="str">
        <f>IFERROR(VLOOKUP(INDEX('8- Políticas de Administración '!$B$16:$F$63,MATCH('5- Identificación de Riesgos'!J15,'8- Políticas de Administración '!$C$16:$C$64,0),1),'8- Políticas de Administración '!$B$16:$F$64,5,FALSE),"")</f>
        <v/>
      </c>
      <c r="M15" s="439"/>
      <c r="N15" s="473"/>
      <c r="O15" s="515"/>
      <c r="P15" s="17"/>
    </row>
    <row r="16" spans="1:257" ht="16.5">
      <c r="A16" s="498"/>
      <c r="B16" s="495"/>
      <c r="C16" s="492"/>
      <c r="D16" s="170"/>
      <c r="E16" s="463"/>
      <c r="F16" s="463"/>
      <c r="G16" s="476"/>
      <c r="H16" s="479"/>
      <c r="I16" s="162"/>
      <c r="J16" s="97"/>
      <c r="K16" s="161" t="str">
        <f>IFERROR(CONCATENATE(INDEX('8- Políticas de Administración '!$B$16:$F$53,MATCH('5- Identificación de Riesgos'!J16,'8- Políticas de Administración '!$C$16:$C$54,0),1)," - ",L16),"")</f>
        <v/>
      </c>
      <c r="L16" s="194" t="str">
        <f>IFERROR(VLOOKUP(INDEX('8- Políticas de Administración '!$B$16:$F$63,MATCH('5- Identificación de Riesgos'!J16,'8- Políticas de Administración '!$C$16:$C$64,0),1),'8- Políticas de Administración '!$B$16:$F$64,5,FALSE),"")</f>
        <v/>
      </c>
      <c r="M16" s="439"/>
      <c r="N16" s="473"/>
      <c r="O16" s="515"/>
      <c r="P16" s="17"/>
    </row>
    <row r="17" spans="1:16" ht="16.5">
      <c r="A17" s="498"/>
      <c r="B17" s="495"/>
      <c r="C17" s="492"/>
      <c r="D17" s="170"/>
      <c r="E17" s="463"/>
      <c r="F17" s="463"/>
      <c r="G17" s="476"/>
      <c r="H17" s="479"/>
      <c r="I17" s="162"/>
      <c r="J17" s="97"/>
      <c r="K17" s="161" t="str">
        <f>IFERROR(CONCATENATE(INDEX('8- Políticas de Administración '!$B$16:$F$53,MATCH('5- Identificación de Riesgos'!J17,'8- Políticas de Administración '!$C$16:$C$54,0),1)," - ",L17),"")</f>
        <v/>
      </c>
      <c r="L17" s="194" t="str">
        <f>IFERROR(VLOOKUP(INDEX('8- Políticas de Administración '!$B$16:$F$63,MATCH('5- Identificación de Riesgos'!J17,'8- Políticas de Administración '!$C$16:$C$64,0),1),'8- Políticas de Administración '!$B$16:$F$64,5,FALSE),"")</f>
        <v/>
      </c>
      <c r="M17" s="439"/>
      <c r="N17" s="473"/>
      <c r="O17" s="515"/>
      <c r="P17" s="17"/>
    </row>
    <row r="18" spans="1:16" ht="16.5">
      <c r="A18" s="498"/>
      <c r="B18" s="495"/>
      <c r="C18" s="492"/>
      <c r="D18" s="170"/>
      <c r="E18" s="463"/>
      <c r="F18" s="463"/>
      <c r="G18" s="476"/>
      <c r="H18" s="479"/>
      <c r="I18" s="162"/>
      <c r="J18" s="97"/>
      <c r="K18" s="161" t="str">
        <f>IFERROR(CONCATENATE(INDEX('8- Políticas de Administración '!$B$16:$F$53,MATCH('5- Identificación de Riesgos'!J18,'8- Políticas de Administración '!$C$16:$C$54,0),1)," - ",L18),"")</f>
        <v/>
      </c>
      <c r="L18" s="194" t="str">
        <f>IFERROR(VLOOKUP(INDEX('8- Políticas de Administración '!$B$16:$F$63,MATCH('5- Identificación de Riesgos'!J18,'8- Políticas de Administración '!$C$16:$C$64,0),1),'8- Políticas de Administración '!$B$16:$F$64,5,FALSE),"")</f>
        <v/>
      </c>
      <c r="M18" s="439"/>
      <c r="N18" s="473"/>
      <c r="O18" s="515"/>
      <c r="P18" s="17"/>
    </row>
    <row r="19" spans="1:16" ht="16.5">
      <c r="A19" s="499"/>
      <c r="B19" s="496"/>
      <c r="C19" s="493"/>
      <c r="D19" s="172"/>
      <c r="E19" s="464"/>
      <c r="F19" s="464"/>
      <c r="G19" s="477"/>
      <c r="H19" s="480"/>
      <c r="I19" s="163"/>
      <c r="J19" s="174"/>
      <c r="K19" s="163" t="str">
        <f>IFERROR(CONCATENATE(INDEX('8- Políticas de Administración '!$B$16:$F$53,MATCH('5- Identificación de Riesgos'!J19,'8- Políticas de Administración '!$C$16:$C$54,0),1)," - ",L19),"")</f>
        <v/>
      </c>
      <c r="L19" s="195" t="str">
        <f>IFERROR(VLOOKUP(INDEX('8- Políticas de Administración '!$B$16:$F$63,MATCH('5- Identificación de Riesgos'!J19,'8- Políticas de Administración '!$C$16:$C$64,0),1),'8- Políticas de Administración '!$B$16:$F$64,5,FALSE),"")</f>
        <v/>
      </c>
      <c r="M19" s="440"/>
      <c r="N19" s="474"/>
      <c r="O19" s="515"/>
      <c r="P19" s="17"/>
    </row>
    <row r="20" spans="1:16" ht="45">
      <c r="A20" s="506">
        <v>2</v>
      </c>
      <c r="B20" s="500" t="s">
        <v>289</v>
      </c>
      <c r="C20" s="503" t="s">
        <v>290</v>
      </c>
      <c r="D20" s="202" t="s">
        <v>291</v>
      </c>
      <c r="E20" s="438">
        <v>260</v>
      </c>
      <c r="F20" s="438">
        <v>1</v>
      </c>
      <c r="G20" s="509">
        <f t="shared" ref="G20" si="0">F20/E20</f>
        <v>3.8461538461538464E-3</v>
      </c>
      <c r="H20" s="478"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1" t="s">
        <v>279</v>
      </c>
      <c r="J20" s="173" t="s">
        <v>280</v>
      </c>
      <c r="K20" s="161" t="str">
        <f>IFERROR(CONCATENATE(INDEX('8- Políticas de Administración '!$B$16:$F$53,MATCH('5- Identificación de Riesgos'!J20,'8- Políticas de Administración '!$C$16:$C$54,0),1)," - ",L20),"")</f>
        <v>Leve - 1</v>
      </c>
      <c r="L20" s="193">
        <f>IFERROR(VLOOKUP(INDEX('8- Políticas de Administración '!$B$16:$F$63,MATCH('5- Identificación de Riesgos'!J20,'8- Políticas de Administración '!$C$16:$C$64,0),1),'8- Políticas de Administración '!$B$16:$F$64,5,FALSE),"")</f>
        <v>1</v>
      </c>
      <c r="M20" s="438" t="str">
        <f>IFERROR(CONCATENATE(INDEX('8- Políticas de Administración '!$B$16:$F$53,MATCH(ROUND(AVERAGE(L20:L29),0),'8- Políticas de Administración '!$F$16:$F$53,0),1)," - ",ROUND(AVERAGE(L20:L29),0)),"")</f>
        <v>Leve - 1</v>
      </c>
      <c r="N20" s="472" t="str">
        <f>IFERROR(CONCATENATE(VLOOKUP((LEFT(H20,LEN(H20)-4)&amp;LEFT(M20,LEN(M20)-4)),'9- Matriz de Calor '!$D$18:$E$42,2,0)," - ",RIGHT(H20,1)*RIGHT(M20,1)),"")</f>
        <v>Bajo - 1</v>
      </c>
      <c r="O20" s="515">
        <f>RIGHT(H20,1)*RIGHT(M20,1)</f>
        <v>1</v>
      </c>
    </row>
    <row r="21" spans="1:16" ht="30">
      <c r="A21" s="507"/>
      <c r="B21" s="501"/>
      <c r="C21" s="504"/>
      <c r="D21" s="323" t="s">
        <v>292</v>
      </c>
      <c r="E21" s="439"/>
      <c r="F21" s="439"/>
      <c r="G21" s="510"/>
      <c r="H21" s="479"/>
      <c r="I21" s="162" t="s">
        <v>285</v>
      </c>
      <c r="J21" s="97" t="s">
        <v>286</v>
      </c>
      <c r="K21" s="162" t="str">
        <f>IFERROR(CONCATENATE(INDEX('8- Políticas de Administración '!$B$16:$F$53,MATCH('5- Identificación de Riesgos'!J21,'8- Políticas de Administración '!$C$16:$C$54,0),1)," - ",L21),"")</f>
        <v>Leve - 1</v>
      </c>
      <c r="L21" s="194">
        <f>IFERROR(VLOOKUP(INDEX('8- Políticas de Administración '!$B$16:$F$63,MATCH('5- Identificación de Riesgos'!J21,'8- Políticas de Administración '!$C$16:$C$64,0),1),'8- Políticas de Administración '!$B$16:$F$64,5,FALSE),"")</f>
        <v>1</v>
      </c>
      <c r="M21" s="439"/>
      <c r="N21" s="473"/>
      <c r="O21" s="515"/>
    </row>
    <row r="22" spans="1:16" ht="30">
      <c r="A22" s="507"/>
      <c r="B22" s="501"/>
      <c r="C22" s="504"/>
      <c r="D22" s="202" t="s">
        <v>293</v>
      </c>
      <c r="E22" s="439"/>
      <c r="F22" s="439"/>
      <c r="G22" s="510"/>
      <c r="H22" s="479"/>
      <c r="I22" s="162" t="s">
        <v>282</v>
      </c>
      <c r="J22" s="97" t="s">
        <v>283</v>
      </c>
      <c r="K22" s="162" t="str">
        <f>IFERROR(CONCATENATE(INDEX('8- Políticas de Administración '!$B$16:$F$53,MATCH('5- Identificación de Riesgos'!J12,'8- Políticas de Administración '!$C$16:$C$54,0),1)," - ",L22),"")</f>
        <v>Leve - 1</v>
      </c>
      <c r="L22" s="194">
        <f>IFERROR(VLOOKUP(INDEX('8- Políticas de Administración '!$B$16:$F$63,MATCH('5- Identificación de Riesgos'!J22,'8- Políticas de Administración '!$C$16:$C$64,0),1),'8- Políticas de Administración '!$B$16:$F$64,5,FALSE),"")</f>
        <v>1</v>
      </c>
      <c r="M22" s="439"/>
      <c r="N22" s="473"/>
      <c r="O22" s="515"/>
    </row>
    <row r="23" spans="1:16" ht="69" customHeight="1">
      <c r="A23" s="507"/>
      <c r="B23" s="501"/>
      <c r="C23" s="504"/>
      <c r="D23" s="324"/>
      <c r="E23" s="439"/>
      <c r="F23" s="439"/>
      <c r="G23" s="510"/>
      <c r="H23" s="479"/>
      <c r="I23" s="162"/>
      <c r="J23" s="97"/>
      <c r="K23" s="162" t="str">
        <f>IFERROR(CONCATENATE(INDEX('8- Políticas de Administración '!$B$16:$F$53,MATCH('5- Identificación de Riesgos'!J23,'8- Políticas de Administración '!$C$16:$C$54,0),1)," - ",L23),"")</f>
        <v/>
      </c>
      <c r="L23" s="194" t="str">
        <f>IFERROR(VLOOKUP(INDEX('8- Políticas de Administración '!$B$16:$F$63,MATCH('5- Identificación de Riesgos'!J23,'8- Políticas de Administración '!$C$16:$C$64,0),1),'8- Políticas de Administración '!$B$16:$F$64,5,FALSE),"")</f>
        <v/>
      </c>
      <c r="M23" s="439"/>
      <c r="N23" s="473"/>
      <c r="O23" s="515"/>
    </row>
    <row r="24" spans="1:16" ht="45" customHeight="1">
      <c r="A24" s="507"/>
      <c r="B24" s="501"/>
      <c r="C24" s="504"/>
      <c r="D24" s="202"/>
      <c r="E24" s="439"/>
      <c r="F24" s="439"/>
      <c r="G24" s="510"/>
      <c r="H24" s="479"/>
      <c r="I24" s="162"/>
      <c r="J24" s="97"/>
      <c r="K24" s="162" t="str">
        <f>IFERROR(CONCATENATE(INDEX('8- Políticas de Administración '!$B$16:$F$53,MATCH('5- Identificación de Riesgos'!J24,'8- Políticas de Administración '!$C$16:$C$54,0),1)," - ",L24),"")</f>
        <v/>
      </c>
      <c r="L24" s="194" t="str">
        <f>IFERROR(VLOOKUP(INDEX('8- Políticas de Administración '!$B$16:$F$63,MATCH('5- Identificación de Riesgos'!J24,'8- Políticas de Administración '!$C$16:$C$64,0),1),'8- Políticas de Administración '!$B$16:$F$64,5,FALSE),"")</f>
        <v/>
      </c>
      <c r="M24" s="439"/>
      <c r="N24" s="473"/>
      <c r="O24" s="515"/>
    </row>
    <row r="25" spans="1:16" ht="58.5" customHeight="1">
      <c r="A25" s="507"/>
      <c r="B25" s="501"/>
      <c r="C25" s="504"/>
      <c r="D25" s="202"/>
      <c r="E25" s="439"/>
      <c r="F25" s="439"/>
      <c r="G25" s="510"/>
      <c r="H25" s="479"/>
      <c r="I25" s="162"/>
      <c r="J25" s="97"/>
      <c r="K25" s="162" t="str">
        <f>IFERROR(CONCATENATE(INDEX('8- Políticas de Administración '!$B$16:$F$53,MATCH('5- Identificación de Riesgos'!J25,'8- Políticas de Administración '!$C$16:$C$54,0),1)," - ",L25),"")</f>
        <v/>
      </c>
      <c r="L25" s="194" t="str">
        <f>IFERROR(VLOOKUP(INDEX('8- Políticas de Administración '!$B$16:$F$63,MATCH('5- Identificación de Riesgos'!J25,'8- Políticas de Administración '!$C$16:$C$64,0),1),'8- Políticas de Administración '!$B$16:$F$64,5,FALSE),"")</f>
        <v/>
      </c>
      <c r="M25" s="439"/>
      <c r="N25" s="473"/>
      <c r="O25" s="515"/>
    </row>
    <row r="26" spans="1:16">
      <c r="A26" s="507"/>
      <c r="B26" s="501"/>
      <c r="C26" s="504"/>
      <c r="D26" s="203"/>
      <c r="E26" s="439"/>
      <c r="F26" s="439"/>
      <c r="G26" s="510"/>
      <c r="H26" s="479"/>
      <c r="I26" s="162"/>
      <c r="J26" s="97"/>
      <c r="K26" s="162" t="str">
        <f>IFERROR(CONCATENATE(INDEX('8- Políticas de Administración '!$B$16:$F$53,MATCH('5- Identificación de Riesgos'!J26,'8- Políticas de Administración '!$C$16:$C$54,0),1)," - ",L26),"")</f>
        <v/>
      </c>
      <c r="L26" s="194" t="str">
        <f>IFERROR(VLOOKUP(INDEX('8- Políticas de Administración '!$B$16:$F$63,MATCH('5- Identificación de Riesgos'!J26,'8- Políticas de Administración '!$C$16:$C$64,0),1),'8- Políticas de Administración '!$B$16:$F$64,5,FALSE),"")</f>
        <v/>
      </c>
      <c r="M26" s="439"/>
      <c r="N26" s="473"/>
      <c r="O26" s="515"/>
    </row>
    <row r="27" spans="1:16">
      <c r="A27" s="507"/>
      <c r="B27" s="501"/>
      <c r="C27" s="504"/>
      <c r="D27" s="202"/>
      <c r="E27" s="439"/>
      <c r="F27" s="439"/>
      <c r="G27" s="510"/>
      <c r="H27" s="479"/>
      <c r="I27" s="162"/>
      <c r="J27" s="97"/>
      <c r="K27" s="162" t="str">
        <f>IFERROR(CONCATENATE(INDEX('8- Políticas de Administración '!$B$16:$F$53,MATCH('5- Identificación de Riesgos'!J27,'8- Políticas de Administración '!$C$16:$C$54,0),1)," - ",L27),"")</f>
        <v/>
      </c>
      <c r="L27" s="194" t="str">
        <f>IFERROR(VLOOKUP(INDEX('8- Políticas de Administración '!$B$16:$F$63,MATCH('5- Identificación de Riesgos'!J27,'8- Políticas de Administración '!$C$16:$C$64,0),1),'8- Políticas de Administración '!$B$16:$F$64,5,FALSE),"")</f>
        <v/>
      </c>
      <c r="M27" s="439"/>
      <c r="N27" s="473"/>
      <c r="O27" s="515"/>
    </row>
    <row r="28" spans="1:16">
      <c r="A28" s="507"/>
      <c r="B28" s="501"/>
      <c r="C28" s="504"/>
      <c r="D28" s="203"/>
      <c r="E28" s="439"/>
      <c r="F28" s="439"/>
      <c r="G28" s="510"/>
      <c r="H28" s="479"/>
      <c r="I28" s="162"/>
      <c r="J28" s="97"/>
      <c r="K28" s="162" t="str">
        <f>IFERROR(CONCATENATE(INDEX('8- Políticas de Administración '!$B$16:$F$53,MATCH('5- Identificación de Riesgos'!J28,'8- Políticas de Administración '!$C$16:$C$54,0),1)," - ",L28),"")</f>
        <v/>
      </c>
      <c r="L28" s="194" t="str">
        <f>IFERROR(VLOOKUP(INDEX('8- Políticas de Administración '!$B$16:$F$63,MATCH('5- Identificación de Riesgos'!J28,'8- Políticas de Administración '!$C$16:$C$64,0),1),'8- Políticas de Administración '!$B$16:$F$64,5,FALSE),"")</f>
        <v/>
      </c>
      <c r="M28" s="439"/>
      <c r="N28" s="473"/>
      <c r="O28" s="515"/>
    </row>
    <row r="29" spans="1:16" ht="15.75" thickBot="1">
      <c r="A29" s="508"/>
      <c r="B29" s="502"/>
      <c r="C29" s="505"/>
      <c r="D29" s="204"/>
      <c r="E29" s="440"/>
      <c r="F29" s="440"/>
      <c r="G29" s="511"/>
      <c r="H29" s="480"/>
      <c r="I29" s="163"/>
      <c r="J29" s="174"/>
      <c r="K29" s="163" t="str">
        <f>IFERROR(CONCATENATE(INDEX('8- Políticas de Administración '!$B$16:$F$53,MATCH('5- Identificación de Riesgos'!J29,'8- Políticas de Administración '!$C$16:$C$54,0),1)," - ",L29),"")</f>
        <v/>
      </c>
      <c r="L29" s="195" t="str">
        <f>IFERROR(VLOOKUP(INDEX('8- Políticas de Administración '!$B$16:$F$63,MATCH('5- Identificación de Riesgos'!J29,'8- Políticas de Administración '!$C$16:$C$64,0),1),'8- Políticas de Administración '!$B$16:$F$64,5,FALSE),"")</f>
        <v/>
      </c>
      <c r="M29" s="440"/>
      <c r="N29" s="474"/>
      <c r="O29" s="515"/>
    </row>
    <row r="30" spans="1:16" ht="45">
      <c r="A30" s="506">
        <v>3</v>
      </c>
      <c r="B30" s="500" t="s">
        <v>294</v>
      </c>
      <c r="C30" s="512" t="s">
        <v>295</v>
      </c>
      <c r="D30" s="205" t="s">
        <v>296</v>
      </c>
      <c r="E30" s="438">
        <v>260</v>
      </c>
      <c r="F30" s="438">
        <v>1</v>
      </c>
      <c r="G30" s="509">
        <f>F30/E30</f>
        <v>3.8461538461538464E-3</v>
      </c>
      <c r="H30" s="478"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279</v>
      </c>
      <c r="J30" s="173" t="s">
        <v>280</v>
      </c>
      <c r="K30" s="161" t="str">
        <f>IFERROR(CONCATENATE(INDEX('8- Políticas de Administración '!$B$16:$F$53,MATCH('5- Identificación de Riesgos'!J30,'8- Políticas de Administración '!$C$16:$C$54,0),1)," - ",L30),"")</f>
        <v>Leve - 1</v>
      </c>
      <c r="L30" s="193">
        <f>IFERROR(VLOOKUP(INDEX('8- Políticas de Administración '!$B$16:$F$63,MATCH('5- Identificación de Riesgos'!J30,'8- Políticas de Administración '!$C$16:$C$64,0),1),'8- Políticas de Administración '!$B$16:$F$64,5,FALSE),"")</f>
        <v>1</v>
      </c>
      <c r="M30" s="438" t="str">
        <f>IFERROR(CONCATENATE(INDEX('8- Políticas de Administración '!$B$16:$F$53,MATCH(ROUND(AVERAGE(L30:L39),0),'8- Políticas de Administración '!$F$16:$F$53,0),1)," - ",ROUND(AVERAGE(L30:L39),0)),"")</f>
        <v>Leve - 1</v>
      </c>
      <c r="N30" s="472" t="str">
        <f>IFERROR(CONCATENATE(VLOOKUP((LEFT(H30,LEN(H30)-4)&amp;LEFT(M30,LEN(M30)-4)),'9- Matriz de Calor '!$D$18:$E$42,2,0)," - ",RIGHT(H30,1)*RIGHT(M30,1)),"")</f>
        <v>Bajo - 1</v>
      </c>
      <c r="O30" s="515">
        <f>RIGHT(H30,1)*RIGHT(M30,1)</f>
        <v>1</v>
      </c>
    </row>
    <row r="31" spans="1:16" ht="30" customHeight="1">
      <c r="A31" s="507"/>
      <c r="B31" s="501"/>
      <c r="C31" s="513"/>
      <c r="D31" s="201" t="s">
        <v>297</v>
      </c>
      <c r="E31" s="439"/>
      <c r="F31" s="439"/>
      <c r="G31" s="510"/>
      <c r="H31" s="479"/>
      <c r="I31" s="162" t="s">
        <v>282</v>
      </c>
      <c r="J31" s="97" t="s">
        <v>283</v>
      </c>
      <c r="K31" s="162" t="str">
        <f>IFERROR(CONCATENATE(INDEX('8- Políticas de Administración '!$B$16:$F$53,MATCH('5- Identificación de Riesgos'!J31,'8- Políticas de Administración '!$C$16:$C$54,0),1)," - ",L31),"")</f>
        <v>Leve - 1</v>
      </c>
      <c r="L31" s="194">
        <f>IFERROR(VLOOKUP(INDEX('8- Políticas de Administración '!$B$16:$F$63,MATCH('5- Identificación de Riesgos'!J31,'8- Políticas de Administración '!$C$16:$C$64,0),1),'8- Políticas de Administración '!$B$16:$F$64,5,FALSE),"")</f>
        <v>1</v>
      </c>
      <c r="M31" s="439"/>
      <c r="N31" s="473"/>
      <c r="O31" s="515"/>
    </row>
    <row r="32" spans="1:16" ht="30" customHeight="1">
      <c r="A32" s="507"/>
      <c r="B32" s="501"/>
      <c r="C32" s="513"/>
      <c r="D32" s="201" t="s">
        <v>298</v>
      </c>
      <c r="E32" s="439"/>
      <c r="F32" s="439"/>
      <c r="G32" s="510"/>
      <c r="H32" s="479"/>
      <c r="I32" s="162"/>
      <c r="J32" s="97"/>
      <c r="K32" s="162" t="str">
        <f>IFERROR(CONCATENATE(INDEX('8- Políticas de Administración '!$B$16:$F$53,MATCH('5- Identificación de Riesgos'!J32,'8- Políticas de Administración '!$C$16:$C$54,0),1)," - ",L32),"")</f>
        <v/>
      </c>
      <c r="L32" s="194" t="str">
        <f>IFERROR(VLOOKUP(INDEX('8- Políticas de Administración '!$B$16:$F$63,MATCH('5- Identificación de Riesgos'!J32,'8- Políticas de Administración '!$C$16:$C$64,0),1),'8- Políticas de Administración '!$B$16:$F$64,5,FALSE),"")</f>
        <v/>
      </c>
      <c r="M32" s="439"/>
      <c r="N32" s="473"/>
      <c r="O32" s="515"/>
    </row>
    <row r="33" spans="1:15" ht="30" customHeight="1">
      <c r="A33" s="507"/>
      <c r="B33" s="501"/>
      <c r="C33" s="513"/>
      <c r="D33" s="201" t="s">
        <v>299</v>
      </c>
      <c r="E33" s="439"/>
      <c r="F33" s="439"/>
      <c r="G33" s="510"/>
      <c r="H33" s="479"/>
      <c r="I33" s="162"/>
      <c r="J33" s="97"/>
      <c r="K33" s="162" t="str">
        <f>IFERROR(CONCATENATE(INDEX('8- Políticas de Administración '!$B$16:$F$53,MATCH('5- Identificación de Riesgos'!J33,'8- Políticas de Administración '!$C$16:$C$54,0),1)," - ",L33),"")</f>
        <v/>
      </c>
      <c r="L33" s="194" t="str">
        <f>IFERROR(VLOOKUP(INDEX('8- Políticas de Administración '!$B$16:$F$63,MATCH('5- Identificación de Riesgos'!J33,'8- Políticas de Administración '!$C$16:$C$64,0),1),'8- Políticas de Administración '!$B$16:$F$64,5,FALSE),"")</f>
        <v/>
      </c>
      <c r="M33" s="439"/>
      <c r="N33" s="473"/>
      <c r="O33" s="515"/>
    </row>
    <row r="34" spans="1:15" ht="30" customHeight="1">
      <c r="A34" s="507"/>
      <c r="B34" s="501"/>
      <c r="C34" s="513"/>
      <c r="D34" s="201"/>
      <c r="E34" s="439"/>
      <c r="F34" s="439"/>
      <c r="G34" s="510"/>
      <c r="H34" s="479"/>
      <c r="I34" s="162"/>
      <c r="J34" s="97"/>
      <c r="K34" s="162" t="str">
        <f>IFERROR(CONCATENATE(INDEX('8- Políticas de Administración '!$B$16:$F$53,MATCH('5- Identificación de Riesgos'!J34,'8- Políticas de Administración '!$C$16:$C$54,0),1)," - ",L34),"")</f>
        <v/>
      </c>
      <c r="L34" s="194" t="str">
        <f>IFERROR(VLOOKUP(INDEX('8- Políticas de Administración '!$B$16:$F$63,MATCH('5- Identificación de Riesgos'!J34,'8- Políticas de Administración '!$C$16:$C$64,0),1),'8- Políticas de Administración '!$B$16:$F$64,5,FALSE),"")</f>
        <v/>
      </c>
      <c r="M34" s="439"/>
      <c r="N34" s="473"/>
      <c r="O34" s="515"/>
    </row>
    <row r="35" spans="1:15">
      <c r="A35" s="507"/>
      <c r="B35" s="501"/>
      <c r="C35" s="513"/>
      <c r="D35" s="201"/>
      <c r="E35" s="439"/>
      <c r="F35" s="439"/>
      <c r="G35" s="510"/>
      <c r="H35" s="479"/>
      <c r="I35" s="162"/>
      <c r="J35" s="97"/>
      <c r="K35" s="162" t="str">
        <f>IFERROR(CONCATENATE(INDEX('8- Políticas de Administración '!$B$16:$F$53,MATCH('5- Identificación de Riesgos'!J35,'8- Políticas de Administración '!$C$16:$C$54,0),1)," - ",L35),"")</f>
        <v/>
      </c>
      <c r="L35" s="194" t="str">
        <f>IFERROR(VLOOKUP(INDEX('8- Políticas de Administración '!$B$16:$F$63,MATCH('5- Identificación de Riesgos'!J35,'8- Políticas de Administración '!$C$16:$C$64,0),1),'8- Políticas de Administración '!$B$16:$F$64,5,FALSE),"")</f>
        <v/>
      </c>
      <c r="M35" s="439"/>
      <c r="N35" s="473"/>
      <c r="O35" s="515"/>
    </row>
    <row r="36" spans="1:15">
      <c r="A36" s="507"/>
      <c r="B36" s="501"/>
      <c r="C36" s="513"/>
      <c r="D36" s="164"/>
      <c r="E36" s="439"/>
      <c r="F36" s="439"/>
      <c r="G36" s="510"/>
      <c r="H36" s="479"/>
      <c r="I36" s="162"/>
      <c r="J36" s="97"/>
      <c r="K36" s="162" t="str">
        <f>IFERROR(CONCATENATE(INDEX('8- Políticas de Administración '!$B$16:$F$53,MATCH('5- Identificación de Riesgos'!J36,'8- Políticas de Administración '!$C$16:$C$54,0),1)," - ",L36),"")</f>
        <v/>
      </c>
      <c r="L36" s="194" t="str">
        <f>IFERROR(VLOOKUP(INDEX('8- Políticas de Administración '!$B$16:$F$63,MATCH('5- Identificación de Riesgos'!J36,'8- Políticas de Administración '!$C$16:$C$64,0),1),'8- Políticas de Administración '!$B$16:$F$64,5,FALSE),"")</f>
        <v/>
      </c>
      <c r="M36" s="439"/>
      <c r="N36" s="473"/>
      <c r="O36" s="515"/>
    </row>
    <row r="37" spans="1:15">
      <c r="A37" s="507"/>
      <c r="B37" s="501"/>
      <c r="C37" s="513"/>
      <c r="D37" s="164"/>
      <c r="E37" s="439"/>
      <c r="F37" s="439"/>
      <c r="G37" s="510"/>
      <c r="H37" s="479"/>
      <c r="I37" s="162"/>
      <c r="J37" s="97"/>
      <c r="K37" s="162" t="str">
        <f>IFERROR(CONCATENATE(INDEX('8- Políticas de Administración '!$B$16:$F$53,MATCH('5- Identificación de Riesgos'!J37,'8- Políticas de Administración '!$C$16:$C$54,0),1)," - ",L37),"")</f>
        <v/>
      </c>
      <c r="L37" s="194" t="str">
        <f>IFERROR(VLOOKUP(INDEX('8- Políticas de Administración '!$B$16:$F$63,MATCH('5- Identificación de Riesgos'!J37,'8- Políticas de Administración '!$C$16:$C$64,0),1),'8- Políticas de Administración '!$B$16:$F$64,5,FALSE),"")</f>
        <v/>
      </c>
      <c r="M37" s="439"/>
      <c r="N37" s="473"/>
      <c r="O37" s="515"/>
    </row>
    <row r="38" spans="1:15">
      <c r="A38" s="507"/>
      <c r="B38" s="501"/>
      <c r="C38" s="513"/>
      <c r="D38" s="199"/>
      <c r="E38" s="439"/>
      <c r="F38" s="439"/>
      <c r="G38" s="510"/>
      <c r="H38" s="479"/>
      <c r="I38" s="162"/>
      <c r="J38" s="97"/>
      <c r="K38" s="162" t="str">
        <f>IFERROR(CONCATENATE(INDEX('8- Políticas de Administración '!$B$16:$F$53,MATCH('5- Identificación de Riesgos'!J38,'8- Políticas de Administración '!$C$16:$C$54,0),1)," - ",L38),"")</f>
        <v/>
      </c>
      <c r="L38" s="194" t="str">
        <f>IFERROR(VLOOKUP(INDEX('8- Políticas de Administración '!$B$16:$F$63,MATCH('5- Identificación de Riesgos'!J38,'8- Políticas de Administración '!$C$16:$C$64,0),1),'8- Políticas de Administración '!$B$16:$F$64,5,FALSE),"")</f>
        <v/>
      </c>
      <c r="M38" s="439"/>
      <c r="N38" s="473"/>
      <c r="O38" s="515"/>
    </row>
    <row r="39" spans="1:15" ht="15.75" customHeight="1">
      <c r="A39" s="508"/>
      <c r="B39" s="502"/>
      <c r="C39" s="514"/>
      <c r="D39" s="200"/>
      <c r="E39" s="440"/>
      <c r="F39" s="440"/>
      <c r="G39" s="511"/>
      <c r="H39" s="480"/>
      <c r="I39" s="163"/>
      <c r="J39" s="174"/>
      <c r="K39" s="163" t="str">
        <f>IFERROR(CONCATENATE(INDEX('8- Políticas de Administración '!$B$16:$F$53,MATCH('5- Identificación de Riesgos'!J39,'8- Políticas de Administración '!$C$16:$C$54,0),1)," - ",L39),"")</f>
        <v/>
      </c>
      <c r="L39" s="195" t="str">
        <f>IFERROR(VLOOKUP(INDEX('8- Políticas de Administración '!$B$16:$F$63,MATCH('5- Identificación de Riesgos'!J39,'8- Políticas de Administración '!$C$16:$C$64,0),1),'8- Políticas de Administración '!$B$16:$F$64,5,FALSE),"")</f>
        <v/>
      </c>
      <c r="M39" s="440"/>
      <c r="N39" s="474"/>
      <c r="O39" s="515"/>
    </row>
    <row r="40" spans="1:15" ht="45">
      <c r="A40" s="506">
        <v>4</v>
      </c>
      <c r="B40" s="500" t="s">
        <v>300</v>
      </c>
      <c r="C40" s="512" t="s">
        <v>301</v>
      </c>
      <c r="D40" s="206" t="s">
        <v>302</v>
      </c>
      <c r="E40" s="438">
        <v>260</v>
      </c>
      <c r="F40" s="438">
        <v>1</v>
      </c>
      <c r="G40" s="509">
        <f t="shared" ref="G40" si="1">F40/E40</f>
        <v>3.8461538461538464E-3</v>
      </c>
      <c r="H40" s="478" t="s">
        <v>303</v>
      </c>
      <c r="I40" s="161" t="s">
        <v>279</v>
      </c>
      <c r="J40" s="173" t="s">
        <v>280</v>
      </c>
      <c r="K40" s="161" t="str">
        <f>IFERROR(CONCATENATE(INDEX('8- Políticas de Administración '!$B$16:$F$53,MATCH('5- Identificación de Riesgos'!J40,'8- Políticas de Administración '!$C$16:$C$54,0),1)," - ",L40),"")</f>
        <v>Leve - 1</v>
      </c>
      <c r="L40" s="193">
        <f>IFERROR(VLOOKUP(INDEX('8- Políticas de Administración '!$B$16:$F$63,MATCH('5- Identificación de Riesgos'!J40,'8- Políticas de Administración '!$C$16:$C$64,0),1),'8- Políticas de Administración '!$B$16:$F$64,5,FALSE),"")</f>
        <v>1</v>
      </c>
      <c r="M40" s="438" t="str">
        <f>IFERROR(CONCATENATE(INDEX('8- Políticas de Administración '!$B$16:$F$53,MATCH(ROUND(AVERAGE(L40:L49),0),'8- Políticas de Administración '!$F$16:$F$53,0),1)," - ",ROUND(AVERAGE(L40:L49),0)),"")</f>
        <v>Leve - 1</v>
      </c>
      <c r="N40" s="472" t="str">
        <f>IFERROR(CONCATENATE(VLOOKUP((LEFT(H40,LEN(H40)-4)&amp;LEFT(M40,LEN(M40)-4)),'9- Matriz de Calor '!$D$18:$E$42,2,0)," - ",RIGHT(H40,1)*RIGHT(M40,1)),"")</f>
        <v>Bajo - 1</v>
      </c>
      <c r="O40" s="515">
        <f>RIGHT(H40,1)*RIGHT(M40,1)</f>
        <v>1</v>
      </c>
    </row>
    <row r="41" spans="1:15" ht="30">
      <c r="A41" s="507"/>
      <c r="B41" s="501"/>
      <c r="C41" s="513"/>
      <c r="D41" s="93" t="s">
        <v>304</v>
      </c>
      <c r="E41" s="439"/>
      <c r="F41" s="439"/>
      <c r="G41" s="510"/>
      <c r="H41" s="479"/>
      <c r="I41" s="162" t="s">
        <v>282</v>
      </c>
      <c r="J41" s="97" t="s">
        <v>283</v>
      </c>
      <c r="K41" s="162" t="str">
        <f>IFERROR(CONCATENATE(INDEX('8- Políticas de Administración '!$B$16:$F$53,MATCH('5- Identificación de Riesgos'!J41,'8- Políticas de Administración '!$C$16:$C$54,0),1)," - ",L41),"")</f>
        <v>Leve - 1</v>
      </c>
      <c r="L41" s="194">
        <f>IFERROR(VLOOKUP(INDEX('8- Políticas de Administración '!$B$16:$F$63,MATCH('5- Identificación de Riesgos'!J41,'8- Políticas de Administración '!$C$16:$C$64,0),1),'8- Políticas de Administración '!$B$16:$F$64,5,FALSE),"")</f>
        <v>1</v>
      </c>
      <c r="M41" s="439"/>
      <c r="N41" s="473"/>
      <c r="O41" s="515"/>
    </row>
    <row r="42" spans="1:15" ht="30">
      <c r="A42" s="507"/>
      <c r="B42" s="501"/>
      <c r="C42" s="513"/>
      <c r="D42" s="93" t="s">
        <v>305</v>
      </c>
      <c r="E42" s="439"/>
      <c r="F42" s="439"/>
      <c r="G42" s="510"/>
      <c r="H42" s="479"/>
      <c r="I42" s="162" t="s">
        <v>285</v>
      </c>
      <c r="J42" s="97" t="s">
        <v>286</v>
      </c>
      <c r="K42" s="162" t="str">
        <f>IFERROR(CONCATENATE(INDEX('8- Políticas de Administración '!$B$16:$F$53,MATCH('5- Identificación de Riesgos'!J42,'8- Políticas de Administración '!$C$16:$C$54,0),1)," - ",L42),"")</f>
        <v>Leve - 1</v>
      </c>
      <c r="L42" s="194">
        <f>IFERROR(VLOOKUP(INDEX('8- Políticas de Administración '!$B$16:$F$63,MATCH('5- Identificación de Riesgos'!J42,'8- Políticas de Administración '!$C$16:$C$64,0),1),'8- Políticas de Administración '!$B$16:$F$64,5,FALSE),"")</f>
        <v>1</v>
      </c>
      <c r="M42" s="439"/>
      <c r="N42" s="473"/>
      <c r="O42" s="515"/>
    </row>
    <row r="43" spans="1:15">
      <c r="A43" s="507"/>
      <c r="B43" s="501"/>
      <c r="C43" s="513"/>
      <c r="D43" s="201"/>
      <c r="E43" s="439"/>
      <c r="F43" s="439"/>
      <c r="G43" s="510"/>
      <c r="H43" s="479"/>
      <c r="I43" s="162"/>
      <c r="J43" s="97"/>
      <c r="K43" s="162" t="str">
        <f>IFERROR(CONCATENATE(INDEX('8- Políticas de Administración '!$B$16:$F$53,MATCH('5- Identificación de Riesgos'!J43,'8- Políticas de Administración '!$C$16:$C$54,0),1)," - ",L43),"")</f>
        <v/>
      </c>
      <c r="L43" s="194" t="str">
        <f>IFERROR(VLOOKUP(INDEX('8- Políticas de Administración '!$B$16:$F$63,MATCH('5- Identificación de Riesgos'!J43,'8- Políticas de Administración '!$C$16:$C$64,0),1),'8- Políticas de Administración '!$B$16:$F$64,5,FALSE),"")</f>
        <v/>
      </c>
      <c r="M43" s="439"/>
      <c r="N43" s="473"/>
      <c r="O43" s="515"/>
    </row>
    <row r="44" spans="1:15">
      <c r="A44" s="507"/>
      <c r="B44" s="501"/>
      <c r="C44" s="513"/>
      <c r="D44" s="164" t="s">
        <v>306</v>
      </c>
      <c r="E44" s="439"/>
      <c r="F44" s="439"/>
      <c r="G44" s="510"/>
      <c r="H44" s="479"/>
      <c r="I44" s="162"/>
      <c r="J44" s="97"/>
      <c r="K44" s="162" t="str">
        <f>IFERROR(CONCATENATE(INDEX('8- Políticas de Administración '!$B$16:$F$53,MATCH('5- Identificación de Riesgos'!J44,'8- Políticas de Administración '!$C$16:$C$54,0),1)," - ",L44),"")</f>
        <v/>
      </c>
      <c r="L44" s="194" t="str">
        <f>IFERROR(VLOOKUP(INDEX('8- Políticas de Administración '!$B$16:$F$63,MATCH('5- Identificación de Riesgos'!J44,'8- Políticas de Administración '!$C$16:$C$64,0),1),'8- Políticas de Administración '!$B$16:$F$64,5,FALSE),"")</f>
        <v/>
      </c>
      <c r="M44" s="439"/>
      <c r="N44" s="473"/>
      <c r="O44" s="515"/>
    </row>
    <row r="45" spans="1:15">
      <c r="A45" s="507"/>
      <c r="B45" s="501"/>
      <c r="C45" s="513"/>
      <c r="D45" s="164"/>
      <c r="E45" s="439"/>
      <c r="F45" s="439"/>
      <c r="G45" s="510"/>
      <c r="H45" s="479"/>
      <c r="I45" s="162"/>
      <c r="J45" s="97"/>
      <c r="K45" s="162" t="str">
        <f>IFERROR(CONCATENATE(INDEX('8- Políticas de Administración '!$B$16:$F$53,MATCH('5- Identificación de Riesgos'!J45,'8- Políticas de Administración '!$C$16:$C$54,0),1)," - ",L45),"")</f>
        <v/>
      </c>
      <c r="L45" s="194" t="str">
        <f>IFERROR(VLOOKUP(INDEX('8- Políticas de Administración '!$B$16:$F$63,MATCH('5- Identificación de Riesgos'!J45,'8- Políticas de Administración '!$C$16:$C$64,0),1),'8- Políticas de Administración '!$B$16:$F$64,5,FALSE),"")</f>
        <v/>
      </c>
      <c r="M45" s="439"/>
      <c r="N45" s="473"/>
      <c r="O45" s="515"/>
    </row>
    <row r="46" spans="1:15">
      <c r="A46" s="507"/>
      <c r="B46" s="501"/>
      <c r="C46" s="513"/>
      <c r="D46" s="164"/>
      <c r="E46" s="439"/>
      <c r="F46" s="439"/>
      <c r="G46" s="510"/>
      <c r="H46" s="479"/>
      <c r="I46" s="162"/>
      <c r="J46" s="97"/>
      <c r="K46" s="162" t="str">
        <f>IFERROR(CONCATENATE(INDEX('8- Políticas de Administración '!$B$16:$F$53,MATCH('5- Identificación de Riesgos'!J46,'8- Políticas de Administración '!$C$16:$C$54,0),1)," - ",L46),"")</f>
        <v/>
      </c>
      <c r="L46" s="194" t="str">
        <f>IFERROR(VLOOKUP(INDEX('8- Políticas de Administración '!$B$16:$F$63,MATCH('5- Identificación de Riesgos'!J46,'8- Políticas de Administración '!$C$16:$C$64,0),1),'8- Políticas de Administración '!$B$16:$F$64,5,FALSE),"")</f>
        <v/>
      </c>
      <c r="M46" s="439"/>
      <c r="N46" s="473"/>
      <c r="O46" s="515"/>
    </row>
    <row r="47" spans="1:15">
      <c r="A47" s="507"/>
      <c r="B47" s="501"/>
      <c r="C47" s="513"/>
      <c r="D47" s="164"/>
      <c r="E47" s="439"/>
      <c r="F47" s="439"/>
      <c r="G47" s="510"/>
      <c r="H47" s="479"/>
      <c r="I47" s="162"/>
      <c r="J47" s="97"/>
      <c r="K47" s="162" t="str">
        <f>IFERROR(CONCATENATE(INDEX('8- Políticas de Administración '!$B$16:$F$53,MATCH('5- Identificación de Riesgos'!J47,'8- Políticas de Administración '!$C$16:$C$54,0),1)," - ",L47),"")</f>
        <v/>
      </c>
      <c r="L47" s="194" t="str">
        <f>IFERROR(VLOOKUP(INDEX('8- Políticas de Administración '!$B$16:$F$63,MATCH('5- Identificación de Riesgos'!J47,'8- Políticas de Administración '!$C$16:$C$64,0),1),'8- Políticas de Administración '!$B$16:$F$64,5,FALSE),"")</f>
        <v/>
      </c>
      <c r="M47" s="439"/>
      <c r="N47" s="473"/>
      <c r="O47" s="515"/>
    </row>
    <row r="48" spans="1:15">
      <c r="A48" s="507"/>
      <c r="B48" s="501"/>
      <c r="C48" s="513"/>
      <c r="D48" s="164"/>
      <c r="E48" s="439"/>
      <c r="F48" s="439"/>
      <c r="G48" s="510"/>
      <c r="H48" s="479"/>
      <c r="I48" s="162"/>
      <c r="J48" s="97"/>
      <c r="K48" s="162" t="str">
        <f>IFERROR(CONCATENATE(INDEX('8- Políticas de Administración '!$B$16:$F$53,MATCH('5- Identificación de Riesgos'!J48,'8- Políticas de Administración '!$C$16:$C$54,0),1)," - ",L48),"")</f>
        <v/>
      </c>
      <c r="L48" s="194" t="str">
        <f>IFERROR(VLOOKUP(INDEX('8- Políticas de Administración '!$B$16:$F$63,MATCH('5- Identificación de Riesgos'!J48,'8- Políticas de Administración '!$C$16:$C$64,0),1),'8- Políticas de Administración '!$B$16:$F$64,5,FALSE),"")</f>
        <v/>
      </c>
      <c r="M48" s="439"/>
      <c r="N48" s="473"/>
      <c r="O48" s="515"/>
    </row>
    <row r="49" spans="1:25">
      <c r="A49" s="508"/>
      <c r="B49" s="502"/>
      <c r="C49" s="514"/>
      <c r="D49" s="200"/>
      <c r="E49" s="440"/>
      <c r="F49" s="440"/>
      <c r="G49" s="511"/>
      <c r="H49" s="480"/>
      <c r="I49" s="163"/>
      <c r="J49" s="174"/>
      <c r="K49" s="163" t="str">
        <f>IFERROR(CONCATENATE(INDEX('8- Políticas de Administración '!$B$16:$F$53,MATCH('5- Identificación de Riesgos'!J49,'8- Políticas de Administración '!$C$16:$C$54,0),1)," - ",L49),"")</f>
        <v/>
      </c>
      <c r="L49" s="195" t="str">
        <f>IFERROR(VLOOKUP(INDEX('8- Políticas de Administración '!$B$16:$F$63,MATCH('5- Identificación de Riesgos'!J49,'8- Políticas de Administración '!$C$16:$C$64,0),1),'8- Políticas de Administración '!$B$16:$F$64,5,FALSE),"")</f>
        <v/>
      </c>
      <c r="M49" s="440"/>
      <c r="N49" s="474"/>
      <c r="O49" s="515"/>
    </row>
    <row r="50" spans="1:25" ht="45">
      <c r="A50" s="516">
        <v>5</v>
      </c>
      <c r="B50" s="450" t="s">
        <v>307</v>
      </c>
      <c r="C50" s="512" t="s">
        <v>308</v>
      </c>
      <c r="D50" s="207" t="s">
        <v>309</v>
      </c>
      <c r="E50" s="423">
        <v>260</v>
      </c>
      <c r="F50" s="429">
        <v>1</v>
      </c>
      <c r="G50" s="432">
        <f t="shared" ref="G50" si="2">F50/E50</f>
        <v>3.8461538461538464E-3</v>
      </c>
      <c r="H50" s="435"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1" t="s">
        <v>285</v>
      </c>
      <c r="J50" s="173" t="s">
        <v>286</v>
      </c>
      <c r="K50" s="161" t="str">
        <f>IFERROR(CONCATENATE(INDEX('8- Políticas de Administración '!$B$16:$F$53,MATCH('5- Identificación de Riesgos'!J50,'8- Políticas de Administración '!$C$16:$C$54,0),1)," - ",L50),"")</f>
        <v>Leve - 1</v>
      </c>
      <c r="L50" s="193">
        <f>IFERROR(VLOOKUP(INDEX('8- Políticas de Administración '!$B$16:$F$63,MATCH('5- Identificación de Riesgos'!J50,'8- Políticas de Administración '!$C$16:$C$64,0),1),'8- Políticas de Administración '!$B$16:$F$64,5,FALSE),"")</f>
        <v>1</v>
      </c>
      <c r="M50" s="438" t="str">
        <f>IFERROR(CONCATENATE(INDEX('8- Políticas de Administración '!$B$16:$F$53,MATCH(ROUND(AVERAGE(L50:L59),0),'8- Políticas de Administración '!$F$16:$F$53,0),1)," - ",ROUND(AVERAGE(L50:L59),0)),"")</f>
        <v>Leve - 1</v>
      </c>
      <c r="N50" s="423" t="str">
        <f>IFERROR(CONCATENATE(VLOOKUP((LEFT(H50,LEN(H50)-4)&amp;LEFT(M50,LEN(M50)-4)),'9- Matriz de Calor '!$D$18:$E$42,2,0)," - ",RIGHT(H50,1)*RIGHT(M50,1)),"")</f>
        <v>Bajo - 1</v>
      </c>
      <c r="Q50" s="426" t="s">
        <v>310</v>
      </c>
      <c r="R50" s="427"/>
      <c r="S50" s="427"/>
      <c r="T50" s="427"/>
      <c r="U50" s="427"/>
      <c r="V50" s="427"/>
      <c r="W50" s="427"/>
      <c r="X50" s="427"/>
      <c r="Y50" s="428"/>
    </row>
    <row r="51" spans="1:25" ht="30">
      <c r="A51" s="517"/>
      <c r="B51" s="451"/>
      <c r="C51" s="513"/>
      <c r="D51" s="207"/>
      <c r="E51" s="424"/>
      <c r="F51" s="430"/>
      <c r="G51" s="433"/>
      <c r="H51" s="436"/>
      <c r="I51" s="162" t="s">
        <v>282</v>
      </c>
      <c r="J51" s="97" t="s">
        <v>283</v>
      </c>
      <c r="K51" s="162" t="str">
        <f>IFERROR(CONCATENATE(INDEX('8- Políticas de Administración '!$B$16:$F$53,MATCH('5- Identificación de Riesgos'!J51,'8- Políticas de Administración '!$C$16:$C$54,0),1)," - ",L51),"")</f>
        <v>Leve - 1</v>
      </c>
      <c r="L51" s="194">
        <f>IFERROR(VLOOKUP(INDEX('8- Políticas de Administración '!$B$16:$F$63,MATCH('5- Identificación de Riesgos'!J51,'8- Políticas de Administración '!$C$16:$C$64,0),1),'8- Políticas de Administración '!$B$16:$F$64,5,FALSE),"")</f>
        <v>1</v>
      </c>
      <c r="M51" s="439"/>
      <c r="N51" s="424"/>
      <c r="Q51" s="426"/>
      <c r="R51" s="427"/>
      <c r="S51" s="427"/>
      <c r="T51" s="427"/>
      <c r="U51" s="427"/>
      <c r="V51" s="427"/>
      <c r="W51" s="427"/>
      <c r="X51" s="427"/>
      <c r="Y51" s="428"/>
    </row>
    <row r="52" spans="1:25">
      <c r="A52" s="517"/>
      <c r="B52" s="451"/>
      <c r="C52" s="513"/>
      <c r="D52" s="207"/>
      <c r="E52" s="424"/>
      <c r="F52" s="430"/>
      <c r="G52" s="433"/>
      <c r="H52" s="436"/>
      <c r="I52" s="162"/>
      <c r="J52" s="97"/>
      <c r="K52" s="162" t="str">
        <f>IFERROR(CONCATENATE(INDEX('8- Políticas de Administración '!$B$16:$F$53,MATCH('5- Identificación de Riesgos'!J52,'8- Políticas de Administración '!$C$16:$C$54,0),1)," - ",L52),"")</f>
        <v/>
      </c>
      <c r="L52" s="194" t="str">
        <f>IFERROR(VLOOKUP(INDEX('8- Políticas de Administración '!$B$16:$F$63,MATCH('5- Identificación de Riesgos'!J52,'8- Políticas de Administración '!$C$16:$C$64,0),1),'8- Políticas de Administración '!$B$16:$F$64,5,FALSE),"")</f>
        <v/>
      </c>
      <c r="M52" s="439"/>
      <c r="N52" s="424"/>
      <c r="Q52" s="426"/>
      <c r="R52" s="427"/>
      <c r="S52" s="427"/>
      <c r="T52" s="427"/>
      <c r="U52" s="427"/>
      <c r="V52" s="427"/>
      <c r="W52" s="427"/>
      <c r="X52" s="427"/>
      <c r="Y52" s="428"/>
    </row>
    <row r="53" spans="1:25">
      <c r="A53" s="517"/>
      <c r="B53" s="451"/>
      <c r="C53" s="513"/>
      <c r="D53" s="170"/>
      <c r="E53" s="424"/>
      <c r="F53" s="430"/>
      <c r="G53" s="433"/>
      <c r="H53" s="436"/>
      <c r="I53" s="162"/>
      <c r="J53" s="97"/>
      <c r="K53" s="162" t="str">
        <f>IFERROR(CONCATENATE(INDEX('8- Políticas de Administración '!$B$16:$F$53,MATCH('5- Identificación de Riesgos'!J53,'8- Políticas de Administración '!$C$16:$C$54,0),1)," - ",L53),"")</f>
        <v/>
      </c>
      <c r="L53" s="194" t="str">
        <f>IFERROR(VLOOKUP(INDEX('8- Políticas de Administración '!$B$16:$F$63,MATCH('5- Identificación de Riesgos'!J53,'8- Políticas de Administración '!$C$16:$C$64,0),1),'8- Políticas de Administración '!$B$16:$F$64,5,FALSE),"")</f>
        <v/>
      </c>
      <c r="M53" s="439"/>
      <c r="N53" s="424"/>
      <c r="Q53" s="426"/>
      <c r="R53" s="427"/>
      <c r="S53" s="427"/>
      <c r="T53" s="427"/>
      <c r="U53" s="427"/>
      <c r="V53" s="427"/>
      <c r="W53" s="427"/>
      <c r="X53" s="427"/>
      <c r="Y53" s="428"/>
    </row>
    <row r="54" spans="1:25">
      <c r="A54" s="517"/>
      <c r="B54" s="451"/>
      <c r="C54" s="513"/>
      <c r="D54" s="170"/>
      <c r="E54" s="424"/>
      <c r="F54" s="430"/>
      <c r="G54" s="433"/>
      <c r="H54" s="436"/>
      <c r="I54" s="162"/>
      <c r="J54" s="97"/>
      <c r="K54" s="162" t="str">
        <f>IFERROR(CONCATENATE(INDEX('8- Políticas de Administración '!$B$16:$F$53,MATCH('5- Identificación de Riesgos'!J54,'8- Políticas de Administración '!$C$16:$C$54,0),1)," - ",L54),"")</f>
        <v/>
      </c>
      <c r="L54" s="194" t="str">
        <f>IFERROR(VLOOKUP(INDEX('8- Políticas de Administración '!$B$16:$F$63,MATCH('5- Identificación de Riesgos'!J54,'8- Políticas de Administración '!$C$16:$C$64,0),1),'8- Políticas de Administración '!$B$16:$F$64,5,FALSE),"")</f>
        <v/>
      </c>
      <c r="M54" s="439"/>
      <c r="N54" s="424"/>
      <c r="Q54" s="426"/>
      <c r="R54" s="427"/>
      <c r="S54" s="427"/>
      <c r="T54" s="427"/>
      <c r="U54" s="427"/>
      <c r="V54" s="427"/>
      <c r="W54" s="427"/>
      <c r="X54" s="427"/>
      <c r="Y54" s="428"/>
    </row>
    <row r="55" spans="1:25">
      <c r="A55" s="517"/>
      <c r="B55" s="451"/>
      <c r="C55" s="513"/>
      <c r="D55" s="170"/>
      <c r="E55" s="424"/>
      <c r="F55" s="430"/>
      <c r="G55" s="433"/>
      <c r="H55" s="436"/>
      <c r="I55" s="162"/>
      <c r="J55" s="97"/>
      <c r="K55" s="162" t="str">
        <f>IFERROR(CONCATENATE(INDEX('8- Políticas de Administración '!$B$16:$F$53,MATCH('5- Identificación de Riesgos'!J55,'8- Políticas de Administración '!$C$16:$C$54,0),1)," - ",L55),"")</f>
        <v/>
      </c>
      <c r="L55" s="194" t="str">
        <f>IFERROR(VLOOKUP(INDEX('8- Políticas de Administración '!$B$16:$F$63,MATCH('5- Identificación de Riesgos'!J55,'8- Políticas de Administración '!$C$16:$C$64,0),1),'8- Políticas de Administración '!$B$16:$F$64,5,FALSE),"")</f>
        <v/>
      </c>
      <c r="M55" s="439"/>
      <c r="N55" s="424"/>
      <c r="Q55" s="426"/>
      <c r="R55" s="427"/>
      <c r="S55" s="427"/>
      <c r="T55" s="427"/>
      <c r="U55" s="427"/>
      <c r="V55" s="427"/>
      <c r="W55" s="427"/>
      <c r="X55" s="427"/>
      <c r="Y55" s="428"/>
    </row>
    <row r="56" spans="1:25">
      <c r="A56" s="517"/>
      <c r="B56" s="451"/>
      <c r="C56" s="513"/>
      <c r="D56" s="170"/>
      <c r="E56" s="424"/>
      <c r="F56" s="430"/>
      <c r="G56" s="433"/>
      <c r="H56" s="436"/>
      <c r="I56" s="162"/>
      <c r="J56" s="97"/>
      <c r="K56" s="162" t="str">
        <f>IFERROR(CONCATENATE(INDEX('8- Políticas de Administración '!$B$16:$F$53,MATCH('5- Identificación de Riesgos'!J56,'8- Políticas de Administración '!$C$16:$C$54,0),1)," - ",L56),"")</f>
        <v/>
      </c>
      <c r="L56" s="194" t="str">
        <f>IFERROR(VLOOKUP(INDEX('8- Políticas de Administración '!$B$16:$F$63,MATCH('5- Identificación de Riesgos'!J56,'8- Políticas de Administración '!$C$16:$C$64,0),1),'8- Políticas de Administración '!$B$16:$F$64,5,FALSE),"")</f>
        <v/>
      </c>
      <c r="M56" s="439"/>
      <c r="N56" s="424"/>
      <c r="Q56" s="426"/>
      <c r="R56" s="427"/>
      <c r="S56" s="427"/>
      <c r="T56" s="427"/>
      <c r="U56" s="427"/>
      <c r="V56" s="427"/>
      <c r="W56" s="427"/>
      <c r="X56" s="427"/>
      <c r="Y56" s="428"/>
    </row>
    <row r="57" spans="1:25">
      <c r="A57" s="517"/>
      <c r="B57" s="451"/>
      <c r="C57" s="513"/>
      <c r="D57" s="170"/>
      <c r="E57" s="424"/>
      <c r="F57" s="430"/>
      <c r="G57" s="433"/>
      <c r="H57" s="436"/>
      <c r="I57" s="162"/>
      <c r="J57" s="97"/>
      <c r="K57" s="162" t="str">
        <f>IFERROR(CONCATENATE(INDEX('8- Políticas de Administración '!$B$16:$F$53,MATCH('5- Identificación de Riesgos'!J57,'8- Políticas de Administración '!$C$16:$C$54,0),1)," - ",L57),"")</f>
        <v/>
      </c>
      <c r="L57" s="195" t="str">
        <f>IFERROR(VLOOKUP(INDEX('8- Políticas de Administración '!$B$16:$F$63,MATCH('5- Identificación de Riesgos'!J57,'8- Políticas de Administración '!$C$16:$C$64,0),1),'8- Políticas de Administración '!$B$16:$F$64,5,FALSE),"")</f>
        <v/>
      </c>
      <c r="M57" s="439"/>
      <c r="N57" s="424"/>
      <c r="Q57" s="426"/>
      <c r="R57" s="427"/>
      <c r="S57" s="427"/>
      <c r="T57" s="427"/>
      <c r="U57" s="427"/>
      <c r="V57" s="427"/>
      <c r="W57" s="427"/>
      <c r="X57" s="427"/>
      <c r="Y57" s="428"/>
    </row>
    <row r="58" spans="1:25">
      <c r="A58" s="517"/>
      <c r="B58" s="451"/>
      <c r="C58" s="513"/>
      <c r="D58" s="170"/>
      <c r="E58" s="424"/>
      <c r="F58" s="430"/>
      <c r="G58" s="433"/>
      <c r="H58" s="436"/>
      <c r="I58" s="162"/>
      <c r="J58" s="97"/>
      <c r="K58" s="162" t="str">
        <f>IFERROR(CONCATENATE(INDEX('8- Políticas de Administración '!$B$16:$F$53,MATCH('5- Identificación de Riesgos'!J58,'8- Políticas de Administración '!$C$16:$C$54,0),1)," - ",L58),"")</f>
        <v/>
      </c>
      <c r="L58" s="216" t="str">
        <f>IFERROR(VLOOKUP(INDEX('8- Políticas de Administración '!$B$16:$F$63,MATCH('5- Identificación de Riesgos'!J58,'8- Políticas de Administración '!$C$16:$C$64,0),1),'8- Políticas de Administración '!$B$16:$F$64,5,FALSE),"")</f>
        <v/>
      </c>
      <c r="M58" s="439"/>
      <c r="N58" s="424"/>
      <c r="Q58" s="426"/>
      <c r="R58" s="427"/>
      <c r="S58" s="427"/>
      <c r="T58" s="427"/>
      <c r="U58" s="427"/>
      <c r="V58" s="427"/>
      <c r="W58" s="427"/>
      <c r="X58" s="427"/>
      <c r="Y58" s="428"/>
    </row>
    <row r="59" spans="1:25">
      <c r="A59" s="518"/>
      <c r="B59" s="452"/>
      <c r="C59" s="514"/>
      <c r="D59" s="233"/>
      <c r="E59" s="425"/>
      <c r="F59" s="431"/>
      <c r="G59" s="434"/>
      <c r="H59" s="437"/>
      <c r="I59" s="163"/>
      <c r="J59" s="174"/>
      <c r="K59" s="163" t="str">
        <f>IFERROR(CONCATENATE(INDEX('8- Políticas de Administración '!$B$16:$F$53,MATCH('5- Identificación de Riesgos'!J59,'8- Políticas de Administración '!$C$16:$C$54,0),1)," - ",L59),"")</f>
        <v/>
      </c>
      <c r="L59" s="195" t="str">
        <f>IFERROR(VLOOKUP(INDEX('8- Políticas de Administración '!$B$16:$F$63,MATCH('5- Identificación de Riesgos'!J59,'8- Políticas de Administración '!$C$16:$C$64,0),1),'8- Políticas de Administración '!$B$16:$F$64,5,FALSE),"")</f>
        <v/>
      </c>
      <c r="M59" s="440"/>
      <c r="N59" s="425"/>
    </row>
    <row r="60" spans="1:25" ht="45" customHeight="1">
      <c r="A60" s="516">
        <v>6</v>
      </c>
      <c r="B60" s="450" t="s">
        <v>311</v>
      </c>
      <c r="C60" s="512" t="s">
        <v>312</v>
      </c>
      <c r="D60" s="205" t="s">
        <v>313</v>
      </c>
      <c r="E60" s="423">
        <v>260</v>
      </c>
      <c r="F60" s="429">
        <v>1</v>
      </c>
      <c r="G60" s="432">
        <f t="shared" ref="G60" si="3">F60/E60</f>
        <v>3.8461538461538464E-3</v>
      </c>
      <c r="H60" s="435"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279</v>
      </c>
      <c r="J60" s="173" t="s">
        <v>314</v>
      </c>
      <c r="K60" s="161" t="str">
        <f>IFERROR(CONCATENATE(INDEX('8- Políticas de Administración '!$B$16:$F$53,MATCH('5- Identificación de Riesgos'!J60,'8- Políticas de Administración '!$C$16:$C$54,0),1)," - ",L60),"")</f>
        <v>Mayor - 4</v>
      </c>
      <c r="L60" s="193">
        <f>IFERROR(VLOOKUP(INDEX('8- Políticas de Administración '!$B$16:$F$63,MATCH('5- Identificación de Riesgos'!J60,'8- Políticas de Administración '!$C$16:$C$64,0),1),'8- Políticas de Administración '!$B$16:$F$64,5,FALSE),"")</f>
        <v>4</v>
      </c>
      <c r="M60" s="438" t="str">
        <f>IFERROR(CONCATENATE(INDEX('8- Políticas de Administración '!$B$16:$F$53,MATCH(ROUND(AVERAGE(L60:L69),0),'8- Políticas de Administración '!$F$16:$F$53,0),1)," - ",ROUND(AVERAGE(L60:L69),0)),"")</f>
        <v>Moderado - 3</v>
      </c>
      <c r="N60" s="423" t="str">
        <f>IFERROR(CONCATENATE(VLOOKUP((LEFT(H60,LEN(H60)-4)&amp;LEFT(M60,LEN(M60)-4)),'9- Matriz de Calor '!$D$18:$E$42,2,0)," - ",RIGHT(H60,1)*RIGHT(M60,1)),"")</f>
        <v>Moderado - 3</v>
      </c>
      <c r="Q60" s="426" t="s">
        <v>310</v>
      </c>
      <c r="R60" s="427"/>
      <c r="S60" s="427"/>
      <c r="T60" s="427"/>
      <c r="U60" s="427"/>
      <c r="V60" s="427"/>
      <c r="W60" s="427"/>
      <c r="X60" s="427"/>
      <c r="Y60" s="428"/>
    </row>
    <row r="61" spans="1:25" ht="59.25" customHeight="1">
      <c r="A61" s="517"/>
      <c r="B61" s="451"/>
      <c r="C61" s="513"/>
      <c r="D61" s="207" t="s">
        <v>315</v>
      </c>
      <c r="E61" s="424"/>
      <c r="F61" s="430"/>
      <c r="G61" s="433"/>
      <c r="H61" s="436"/>
      <c r="I61" s="162" t="s">
        <v>282</v>
      </c>
      <c r="J61" s="97" t="s">
        <v>283</v>
      </c>
      <c r="K61" s="162" t="str">
        <f>IFERROR(CONCATENATE(INDEX('8- Políticas de Administración '!$B$16:$F$53,MATCH('5- Identificación de Riesgos'!J61,'8- Políticas de Administración '!$C$16:$C$54,0),1)," - ",L61),"")</f>
        <v>Leve - 1</v>
      </c>
      <c r="L61" s="194">
        <f>IFERROR(VLOOKUP(INDEX('8- Políticas de Administración '!$B$16:$F$63,MATCH('5- Identificación de Riesgos'!J61,'8- Políticas de Administración '!$C$16:$C$64,0),1),'8- Políticas de Administración '!$B$16:$F$64,5,FALSE),"")</f>
        <v>1</v>
      </c>
      <c r="M61" s="439"/>
      <c r="N61" s="424"/>
      <c r="Q61" s="426"/>
      <c r="R61" s="427"/>
      <c r="S61" s="427"/>
      <c r="T61" s="427"/>
      <c r="U61" s="427"/>
      <c r="V61" s="427"/>
      <c r="W61" s="427"/>
      <c r="X61" s="427"/>
      <c r="Y61" s="428"/>
    </row>
    <row r="62" spans="1:25" ht="15" customHeight="1">
      <c r="A62" s="517"/>
      <c r="B62" s="451"/>
      <c r="C62" s="513"/>
      <c r="D62" s="207" t="s">
        <v>316</v>
      </c>
      <c r="E62" s="424"/>
      <c r="F62" s="430"/>
      <c r="G62" s="433"/>
      <c r="H62" s="436"/>
      <c r="I62" s="162"/>
      <c r="J62" s="97"/>
      <c r="K62" s="162" t="str">
        <f>IFERROR(CONCATENATE(INDEX('8- Políticas de Administración '!$B$16:$F$53,MATCH('5- Identificación de Riesgos'!J62,'8- Políticas de Administración '!$C$16:$C$54,0),1)," - ",L62),"")</f>
        <v/>
      </c>
      <c r="L62" s="194" t="str">
        <f>IFERROR(VLOOKUP(INDEX('8- Políticas de Administración '!$B$16:$F$63,MATCH('5- Identificación de Riesgos'!J62,'8- Políticas de Administración '!$C$16:$C$64,0),1),'8- Políticas de Administración '!$B$16:$F$64,5,FALSE),"")</f>
        <v/>
      </c>
      <c r="M62" s="439"/>
      <c r="N62" s="424"/>
      <c r="Q62" s="426"/>
      <c r="R62" s="427"/>
      <c r="S62" s="427"/>
      <c r="T62" s="427"/>
      <c r="U62" s="427"/>
      <c r="V62" s="427"/>
      <c r="W62" s="427"/>
      <c r="X62" s="427"/>
      <c r="Y62" s="428"/>
    </row>
    <row r="63" spans="1:25" ht="30">
      <c r="A63" s="517"/>
      <c r="B63" s="451"/>
      <c r="C63" s="513"/>
      <c r="D63" s="170" t="s">
        <v>317</v>
      </c>
      <c r="E63" s="424"/>
      <c r="F63" s="430"/>
      <c r="G63" s="433"/>
      <c r="H63" s="436"/>
      <c r="I63" s="162"/>
      <c r="J63" s="97"/>
      <c r="K63" s="162" t="str">
        <f>IFERROR(CONCATENATE(INDEX('8- Políticas de Administración '!$B$16:$F$53,MATCH('5- Identificación de Riesgos'!J63,'8- Políticas de Administración '!$C$16:$C$54,0),1)," - ",L63),"")</f>
        <v/>
      </c>
      <c r="L63" s="194" t="str">
        <f>IFERROR(VLOOKUP(INDEX('8- Políticas de Administración '!$B$16:$F$63,MATCH('5- Identificación de Riesgos'!J63,'8- Políticas de Administración '!$C$16:$C$64,0),1),'8- Políticas de Administración '!$B$16:$F$64,5,FALSE),"")</f>
        <v/>
      </c>
      <c r="M63" s="439"/>
      <c r="N63" s="424"/>
      <c r="Q63" s="426"/>
      <c r="R63" s="427"/>
      <c r="S63" s="427"/>
      <c r="T63" s="427"/>
      <c r="U63" s="427"/>
      <c r="V63" s="427"/>
      <c r="W63" s="427"/>
      <c r="X63" s="427"/>
      <c r="Y63" s="428"/>
    </row>
    <row r="64" spans="1:25" ht="15" customHeight="1">
      <c r="A64" s="517"/>
      <c r="B64" s="451"/>
      <c r="C64" s="513"/>
      <c r="D64" s="170"/>
      <c r="E64" s="424"/>
      <c r="F64" s="430"/>
      <c r="G64" s="433"/>
      <c r="H64" s="436"/>
      <c r="I64" s="162"/>
      <c r="J64" s="97"/>
      <c r="K64" s="162" t="str">
        <f>IFERROR(CONCATENATE(INDEX('8- Políticas de Administración '!$B$16:$F$53,MATCH('5- Identificación de Riesgos'!J64,'8- Políticas de Administración '!$C$16:$C$54,0),1)," - ",L64),"")</f>
        <v/>
      </c>
      <c r="L64" s="194" t="str">
        <f>IFERROR(VLOOKUP(INDEX('8- Políticas de Administración '!$B$16:$F$63,MATCH('5- Identificación de Riesgos'!J64,'8- Políticas de Administración '!$C$16:$C$64,0),1),'8- Políticas de Administración '!$B$16:$F$64,5,FALSE),"")</f>
        <v/>
      </c>
      <c r="M64" s="439"/>
      <c r="N64" s="424"/>
      <c r="Q64" s="426"/>
      <c r="R64" s="427"/>
      <c r="S64" s="427"/>
      <c r="T64" s="427"/>
      <c r="U64" s="427"/>
      <c r="V64" s="427"/>
      <c r="W64" s="427"/>
      <c r="X64" s="427"/>
      <c r="Y64" s="428"/>
    </row>
    <row r="65" spans="1:25" ht="15" customHeight="1">
      <c r="A65" s="517"/>
      <c r="B65" s="451"/>
      <c r="C65" s="513"/>
      <c r="D65" s="170"/>
      <c r="E65" s="424"/>
      <c r="F65" s="430"/>
      <c r="G65" s="433"/>
      <c r="H65" s="436"/>
      <c r="I65" s="162"/>
      <c r="J65" s="97"/>
      <c r="K65" s="162" t="str">
        <f>IFERROR(CONCATENATE(INDEX('8- Políticas de Administración '!$B$16:$F$53,MATCH('5- Identificación de Riesgos'!J65,'8- Políticas de Administración '!$C$16:$C$54,0),1)," - ",L65),"")</f>
        <v/>
      </c>
      <c r="L65" s="194" t="str">
        <f>IFERROR(VLOOKUP(INDEX('8- Políticas de Administración '!$B$16:$F$63,MATCH('5- Identificación de Riesgos'!J65,'8- Políticas de Administración '!$C$16:$C$64,0),1),'8- Políticas de Administración '!$B$16:$F$64,5,FALSE),"")</f>
        <v/>
      </c>
      <c r="M65" s="439"/>
      <c r="N65" s="424"/>
      <c r="Q65" s="426"/>
      <c r="R65" s="427"/>
      <c r="S65" s="427"/>
      <c r="T65" s="427"/>
      <c r="U65" s="427"/>
      <c r="V65" s="427"/>
      <c r="W65" s="427"/>
      <c r="X65" s="427"/>
      <c r="Y65" s="428"/>
    </row>
    <row r="66" spans="1:25" ht="15" customHeight="1">
      <c r="A66" s="517"/>
      <c r="B66" s="451"/>
      <c r="C66" s="513"/>
      <c r="D66" s="170"/>
      <c r="E66" s="424"/>
      <c r="F66" s="430"/>
      <c r="G66" s="433"/>
      <c r="H66" s="436"/>
      <c r="I66" s="162"/>
      <c r="J66" s="97"/>
      <c r="K66" s="162" t="str">
        <f>IFERROR(CONCATENATE(INDEX('8- Políticas de Administración '!$B$16:$F$53,MATCH('5- Identificación de Riesgos'!J66,'8- Políticas de Administración '!$C$16:$C$54,0),1)," - ",L66),"")</f>
        <v/>
      </c>
      <c r="L66" s="194" t="str">
        <f>IFERROR(VLOOKUP(INDEX('8- Políticas de Administración '!$B$16:$F$63,MATCH('5- Identificación de Riesgos'!J66,'8- Políticas de Administración '!$C$16:$C$64,0),1),'8- Políticas de Administración '!$B$16:$F$64,5,FALSE),"")</f>
        <v/>
      </c>
      <c r="M66" s="439"/>
      <c r="N66" s="424"/>
      <c r="Q66" s="426"/>
      <c r="R66" s="427"/>
      <c r="S66" s="427"/>
      <c r="T66" s="427"/>
      <c r="U66" s="427"/>
      <c r="V66" s="427"/>
      <c r="W66" s="427"/>
      <c r="X66" s="427"/>
      <c r="Y66" s="428"/>
    </row>
    <row r="67" spans="1:25" ht="15.75" customHeight="1" thickBot="1">
      <c r="A67" s="517"/>
      <c r="B67" s="451"/>
      <c r="C67" s="513"/>
      <c r="D67" s="170"/>
      <c r="E67" s="424"/>
      <c r="F67" s="430"/>
      <c r="G67" s="433"/>
      <c r="H67" s="436"/>
      <c r="I67" s="162"/>
      <c r="J67" s="97"/>
      <c r="K67" s="162" t="str">
        <f>IFERROR(CONCATENATE(INDEX('8- Políticas de Administración '!$B$16:$F$53,MATCH('5- Identificación de Riesgos'!J67,'8- Políticas de Administración '!$C$16:$C$54,0),1)," - ",L67),"")</f>
        <v/>
      </c>
      <c r="L67" s="195" t="str">
        <f>IFERROR(VLOOKUP(INDEX('8- Políticas de Administración '!$B$16:$F$63,MATCH('5- Identificación de Riesgos'!J67,'8- Políticas de Administración '!$C$16:$C$64,0),1),'8- Políticas de Administración '!$B$16:$F$64,5,FALSE),"")</f>
        <v/>
      </c>
      <c r="M67" s="439"/>
      <c r="N67" s="424"/>
      <c r="Q67" s="426"/>
      <c r="R67" s="427"/>
      <c r="S67" s="427"/>
      <c r="T67" s="427"/>
      <c r="U67" s="427"/>
      <c r="V67" s="427"/>
      <c r="W67" s="427"/>
      <c r="X67" s="427"/>
      <c r="Y67" s="428"/>
    </row>
    <row r="68" spans="1:25" ht="23.25" customHeight="1">
      <c r="A68" s="517"/>
      <c r="B68" s="451"/>
      <c r="C68" s="513"/>
      <c r="D68" s="170"/>
      <c r="E68" s="424"/>
      <c r="F68" s="430"/>
      <c r="G68" s="433"/>
      <c r="H68" s="436"/>
      <c r="I68" s="162"/>
      <c r="J68" s="97"/>
      <c r="K68" s="162" t="str">
        <f>IFERROR(CONCATENATE(INDEX('8- Políticas de Administración '!$B$16:$F$53,MATCH('5- Identificación de Riesgos'!J68,'8- Políticas de Administración '!$C$16:$C$54,0),1)," - ",L68),"")</f>
        <v/>
      </c>
      <c r="L68" s="216" t="str">
        <f>IFERROR(VLOOKUP(INDEX('8- Políticas de Administración '!$B$16:$F$63,MATCH('5- Identificación de Riesgos'!J68,'8- Políticas de Administración '!$C$16:$C$64,0),1),'8- Políticas de Administración '!$B$16:$F$64,5,FALSE),"")</f>
        <v/>
      </c>
      <c r="M68" s="439"/>
      <c r="N68" s="424"/>
      <c r="Q68" s="426"/>
      <c r="R68" s="427"/>
      <c r="S68" s="427"/>
      <c r="T68" s="427"/>
      <c r="U68" s="427"/>
      <c r="V68" s="427"/>
      <c r="W68" s="427"/>
      <c r="X68" s="427"/>
      <c r="Y68" s="428"/>
    </row>
    <row r="69" spans="1:25" ht="15" customHeight="1">
      <c r="A69" s="518"/>
      <c r="B69" s="452"/>
      <c r="C69" s="514"/>
      <c r="D69" s="233"/>
      <c r="E69" s="425"/>
      <c r="F69" s="431"/>
      <c r="G69" s="434"/>
      <c r="H69" s="437"/>
      <c r="I69" s="163"/>
      <c r="J69" s="174"/>
      <c r="K69" s="163" t="str">
        <f>IFERROR(CONCATENATE(INDEX('8- Políticas de Administración '!$B$16:$F$53,MATCH('5- Identificación de Riesgos'!J69,'8- Políticas de Administración '!$C$16:$C$54,0),1)," - ",L69),"")</f>
        <v/>
      </c>
      <c r="L69" s="195" t="str">
        <f>IFERROR(VLOOKUP(INDEX('8- Políticas de Administración '!$B$16:$F$63,MATCH('5- Identificación de Riesgos'!J69,'8- Políticas de Administración '!$C$16:$C$64,0),1),'8- Políticas de Administración '!$B$16:$F$64,5,FALSE),"")</f>
        <v/>
      </c>
      <c r="M69" s="440"/>
      <c r="N69" s="425"/>
    </row>
    <row r="70" spans="1:25" ht="45" customHeight="1">
      <c r="A70" s="441">
        <v>7</v>
      </c>
      <c r="B70" s="446" t="s">
        <v>318</v>
      </c>
      <c r="C70" s="448" t="s">
        <v>319</v>
      </c>
      <c r="D70" s="160" t="s">
        <v>320</v>
      </c>
      <c r="E70" s="423">
        <v>260</v>
      </c>
      <c r="F70" s="429">
        <v>1</v>
      </c>
      <c r="G70" s="433">
        <f t="shared" ref="G70" si="4">F70/E70</f>
        <v>3.8461538461538464E-3</v>
      </c>
      <c r="H70" s="436"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1" t="s">
        <v>279</v>
      </c>
      <c r="J70" s="173" t="s">
        <v>314</v>
      </c>
      <c r="K70" s="164" t="str">
        <f>IFERROR(CONCATENATE(INDEX('8- Políticas de Administración '!$B$16:$F$53,MATCH('5- Identificación de Riesgos'!J70,'8- Políticas de Administración '!$C$16:$C$54,0),1)," - ",L70),"")</f>
        <v>Mayor - 4</v>
      </c>
      <c r="L70" s="216">
        <f>IFERROR(VLOOKUP(INDEX('8- Políticas de Administración '!$B$16:$F$63,MATCH('5- Identificación de Riesgos'!J70,'8- Políticas de Administración '!$C$16:$C$64,0),1),'8- Políticas de Administración '!$B$16:$F$64,5,FALSE),"")</f>
        <v>4</v>
      </c>
      <c r="M70" s="444" t="str">
        <f>IFERROR(CONCATENATE(INDEX('8- Políticas de Administración '!$B$16:$F$53,MATCH(ROUND(AVERAGE(L70:L79),0),'8- Políticas de Administración '!$F$16:$F$53,0),1)," - ",ROUND(AVERAGE(L70:L79),0)),"")</f>
        <v>Moderado - 3</v>
      </c>
      <c r="N70" s="424" t="str">
        <f>IFERROR(CONCATENATE(VLOOKUP((LEFT(H70,LEN(H70)-4)&amp;LEFT(M70,LEN(M70)-4)),'9- Matriz de Calor '!$D$18:$E$42,2,0)," - ",RIGHT(H70,1)*RIGHT(M70,1)),"")</f>
        <v>Moderado - 3</v>
      </c>
    </row>
    <row r="71" spans="1:25" ht="30" customHeight="1">
      <c r="A71" s="442"/>
      <c r="B71" s="446"/>
      <c r="C71" s="448"/>
      <c r="D71" s="244" t="s">
        <v>321</v>
      </c>
      <c r="E71" s="424"/>
      <c r="F71" s="430"/>
      <c r="G71" s="433"/>
      <c r="H71" s="436"/>
      <c r="I71" s="162" t="s">
        <v>282</v>
      </c>
      <c r="J71" s="97" t="s">
        <v>283</v>
      </c>
      <c r="K71" s="162" t="str">
        <f>IFERROR(CONCATENATE(INDEX('8- Políticas de Administración '!$B$16:$F$53,MATCH('5- Identificación de Riesgos'!J71,'8- Políticas de Administración '!$C$16:$C$54,0),1)," - ",L71),"")</f>
        <v>Leve - 1</v>
      </c>
      <c r="L71" s="194">
        <f>IFERROR(VLOOKUP(INDEX('8- Políticas de Administración '!$B$16:$F$63,MATCH('5- Identificación de Riesgos'!J71,'8- Políticas de Administración '!$C$16:$C$64,0),1),'8- Políticas de Administración '!$B$16:$F$64,5,FALSE),"")</f>
        <v>1</v>
      </c>
      <c r="M71" s="439"/>
      <c r="N71" s="424"/>
    </row>
    <row r="72" spans="1:25" ht="15" customHeight="1">
      <c r="A72" s="442"/>
      <c r="B72" s="446"/>
      <c r="C72" s="448"/>
      <c r="D72" s="245" t="s">
        <v>322</v>
      </c>
      <c r="E72" s="424"/>
      <c r="F72" s="430"/>
      <c r="G72" s="433"/>
      <c r="H72" s="436"/>
      <c r="I72" s="162"/>
      <c r="J72" s="97"/>
      <c r="K72" s="162" t="str">
        <f>IFERROR(CONCATENATE(INDEX('8- Políticas de Administración '!$B$16:$F$53,MATCH('5- Identificación de Riesgos'!J72,'8- Políticas de Administración '!$C$16:$C$54,0),1)," - ",L72),"")</f>
        <v/>
      </c>
      <c r="L72" s="194" t="str">
        <f>IFERROR(VLOOKUP(INDEX('8- Políticas de Administración '!$B$16:$F$63,MATCH('5- Identificación de Riesgos'!J72,'8- Políticas de Administración '!$C$16:$C$64,0),1),'8- Políticas de Administración '!$B$16:$F$64,5,FALSE),"")</f>
        <v/>
      </c>
      <c r="M72" s="439"/>
      <c r="N72" s="424"/>
    </row>
    <row r="73" spans="1:25" ht="30">
      <c r="A73" s="442"/>
      <c r="B73" s="446"/>
      <c r="C73" s="448"/>
      <c r="D73" s="170" t="s">
        <v>317</v>
      </c>
      <c r="E73" s="424"/>
      <c r="F73" s="430"/>
      <c r="G73" s="433"/>
      <c r="H73" s="436"/>
      <c r="I73" s="162"/>
      <c r="J73" s="97"/>
      <c r="K73" s="162" t="str">
        <f>IFERROR(CONCATENATE(INDEX('8- Políticas de Administración '!$B$16:$F$53,MATCH('5- Identificación de Riesgos'!J73,'8- Políticas de Administración '!$C$16:$C$54,0),1)," - ",L73),"")</f>
        <v/>
      </c>
      <c r="L73" s="194" t="str">
        <f>IFERROR(VLOOKUP(INDEX('8- Políticas de Administración '!$B$16:$F$63,MATCH('5- Identificación de Riesgos'!J73,'8- Políticas de Administración '!$C$16:$C$64,0),1),'8- Políticas de Administración '!$B$16:$F$64,5,FALSE),"")</f>
        <v/>
      </c>
      <c r="M73" s="439"/>
      <c r="N73" s="424"/>
    </row>
    <row r="74" spans="1:25" ht="15" customHeight="1">
      <c r="A74" s="442"/>
      <c r="B74" s="446"/>
      <c r="C74" s="448"/>
      <c r="D74" s="246"/>
      <c r="E74" s="424"/>
      <c r="F74" s="430"/>
      <c r="G74" s="433"/>
      <c r="H74" s="436"/>
      <c r="I74" s="162"/>
      <c r="J74" s="97"/>
      <c r="K74" s="162" t="str">
        <f>IFERROR(CONCATENATE(INDEX('8- Políticas de Administración '!$B$16:$F$53,MATCH('5- Identificación de Riesgos'!J74,'8- Políticas de Administración '!$C$16:$C$54,0),1)," - ",L74),"")</f>
        <v/>
      </c>
      <c r="L74" s="194" t="str">
        <f>IFERROR(VLOOKUP(INDEX('8- Políticas de Administración '!$B$16:$F$63,MATCH('5- Identificación de Riesgos'!J74,'8- Políticas de Administración '!$C$16:$C$64,0),1),'8- Políticas de Administración '!$B$16:$F$64,5,FALSE),"")</f>
        <v/>
      </c>
      <c r="M74" s="439"/>
      <c r="N74" s="424"/>
    </row>
    <row r="75" spans="1:25" ht="15" customHeight="1">
      <c r="A75" s="442"/>
      <c r="B75" s="446"/>
      <c r="C75" s="448"/>
      <c r="D75" s="244"/>
      <c r="E75" s="424"/>
      <c r="F75" s="430"/>
      <c r="G75" s="433"/>
      <c r="H75" s="436"/>
      <c r="I75" s="162"/>
      <c r="J75" s="97"/>
      <c r="K75" s="162" t="str">
        <f>IFERROR(CONCATENATE(INDEX('8- Políticas de Administración '!$B$16:$F$53,MATCH('5- Identificación de Riesgos'!J75,'8- Políticas de Administración '!$C$16:$C$54,0),1)," - ",L75),"")</f>
        <v/>
      </c>
      <c r="L75" s="194" t="str">
        <f>IFERROR(VLOOKUP(INDEX('8- Políticas de Administración '!$B$16:$F$63,MATCH('5- Identificación de Riesgos'!J75,'8- Políticas de Administración '!$C$16:$C$64,0),1),'8- Políticas de Administración '!$B$16:$F$64,5,FALSE),"")</f>
        <v/>
      </c>
      <c r="M75" s="439"/>
      <c r="N75" s="424"/>
    </row>
    <row r="76" spans="1:25" ht="15" customHeight="1">
      <c r="A76" s="442"/>
      <c r="B76" s="446"/>
      <c r="C76" s="448"/>
      <c r="D76" s="244"/>
      <c r="E76" s="424"/>
      <c r="F76" s="430"/>
      <c r="G76" s="433"/>
      <c r="H76" s="436"/>
      <c r="I76" s="162"/>
      <c r="J76" s="97"/>
      <c r="K76" s="162" t="str">
        <f>IFERROR(CONCATENATE(INDEX('8- Políticas de Administración '!$B$16:$F$53,MATCH('5- Identificación de Riesgos'!J76,'8- Políticas de Administración '!$C$16:$C$54,0),1)," - ",L76),"")</f>
        <v/>
      </c>
      <c r="L76" s="194" t="str">
        <f>IFERROR(VLOOKUP(INDEX('8- Políticas de Administración '!$B$16:$F$63,MATCH('5- Identificación de Riesgos'!J76,'8- Políticas de Administración '!$C$16:$C$64,0),1),'8- Políticas de Administración '!$B$16:$F$64,5,FALSE),"")</f>
        <v/>
      </c>
      <c r="M76" s="439"/>
      <c r="N76" s="424"/>
    </row>
    <row r="77" spans="1:25" ht="15.75" customHeight="1">
      <c r="A77" s="442"/>
      <c r="B77" s="446"/>
      <c r="C77" s="448"/>
      <c r="D77" s="244"/>
      <c r="E77" s="424"/>
      <c r="F77" s="430"/>
      <c r="G77" s="433"/>
      <c r="H77" s="436"/>
      <c r="I77" s="162"/>
      <c r="J77" s="97"/>
      <c r="K77" s="162" t="str">
        <f>IFERROR(CONCATENATE(INDEX('8- Políticas de Administración '!$B$16:$F$53,MATCH('5- Identificación de Riesgos'!J77,'8- Políticas de Administración '!$C$16:$C$54,0),1)," - ",L77),"")</f>
        <v/>
      </c>
      <c r="L77" s="195" t="str">
        <f>IFERROR(VLOOKUP(INDEX('8- Políticas de Administración '!$B$16:$F$63,MATCH('5- Identificación de Riesgos'!J77,'8- Políticas de Administración '!$C$16:$C$64,0),1),'8- Políticas de Administración '!$B$16:$F$64,5,FALSE),"")</f>
        <v/>
      </c>
      <c r="M77" s="439"/>
      <c r="N77" s="424"/>
    </row>
    <row r="78" spans="1:25" ht="23.25" customHeight="1">
      <c r="A78" s="442"/>
      <c r="B78" s="446"/>
      <c r="C78" s="448"/>
      <c r="D78" s="244"/>
      <c r="E78" s="424"/>
      <c r="F78" s="430"/>
      <c r="G78" s="433"/>
      <c r="H78" s="436"/>
      <c r="I78" s="162"/>
      <c r="J78" s="97"/>
      <c r="K78" s="162" t="str">
        <f>IFERROR(CONCATENATE(INDEX('8- Políticas de Administración '!$B$16:$F$53,MATCH('5- Identificación de Riesgos'!J78,'8- Políticas de Administración '!$C$16:$C$54,0),1)," - ",L78),"")</f>
        <v/>
      </c>
      <c r="L78" s="216" t="str">
        <f>IFERROR(VLOOKUP(INDEX('8- Políticas de Administración '!$B$16:$F$63,MATCH('5- Identificación de Riesgos'!J78,'8- Políticas de Administración '!$C$16:$C$64,0),1),'8- Políticas de Administración '!$B$16:$F$64,5,FALSE),"")</f>
        <v/>
      </c>
      <c r="M78" s="439"/>
      <c r="N78" s="424"/>
    </row>
    <row r="79" spans="1:25" ht="15" customHeight="1">
      <c r="A79" s="443"/>
      <c r="B79" s="447"/>
      <c r="C79" s="449"/>
      <c r="D79" s="247"/>
      <c r="E79" s="425"/>
      <c r="F79" s="431"/>
      <c r="G79" s="433"/>
      <c r="H79" s="436"/>
      <c r="I79" s="208"/>
      <c r="J79" s="231"/>
      <c r="K79" s="208" t="str">
        <f>IFERROR(CONCATENATE(INDEX('8- Políticas de Administración '!$B$16:$F$53,MATCH('5- Identificación de Riesgos'!J79,'8- Políticas de Administración '!$C$16:$C$54,0),1)," - ",L79),"")</f>
        <v/>
      </c>
      <c r="L79" s="232" t="str">
        <f>IFERROR(VLOOKUP(INDEX('8- Políticas de Administración '!$B$16:$F$63,MATCH('5- Identificación de Riesgos'!J79,'8- Políticas de Administración '!$C$16:$C$64,0),1),'8- Políticas de Administración '!$B$16:$F$64,5,FALSE),"")</f>
        <v/>
      </c>
      <c r="M79" s="445"/>
      <c r="N79" s="424"/>
    </row>
  </sheetData>
  <mergeCells count="92">
    <mergeCell ref="A40:A49"/>
    <mergeCell ref="B40:B49"/>
    <mergeCell ref="C40:C49"/>
    <mergeCell ref="E40:E49"/>
    <mergeCell ref="Q60:Y68"/>
    <mergeCell ref="F60:F69"/>
    <mergeCell ref="G60:G69"/>
    <mergeCell ref="H60:H69"/>
    <mergeCell ref="C60:C69"/>
    <mergeCell ref="E60:E69"/>
    <mergeCell ref="M60:M69"/>
    <mergeCell ref="O40:O49"/>
    <mergeCell ref="A60:A69"/>
    <mergeCell ref="A50:A59"/>
    <mergeCell ref="B50:B59"/>
    <mergeCell ref="C50:C59"/>
    <mergeCell ref="O10:O19"/>
    <mergeCell ref="O20:O29"/>
    <mergeCell ref="O30:O39"/>
    <mergeCell ref="F40:F49"/>
    <mergeCell ref="G40:G49"/>
    <mergeCell ref="H40:H49"/>
    <mergeCell ref="M40:M49"/>
    <mergeCell ref="N40:N49"/>
    <mergeCell ref="M30:M39"/>
    <mergeCell ref="N30:N39"/>
    <mergeCell ref="M20:M29"/>
    <mergeCell ref="N20:N29"/>
    <mergeCell ref="H30:H39"/>
    <mergeCell ref="G20:G29"/>
    <mergeCell ref="H20:H29"/>
    <mergeCell ref="F20:F29"/>
    <mergeCell ref="F30:F39"/>
    <mergeCell ref="B20:B29"/>
    <mergeCell ref="C20:C29"/>
    <mergeCell ref="A20:A29"/>
    <mergeCell ref="G30:G39"/>
    <mergeCell ref="A30:A39"/>
    <mergeCell ref="E20:E29"/>
    <mergeCell ref="B30:B39"/>
    <mergeCell ref="C30:C39"/>
    <mergeCell ref="E30:E39"/>
    <mergeCell ref="A1:C2"/>
    <mergeCell ref="A4:C4"/>
    <mergeCell ref="A8:A9"/>
    <mergeCell ref="B8:B9"/>
    <mergeCell ref="C10:C19"/>
    <mergeCell ref="B10:B19"/>
    <mergeCell ref="A10:A19"/>
    <mergeCell ref="E10:E19"/>
    <mergeCell ref="E8:E9"/>
    <mergeCell ref="A5:C5"/>
    <mergeCell ref="A6:C6"/>
    <mergeCell ref="E7:H7"/>
    <mergeCell ref="D7:D9"/>
    <mergeCell ref="D6:N6"/>
    <mergeCell ref="D5:N5"/>
    <mergeCell ref="N7:O7"/>
    <mergeCell ref="N10:N19"/>
    <mergeCell ref="M10:M19"/>
    <mergeCell ref="G10:G19"/>
    <mergeCell ref="H10:H19"/>
    <mergeCell ref="F10:F19"/>
    <mergeCell ref="O8:O9"/>
    <mergeCell ref="N8:N9"/>
    <mergeCell ref="D4:N4"/>
    <mergeCell ref="F8:F9"/>
    <mergeCell ref="K8:K9"/>
    <mergeCell ref="M8:M9"/>
    <mergeCell ref="I7:M7"/>
    <mergeCell ref="I8:I9"/>
    <mergeCell ref="L8:L9"/>
    <mergeCell ref="G8:G9"/>
    <mergeCell ref="H8:H9"/>
    <mergeCell ref="A70:A79"/>
    <mergeCell ref="N60:N69"/>
    <mergeCell ref="H70:H79"/>
    <mergeCell ref="M70:M79"/>
    <mergeCell ref="N70:N79"/>
    <mergeCell ref="B70:B79"/>
    <mergeCell ref="C70:C79"/>
    <mergeCell ref="E70:E79"/>
    <mergeCell ref="F70:F79"/>
    <mergeCell ref="G70:G79"/>
    <mergeCell ref="B60:B69"/>
    <mergeCell ref="N50:N59"/>
    <mergeCell ref="Q50:Y58"/>
    <mergeCell ref="E50:E59"/>
    <mergeCell ref="F50:F59"/>
    <mergeCell ref="G50:G59"/>
    <mergeCell ref="H50:H59"/>
    <mergeCell ref="M50:M59"/>
  </mergeCells>
  <conditionalFormatting sqref="H10 H20">
    <cfRule type="containsText" dxfId="640" priority="872" operator="containsText" text="Muy Baja">
      <formula>NOT(ISERROR(SEARCH("Muy Baja",H10)))</formula>
    </cfRule>
    <cfRule type="containsText" dxfId="639" priority="873" operator="containsText" text="Baja">
      <formula>NOT(ISERROR(SEARCH("Baja",H10)))</formula>
    </cfRule>
    <cfRule type="containsText" dxfId="638" priority="874" operator="containsText" text="Muy Alta">
      <formula>NOT(ISERROR(SEARCH("Muy Alta",H10)))</formula>
    </cfRule>
    <cfRule type="containsText" dxfId="637" priority="876" operator="containsText" text="Alta">
      <formula>NOT(ISERROR(SEARCH("Alta",H10)))</formula>
    </cfRule>
    <cfRule type="containsText" dxfId="636" priority="877" operator="containsText" text="Media">
      <formula>NOT(ISERROR(SEARCH("Media",H10)))</formula>
    </cfRule>
    <cfRule type="containsText" dxfId="635" priority="878" operator="containsText" text="Media">
      <formula>NOT(ISERROR(SEARCH("Media",H10)))</formula>
    </cfRule>
    <cfRule type="containsText" dxfId="634" priority="879" operator="containsText" text="Media">
      <formula>NOT(ISERROR(SEARCH("Media",H10)))</formula>
    </cfRule>
    <cfRule type="containsText" dxfId="633" priority="880" operator="containsText" text="Muy Baja">
      <formula>NOT(ISERROR(SEARCH("Muy Baja",H10)))</formula>
    </cfRule>
    <cfRule type="containsText" dxfId="632" priority="881" operator="containsText" text="Baja">
      <formula>NOT(ISERROR(SEARCH("Baja",H10)))</formula>
    </cfRule>
    <cfRule type="containsText" dxfId="631" priority="882" operator="containsText" text="Muy Baja">
      <formula>NOT(ISERROR(SEARCH("Muy Baja",H10)))</formula>
    </cfRule>
    <cfRule type="containsText" dxfId="630" priority="883" operator="containsText" text="Muy Baja">
      <formula>NOT(ISERROR(SEARCH("Muy Baja",H10)))</formula>
    </cfRule>
    <cfRule type="containsText" dxfId="629" priority="884" operator="containsText" text="Muy Baja">
      <formula>NOT(ISERROR(SEARCH("Muy Baja",H10)))</formula>
    </cfRule>
    <cfRule type="containsText" dxfId="628" priority="885" operator="containsText" text="Muy Baja'Tabla probabilidad'!">
      <formula>NOT(ISERROR(SEARCH("Muy Baja'Tabla probabilidad'!",H10)))</formula>
    </cfRule>
    <cfRule type="containsText" dxfId="627" priority="886" operator="containsText" text="Muy bajo">
      <formula>NOT(ISERROR(SEARCH("Muy bajo",H10)))</formula>
    </cfRule>
    <cfRule type="containsText" dxfId="626" priority="887" operator="containsText" text="Alta">
      <formula>NOT(ISERROR(SEARCH("Alta",H10)))</formula>
    </cfRule>
    <cfRule type="containsText" dxfId="625" priority="888" operator="containsText" text="Media">
      <formula>NOT(ISERROR(SEARCH("Media",H10)))</formula>
    </cfRule>
    <cfRule type="containsText" dxfId="624" priority="889" operator="containsText" text="Baja">
      <formula>NOT(ISERROR(SEARCH("Baja",H10)))</formula>
    </cfRule>
    <cfRule type="containsText" dxfId="623" priority="890" operator="containsText" text="Muy baja">
      <formula>NOT(ISERROR(SEARCH("Muy baja",H10)))</formula>
    </cfRule>
    <cfRule type="cellIs" dxfId="622" priority="893" operator="between">
      <formula>1</formula>
      <formula>2</formula>
    </cfRule>
    <cfRule type="cellIs" dxfId="621" priority="894" operator="between">
      <formula>0</formula>
      <formula>2</formula>
    </cfRule>
  </conditionalFormatting>
  <conditionalFormatting sqref="H30">
    <cfRule type="containsText" dxfId="620" priority="479" operator="containsText" text="Muy Baja">
      <formula>NOT(ISERROR(SEARCH("Muy Baja",H30)))</formula>
    </cfRule>
    <cfRule type="containsText" dxfId="619" priority="480" operator="containsText" text="Baja">
      <formula>NOT(ISERROR(SEARCH("Baja",H30)))</formula>
    </cfRule>
    <cfRule type="containsText" dxfId="618" priority="481" operator="containsText" text="Muy Alta">
      <formula>NOT(ISERROR(SEARCH("Muy Alta",H30)))</formula>
    </cfRule>
    <cfRule type="containsText" dxfId="617" priority="483" operator="containsText" text="Alta">
      <formula>NOT(ISERROR(SEARCH("Alta",H30)))</formula>
    </cfRule>
    <cfRule type="containsText" dxfId="616" priority="484" operator="containsText" text="Media">
      <formula>NOT(ISERROR(SEARCH("Media",H30)))</formula>
    </cfRule>
    <cfRule type="containsText" dxfId="615" priority="485" operator="containsText" text="Media">
      <formula>NOT(ISERROR(SEARCH("Media",H30)))</formula>
    </cfRule>
    <cfRule type="containsText" dxfId="614" priority="486" operator="containsText" text="Media">
      <formula>NOT(ISERROR(SEARCH("Media",H30)))</formula>
    </cfRule>
    <cfRule type="containsText" dxfId="613" priority="487" operator="containsText" text="Muy Baja">
      <formula>NOT(ISERROR(SEARCH("Muy Baja",H30)))</formula>
    </cfRule>
    <cfRule type="containsText" dxfId="612" priority="488" operator="containsText" text="Baja">
      <formula>NOT(ISERROR(SEARCH("Baja",H30)))</formula>
    </cfRule>
    <cfRule type="containsText" dxfId="611" priority="489" operator="containsText" text="Muy Baja">
      <formula>NOT(ISERROR(SEARCH("Muy Baja",H30)))</formula>
    </cfRule>
    <cfRule type="containsText" dxfId="610" priority="490" operator="containsText" text="Muy Baja">
      <formula>NOT(ISERROR(SEARCH("Muy Baja",H30)))</formula>
    </cfRule>
    <cfRule type="containsText" dxfId="609" priority="491" operator="containsText" text="Muy Baja">
      <formula>NOT(ISERROR(SEARCH("Muy Baja",H30)))</formula>
    </cfRule>
    <cfRule type="containsText" dxfId="608" priority="492" operator="containsText" text="Muy Baja'Tabla probabilidad'!">
      <formula>NOT(ISERROR(SEARCH("Muy Baja'Tabla probabilidad'!",H30)))</formula>
    </cfRule>
    <cfRule type="containsText" dxfId="607" priority="493" operator="containsText" text="Muy bajo">
      <formula>NOT(ISERROR(SEARCH("Muy bajo",H30)))</formula>
    </cfRule>
    <cfRule type="containsText" dxfId="606" priority="494" operator="containsText" text="Alta">
      <formula>NOT(ISERROR(SEARCH("Alta",H30)))</formula>
    </cfRule>
    <cfRule type="containsText" dxfId="605" priority="495" operator="containsText" text="Media">
      <formula>NOT(ISERROR(SEARCH("Media",H30)))</formula>
    </cfRule>
    <cfRule type="containsText" dxfId="604" priority="496" operator="containsText" text="Baja">
      <formula>NOT(ISERROR(SEARCH("Baja",H30)))</formula>
    </cfRule>
    <cfRule type="containsText" dxfId="603" priority="497" operator="containsText" text="Muy baja">
      <formula>NOT(ISERROR(SEARCH("Muy baja",H30)))</formula>
    </cfRule>
    <cfRule type="cellIs" dxfId="602" priority="500" operator="between">
      <formula>1</formula>
      <formula>2</formula>
    </cfRule>
    <cfRule type="cellIs" dxfId="601" priority="501" operator="between">
      <formula>0</formula>
      <formula>2</formula>
    </cfRule>
  </conditionalFormatting>
  <conditionalFormatting sqref="H40">
    <cfRule type="containsText" dxfId="600" priority="549" operator="containsText" text="Muy Baja">
      <formula>NOT(ISERROR(SEARCH("Muy Baja",H40)))</formula>
    </cfRule>
    <cfRule type="containsText" dxfId="599" priority="550" operator="containsText" text="Baja">
      <formula>NOT(ISERROR(SEARCH("Baja",H40)))</formula>
    </cfRule>
    <cfRule type="containsText" dxfId="598" priority="551" operator="containsText" text="Muy Alta">
      <formula>NOT(ISERROR(SEARCH("Muy Alta",H40)))</formula>
    </cfRule>
    <cfRule type="containsText" dxfId="597" priority="553" operator="containsText" text="Alta">
      <formula>NOT(ISERROR(SEARCH("Alta",H40)))</formula>
    </cfRule>
    <cfRule type="containsText" dxfId="596" priority="554" operator="containsText" text="Media">
      <formula>NOT(ISERROR(SEARCH("Media",H40)))</formula>
    </cfRule>
    <cfRule type="containsText" dxfId="595" priority="555" operator="containsText" text="Media">
      <formula>NOT(ISERROR(SEARCH("Media",H40)))</formula>
    </cfRule>
    <cfRule type="containsText" dxfId="594" priority="556" operator="containsText" text="Media">
      <formula>NOT(ISERROR(SEARCH("Media",H40)))</formula>
    </cfRule>
    <cfRule type="containsText" dxfId="593" priority="557" operator="containsText" text="Muy Baja">
      <formula>NOT(ISERROR(SEARCH("Muy Baja",H40)))</formula>
    </cfRule>
    <cfRule type="containsText" dxfId="592" priority="558" operator="containsText" text="Baja">
      <formula>NOT(ISERROR(SEARCH("Baja",H40)))</formula>
    </cfRule>
    <cfRule type="containsText" dxfId="591" priority="559" operator="containsText" text="Muy Baja">
      <formula>NOT(ISERROR(SEARCH("Muy Baja",H40)))</formula>
    </cfRule>
    <cfRule type="containsText" dxfId="590" priority="560" operator="containsText" text="Muy Baja">
      <formula>NOT(ISERROR(SEARCH("Muy Baja",H40)))</formula>
    </cfRule>
    <cfRule type="containsText" dxfId="589" priority="561" operator="containsText" text="Muy Baja">
      <formula>NOT(ISERROR(SEARCH("Muy Baja",H40)))</formula>
    </cfRule>
    <cfRule type="containsText" dxfId="588" priority="562" operator="containsText" text="Muy Baja'Tabla probabilidad'!">
      <formula>NOT(ISERROR(SEARCH("Muy Baja'Tabla probabilidad'!",H40)))</formula>
    </cfRule>
    <cfRule type="containsText" dxfId="587" priority="563" operator="containsText" text="Muy bajo">
      <formula>NOT(ISERROR(SEARCH("Muy bajo",H40)))</formula>
    </cfRule>
    <cfRule type="containsText" dxfId="586" priority="564" operator="containsText" text="Alta">
      <formula>NOT(ISERROR(SEARCH("Alta",H40)))</formula>
    </cfRule>
    <cfRule type="containsText" dxfId="585" priority="565" operator="containsText" text="Media">
      <formula>NOT(ISERROR(SEARCH("Media",H40)))</formula>
    </cfRule>
    <cfRule type="containsText" dxfId="584" priority="566" operator="containsText" text="Baja">
      <formula>NOT(ISERROR(SEARCH("Baja",H40)))</formula>
    </cfRule>
    <cfRule type="containsText" dxfId="583" priority="567" operator="containsText" text="Muy baja">
      <formula>NOT(ISERROR(SEARCH("Muy baja",H40)))</formula>
    </cfRule>
    <cfRule type="cellIs" dxfId="582" priority="568" operator="between">
      <formula>1</formula>
      <formula>2</formula>
    </cfRule>
    <cfRule type="cellIs" dxfId="581" priority="569" operator="between">
      <formula>0</formula>
      <formula>2</formula>
    </cfRule>
  </conditionalFormatting>
  <conditionalFormatting sqref="H60">
    <cfRule type="containsText" dxfId="580" priority="333" operator="containsText" text="Muy Baja">
      <formula>NOT(ISERROR(SEARCH("Muy Baja",H60)))</formula>
    </cfRule>
    <cfRule type="containsText" dxfId="579" priority="334" operator="containsText" text="Baja">
      <formula>NOT(ISERROR(SEARCH("Baja",H60)))</formula>
    </cfRule>
    <cfRule type="containsText" dxfId="578" priority="335" operator="containsText" text="Muy Alta">
      <formula>NOT(ISERROR(SEARCH("Muy Alta",H60)))</formula>
    </cfRule>
    <cfRule type="containsText" dxfId="577" priority="336" operator="containsText" text="Alta">
      <formula>NOT(ISERROR(SEARCH("Alta",H60)))</formula>
    </cfRule>
    <cfRule type="containsText" dxfId="576" priority="337" operator="containsText" text="Media">
      <formula>NOT(ISERROR(SEARCH("Media",H60)))</formula>
    </cfRule>
    <cfRule type="containsText" dxfId="575" priority="338" operator="containsText" text="Media">
      <formula>NOT(ISERROR(SEARCH("Media",H60)))</formula>
    </cfRule>
    <cfRule type="containsText" dxfId="574" priority="339" operator="containsText" text="Media">
      <formula>NOT(ISERROR(SEARCH("Media",H60)))</formula>
    </cfRule>
    <cfRule type="containsText" dxfId="573" priority="340" operator="containsText" text="Muy Baja">
      <formula>NOT(ISERROR(SEARCH("Muy Baja",H60)))</formula>
    </cfRule>
    <cfRule type="containsText" dxfId="572" priority="341" operator="containsText" text="Baja">
      <formula>NOT(ISERROR(SEARCH("Baja",H60)))</formula>
    </cfRule>
    <cfRule type="containsText" dxfId="571" priority="342" operator="containsText" text="Muy Baja">
      <formula>NOT(ISERROR(SEARCH("Muy Baja",H60)))</formula>
    </cfRule>
    <cfRule type="containsText" dxfId="570" priority="343" operator="containsText" text="Muy Baja">
      <formula>NOT(ISERROR(SEARCH("Muy Baja",H60)))</formula>
    </cfRule>
    <cfRule type="containsText" dxfId="569" priority="344" operator="containsText" text="Muy Baja">
      <formula>NOT(ISERROR(SEARCH("Muy Baja",H60)))</formula>
    </cfRule>
    <cfRule type="containsText" dxfId="568" priority="345" operator="containsText" text="Muy Baja'Tabla probabilidad'!">
      <formula>NOT(ISERROR(SEARCH("Muy Baja'Tabla probabilidad'!",H60)))</formula>
    </cfRule>
    <cfRule type="containsText" dxfId="567" priority="346" operator="containsText" text="Muy bajo">
      <formula>NOT(ISERROR(SEARCH("Muy bajo",H60)))</formula>
    </cfRule>
    <cfRule type="containsText" dxfId="566" priority="347" operator="containsText" text="Alta">
      <formula>NOT(ISERROR(SEARCH("Alta",H60)))</formula>
    </cfRule>
    <cfRule type="containsText" dxfId="565" priority="348" operator="containsText" text="Media">
      <formula>NOT(ISERROR(SEARCH("Media",H60)))</formula>
    </cfRule>
    <cfRule type="containsText" dxfId="564" priority="349" operator="containsText" text="Baja">
      <formula>NOT(ISERROR(SEARCH("Baja",H60)))</formula>
    </cfRule>
    <cfRule type="containsText" dxfId="563" priority="350" operator="containsText" text="Muy baja">
      <formula>NOT(ISERROR(SEARCH("Muy baja",H60)))</formula>
    </cfRule>
    <cfRule type="cellIs" dxfId="562" priority="353" operator="between">
      <formula>1</formula>
      <formula>2</formula>
    </cfRule>
    <cfRule type="cellIs" dxfId="561" priority="354" operator="between">
      <formula>0</formula>
      <formula>2</formula>
    </cfRule>
  </conditionalFormatting>
  <conditionalFormatting sqref="H70">
    <cfRule type="containsText" dxfId="560" priority="157" operator="containsText" text="Muy Baja">
      <formula>NOT(ISERROR(SEARCH("Muy Baja",H70)))</formula>
    </cfRule>
    <cfRule type="containsText" dxfId="559" priority="158" operator="containsText" text="Baja">
      <formula>NOT(ISERROR(SEARCH("Baja",H70)))</formula>
    </cfRule>
    <cfRule type="containsText" dxfId="558" priority="159" operator="containsText" text="Muy Alta">
      <formula>NOT(ISERROR(SEARCH("Muy Alta",H70)))</formula>
    </cfRule>
    <cfRule type="containsText" dxfId="557" priority="160" operator="containsText" text="Alta">
      <formula>NOT(ISERROR(SEARCH("Alta",H70)))</formula>
    </cfRule>
    <cfRule type="containsText" dxfId="556" priority="161" operator="containsText" text="Media">
      <formula>NOT(ISERROR(SEARCH("Media",H70)))</formula>
    </cfRule>
    <cfRule type="containsText" dxfId="555" priority="162" operator="containsText" text="Media">
      <formula>NOT(ISERROR(SEARCH("Media",H70)))</formula>
    </cfRule>
    <cfRule type="containsText" dxfId="554" priority="163" operator="containsText" text="Media">
      <formula>NOT(ISERROR(SEARCH("Media",H70)))</formula>
    </cfRule>
    <cfRule type="containsText" dxfId="553" priority="164" operator="containsText" text="Muy Baja">
      <formula>NOT(ISERROR(SEARCH("Muy Baja",H70)))</formula>
    </cfRule>
    <cfRule type="containsText" dxfId="552" priority="165" operator="containsText" text="Baja">
      <formula>NOT(ISERROR(SEARCH("Baja",H70)))</formula>
    </cfRule>
    <cfRule type="containsText" dxfId="551" priority="166" operator="containsText" text="Muy Baja">
      <formula>NOT(ISERROR(SEARCH("Muy Baja",H70)))</formula>
    </cfRule>
    <cfRule type="containsText" dxfId="550" priority="167" operator="containsText" text="Muy Baja">
      <formula>NOT(ISERROR(SEARCH("Muy Baja",H70)))</formula>
    </cfRule>
    <cfRule type="containsText" dxfId="549" priority="168" operator="containsText" text="Muy Baja">
      <formula>NOT(ISERROR(SEARCH("Muy Baja",H70)))</formula>
    </cfRule>
    <cfRule type="containsText" dxfId="548" priority="169" operator="containsText" text="Muy Baja'Tabla probabilidad'!">
      <formula>NOT(ISERROR(SEARCH("Muy Baja'Tabla probabilidad'!",H70)))</formula>
    </cfRule>
    <cfRule type="containsText" dxfId="547" priority="170" operator="containsText" text="Muy bajo">
      <formula>NOT(ISERROR(SEARCH("Muy bajo",H70)))</formula>
    </cfRule>
    <cfRule type="containsText" dxfId="546" priority="171" operator="containsText" text="Alta">
      <formula>NOT(ISERROR(SEARCH("Alta",H70)))</formula>
    </cfRule>
    <cfRule type="containsText" dxfId="545" priority="172" operator="containsText" text="Media">
      <formula>NOT(ISERROR(SEARCH("Media",H70)))</formula>
    </cfRule>
    <cfRule type="containsText" dxfId="544" priority="173" operator="containsText" text="Baja">
      <formula>NOT(ISERROR(SEARCH("Baja",H70)))</formula>
    </cfRule>
    <cfRule type="containsText" dxfId="543" priority="174" operator="containsText" text="Muy baja">
      <formula>NOT(ISERROR(SEARCH("Muy baja",H70)))</formula>
    </cfRule>
    <cfRule type="cellIs" dxfId="542" priority="177" operator="between">
      <formula>1</formula>
      <formula>2</formula>
    </cfRule>
    <cfRule type="cellIs" dxfId="541" priority="178" operator="between">
      <formula>0</formula>
      <formula>2</formula>
    </cfRule>
  </conditionalFormatting>
  <conditionalFormatting sqref="M10 M20 K10:K79">
    <cfRule type="containsText" dxfId="540" priority="866" operator="containsText" text="Catastrófico">
      <formula>NOT(ISERROR(SEARCH("Catastrófico",K10)))</formula>
    </cfRule>
    <cfRule type="containsText" dxfId="539" priority="867" operator="containsText" text="Mayor">
      <formula>NOT(ISERROR(SEARCH("Mayor",K10)))</formula>
    </cfRule>
    <cfRule type="containsText" dxfId="538" priority="868" operator="containsText" text="Alta">
      <formula>NOT(ISERROR(SEARCH("Alta",K10)))</formula>
    </cfRule>
    <cfRule type="containsText" dxfId="537" priority="870" operator="containsText" text="Menor">
      <formula>NOT(ISERROR(SEARCH("Menor",K10)))</formula>
    </cfRule>
    <cfRule type="containsText" dxfId="536" priority="871" operator="containsText" text="Leve">
      <formula>NOT(ISERROR(SEARCH("Leve",K10)))</formula>
    </cfRule>
  </conditionalFormatting>
  <conditionalFormatting sqref="M30">
    <cfRule type="containsText" dxfId="535" priority="473" operator="containsText" text="Catastrófico">
      <formula>NOT(ISERROR(SEARCH("Catastrófico",M30)))</formula>
    </cfRule>
    <cfRule type="containsText" dxfId="534" priority="474" operator="containsText" text="Mayor">
      <formula>NOT(ISERROR(SEARCH("Mayor",M30)))</formula>
    </cfRule>
    <cfRule type="containsText" dxfId="533" priority="475" operator="containsText" text="Alta">
      <formula>NOT(ISERROR(SEARCH("Alta",M30)))</formula>
    </cfRule>
    <cfRule type="containsText" dxfId="532" priority="476" operator="containsText" text="Moderado">
      <formula>NOT(ISERROR(SEARCH("Moderado",M30)))</formula>
    </cfRule>
    <cfRule type="containsText" dxfId="531" priority="477" operator="containsText" text="Menor">
      <formula>NOT(ISERROR(SEARCH("Menor",M30)))</formula>
    </cfRule>
    <cfRule type="containsText" dxfId="530" priority="478" operator="containsText" text="Leve">
      <formula>NOT(ISERROR(SEARCH("Leve",M30)))</formula>
    </cfRule>
  </conditionalFormatting>
  <conditionalFormatting sqref="M40">
    <cfRule type="containsText" dxfId="529" priority="385" operator="containsText" text="Catastrófico">
      <formula>NOT(ISERROR(SEARCH("Catastrófico",M40)))</formula>
    </cfRule>
    <cfRule type="containsText" dxfId="528" priority="386" operator="containsText" text="Mayor">
      <formula>NOT(ISERROR(SEARCH("Mayor",M40)))</formula>
    </cfRule>
    <cfRule type="containsText" dxfId="527" priority="387" operator="containsText" text="Alta">
      <formula>NOT(ISERROR(SEARCH("Alta",M40)))</formula>
    </cfRule>
    <cfRule type="containsText" dxfId="526" priority="388" operator="containsText" text="Moderado">
      <formula>NOT(ISERROR(SEARCH("Moderado",M40)))</formula>
    </cfRule>
    <cfRule type="containsText" dxfId="525" priority="389" operator="containsText" text="Menor">
      <formula>NOT(ISERROR(SEARCH("Menor",M40)))</formula>
    </cfRule>
    <cfRule type="containsText" dxfId="524" priority="390" operator="containsText" text="Leve">
      <formula>NOT(ISERROR(SEARCH("Leve",M40)))</formula>
    </cfRule>
  </conditionalFormatting>
  <conditionalFormatting sqref="M60">
    <cfRule type="containsText" dxfId="523" priority="239" operator="containsText" text="Catastrófico">
      <formula>NOT(ISERROR(SEARCH("Catastrófico",M60)))</formula>
    </cfRule>
    <cfRule type="containsText" dxfId="522" priority="240" operator="containsText" text="Mayor">
      <formula>NOT(ISERROR(SEARCH("Mayor",M60)))</formula>
    </cfRule>
    <cfRule type="containsText" dxfId="521" priority="241" operator="containsText" text="Alta">
      <formula>NOT(ISERROR(SEARCH("Alta",M60)))</formula>
    </cfRule>
    <cfRule type="containsText" dxfId="520" priority="242" operator="containsText" text="Moderado">
      <formula>NOT(ISERROR(SEARCH("Moderado",M60)))</formula>
    </cfRule>
    <cfRule type="containsText" dxfId="519" priority="243" operator="containsText" text="Menor">
      <formula>NOT(ISERROR(SEARCH("Menor",M60)))</formula>
    </cfRule>
    <cfRule type="containsText" dxfId="518" priority="244" operator="containsText" text="Leve">
      <formula>NOT(ISERROR(SEARCH("Leve",M60)))</formula>
    </cfRule>
  </conditionalFormatting>
  <conditionalFormatting sqref="M70">
    <cfRule type="containsText" dxfId="517" priority="147" operator="containsText" text="Catastrófico">
      <formula>NOT(ISERROR(SEARCH("Catastrófico",M70)))</formula>
    </cfRule>
    <cfRule type="containsText" dxfId="516" priority="148" operator="containsText" text="Mayor">
      <formula>NOT(ISERROR(SEARCH("Mayor",M70)))</formula>
    </cfRule>
    <cfRule type="containsText" dxfId="515" priority="149" operator="containsText" text="Alta">
      <formula>NOT(ISERROR(SEARCH("Alta",M70)))</formula>
    </cfRule>
    <cfRule type="containsText" dxfId="514" priority="150" operator="containsText" text="Moderado">
      <formula>NOT(ISERROR(SEARCH("Moderado",M70)))</formula>
    </cfRule>
    <cfRule type="containsText" dxfId="513" priority="151" operator="containsText" text="Menor">
      <formula>NOT(ISERROR(SEARCH("Menor",M70)))</formula>
    </cfRule>
    <cfRule type="containsText" dxfId="512" priority="152" operator="containsText" text="Leve">
      <formula>NOT(ISERROR(SEARCH("Leve",M70)))</formula>
    </cfRule>
  </conditionalFormatting>
  <conditionalFormatting sqref="M10:N10 M20 K10:K79">
    <cfRule type="containsText" dxfId="511" priority="869" operator="containsText" text="Moderado">
      <formula>NOT(ISERROR(SEARCH("Moderado",K10)))</formula>
    </cfRule>
  </conditionalFormatting>
  <conditionalFormatting sqref="N60">
    <cfRule type="containsText" dxfId="510" priority="307" operator="containsText" text="Extremo">
      <formula>NOT(ISERROR(SEARCH("Extremo",N60)))</formula>
    </cfRule>
    <cfRule type="containsText" dxfId="509" priority="308" operator="containsText" text="Alto">
      <formula>NOT(ISERROR(SEARCH("Alto",N60)))</formula>
    </cfRule>
    <cfRule type="containsText" dxfId="508" priority="309" operator="containsText" text="Bajo">
      <formula>NOT(ISERROR(SEARCH("Bajo",N60)))</formula>
    </cfRule>
    <cfRule type="containsText" dxfId="507" priority="310" operator="containsText" text="Moderado">
      <formula>NOT(ISERROR(SEARCH("Moderado",N60)))</formula>
    </cfRule>
  </conditionalFormatting>
  <conditionalFormatting sqref="N70">
    <cfRule type="containsText" dxfId="506" priority="153" operator="containsText" text="Extremo">
      <formula>NOT(ISERROR(SEARCH("Extremo",N70)))</formula>
    </cfRule>
    <cfRule type="containsText" dxfId="505" priority="154" operator="containsText" text="Alto">
      <formula>NOT(ISERROR(SEARCH("Alto",N70)))</formula>
    </cfRule>
    <cfRule type="containsText" dxfId="504" priority="155" operator="containsText" text="Bajo">
      <formula>NOT(ISERROR(SEARCH("Bajo",N70)))</formula>
    </cfRule>
    <cfRule type="containsText" dxfId="503" priority="156" operator="containsText" text="Moderado">
      <formula>NOT(ISERROR(SEARCH("Moderado",N70)))</formula>
    </cfRule>
  </conditionalFormatting>
  <conditionalFormatting sqref="N8:O8">
    <cfRule type="containsText" dxfId="502" priority="431" operator="containsText" text="3- Moderado">
      <formula>NOT(ISERROR(SEARCH("3- Moderado",N8)))</formula>
    </cfRule>
    <cfRule type="containsText" dxfId="501" priority="432" operator="containsText" text="6- Moderado">
      <formula>NOT(ISERROR(SEARCH("6- Moderado",N8)))</formula>
    </cfRule>
    <cfRule type="containsText" dxfId="500" priority="433" operator="containsText" text="4- Moderado">
      <formula>NOT(ISERROR(SEARCH("4- Moderado",N8)))</formula>
    </cfRule>
    <cfRule type="containsText" dxfId="499" priority="434" operator="containsText" text="3- Bajo">
      <formula>NOT(ISERROR(SEARCH("3- Bajo",N8)))</formula>
    </cfRule>
    <cfRule type="containsText" dxfId="498" priority="435" operator="containsText" text="4- Bajo">
      <formula>NOT(ISERROR(SEARCH("4- Bajo",N8)))</formula>
    </cfRule>
    <cfRule type="containsText" dxfId="497" priority="436" operator="containsText" text="1- Bajo">
      <formula>NOT(ISERROR(SEARCH("1- Bajo",N8)))</formula>
    </cfRule>
  </conditionalFormatting>
  <conditionalFormatting sqref="N10:O10">
    <cfRule type="containsText" dxfId="496" priority="427" operator="containsText" text="Extremo">
      <formula>NOT(ISERROR(SEARCH("Extremo",N10)))</formula>
    </cfRule>
    <cfRule type="containsText" dxfId="495" priority="428" operator="containsText" text="Alto">
      <formula>NOT(ISERROR(SEARCH("Alto",N10)))</formula>
    </cfRule>
    <cfRule type="containsText" dxfId="494" priority="429" operator="containsText" text="Bajo">
      <formula>NOT(ISERROR(SEARCH("Bajo",N10)))</formula>
    </cfRule>
  </conditionalFormatting>
  <conditionalFormatting sqref="N20:O20">
    <cfRule type="containsText" dxfId="493" priority="1453" operator="containsText" text="Extremo">
      <formula>NOT(ISERROR(SEARCH("Extremo",N20)))</formula>
    </cfRule>
    <cfRule type="containsText" dxfId="492" priority="1454" operator="containsText" text="Alto">
      <formula>NOT(ISERROR(SEARCH("Alto",N20)))</formula>
    </cfRule>
    <cfRule type="containsText" dxfId="491" priority="1455" operator="containsText" text="Bajo">
      <formula>NOT(ISERROR(SEARCH("Bajo",N20)))</formula>
    </cfRule>
    <cfRule type="containsText" dxfId="490" priority="1456" operator="containsText" text="Moderado">
      <formula>NOT(ISERROR(SEARCH("Moderado",N20)))</formula>
    </cfRule>
  </conditionalFormatting>
  <conditionalFormatting sqref="N30:O30">
    <cfRule type="containsText" dxfId="489" priority="502" operator="containsText" text="Extremo">
      <formula>NOT(ISERROR(SEARCH("Extremo",N30)))</formula>
    </cfRule>
    <cfRule type="containsText" dxfId="488" priority="503" operator="containsText" text="Alto">
      <formula>NOT(ISERROR(SEARCH("Alto",N30)))</formula>
    </cfRule>
    <cfRule type="containsText" dxfId="487" priority="504" operator="containsText" text="Bajo">
      <formula>NOT(ISERROR(SEARCH("Bajo",N30)))</formula>
    </cfRule>
    <cfRule type="containsText" dxfId="486" priority="505" operator="containsText" text="Moderado">
      <formula>NOT(ISERROR(SEARCH("Moderado",N30)))</formula>
    </cfRule>
  </conditionalFormatting>
  <conditionalFormatting sqref="N40:O40">
    <cfRule type="containsText" dxfId="485" priority="391" operator="containsText" text="Extremo">
      <formula>NOT(ISERROR(SEARCH("Extremo",N40)))</formula>
    </cfRule>
    <cfRule type="containsText" dxfId="484" priority="392" operator="containsText" text="Alto">
      <formula>NOT(ISERROR(SEARCH("Alto",N40)))</formula>
    </cfRule>
    <cfRule type="containsText" dxfId="483" priority="393" operator="containsText" text="Bajo">
      <formula>NOT(ISERROR(SEARCH("Bajo",N40)))</formula>
    </cfRule>
    <cfRule type="containsText" dxfId="482" priority="394" operator="containsText" text="Moderado">
      <formula>NOT(ISERROR(SEARCH("Moderado",N40)))</formula>
    </cfRule>
  </conditionalFormatting>
  <conditionalFormatting sqref="O10">
    <cfRule type="containsText" dxfId="481" priority="430" operator="containsText" text="Moderado">
      <formula>NOT(ISERROR(SEARCH("Moderado",O10)))</formula>
    </cfRule>
  </conditionalFormatting>
  <conditionalFormatting sqref="H50">
    <cfRule type="containsText" dxfId="480" priority="11" operator="containsText" text="Muy Baja">
      <formula>NOT(ISERROR(SEARCH("Muy Baja",H50)))</formula>
    </cfRule>
    <cfRule type="containsText" dxfId="479" priority="12" operator="containsText" text="Baja">
      <formula>NOT(ISERROR(SEARCH("Baja",H50)))</formula>
    </cfRule>
    <cfRule type="containsText" dxfId="478" priority="13" operator="containsText" text="Muy Alta">
      <formula>NOT(ISERROR(SEARCH("Muy Alta",H50)))</formula>
    </cfRule>
    <cfRule type="containsText" dxfId="477" priority="14" operator="containsText" text="Alta">
      <formula>NOT(ISERROR(SEARCH("Alta",H50)))</formula>
    </cfRule>
    <cfRule type="containsText" dxfId="476" priority="15" operator="containsText" text="Media">
      <formula>NOT(ISERROR(SEARCH("Media",H50)))</formula>
    </cfRule>
    <cfRule type="containsText" dxfId="475" priority="16" operator="containsText" text="Media">
      <formula>NOT(ISERROR(SEARCH("Media",H50)))</formula>
    </cfRule>
    <cfRule type="containsText" dxfId="474" priority="17" operator="containsText" text="Media">
      <formula>NOT(ISERROR(SEARCH("Media",H50)))</formula>
    </cfRule>
    <cfRule type="containsText" dxfId="473" priority="18" operator="containsText" text="Muy Baja">
      <formula>NOT(ISERROR(SEARCH("Muy Baja",H50)))</formula>
    </cfRule>
    <cfRule type="containsText" dxfId="472" priority="19" operator="containsText" text="Baja">
      <formula>NOT(ISERROR(SEARCH("Baja",H50)))</formula>
    </cfRule>
    <cfRule type="containsText" dxfId="471" priority="20" operator="containsText" text="Muy Baja">
      <formula>NOT(ISERROR(SEARCH("Muy Baja",H50)))</formula>
    </cfRule>
    <cfRule type="containsText" dxfId="470" priority="21" operator="containsText" text="Muy Baja">
      <formula>NOT(ISERROR(SEARCH("Muy Baja",H50)))</formula>
    </cfRule>
    <cfRule type="containsText" dxfId="469" priority="22" operator="containsText" text="Muy Baja">
      <formula>NOT(ISERROR(SEARCH("Muy Baja",H50)))</formula>
    </cfRule>
    <cfRule type="containsText" dxfId="468" priority="23" operator="containsText" text="Muy Baja'Tabla probabilidad'!">
      <formula>NOT(ISERROR(SEARCH("Muy Baja'Tabla probabilidad'!",H50)))</formula>
    </cfRule>
    <cfRule type="containsText" dxfId="467" priority="24" operator="containsText" text="Muy bajo">
      <formula>NOT(ISERROR(SEARCH("Muy bajo",H50)))</formula>
    </cfRule>
    <cfRule type="containsText" dxfId="466" priority="25" operator="containsText" text="Alta">
      <formula>NOT(ISERROR(SEARCH("Alta",H50)))</formula>
    </cfRule>
    <cfRule type="containsText" dxfId="465" priority="26" operator="containsText" text="Media">
      <formula>NOT(ISERROR(SEARCH("Media",H50)))</formula>
    </cfRule>
    <cfRule type="containsText" dxfId="464" priority="27" operator="containsText" text="Baja">
      <formula>NOT(ISERROR(SEARCH("Baja",H50)))</formula>
    </cfRule>
    <cfRule type="containsText" dxfId="463" priority="28" operator="containsText" text="Muy baja">
      <formula>NOT(ISERROR(SEARCH("Muy baja",H50)))</formula>
    </cfRule>
    <cfRule type="cellIs" dxfId="462" priority="31" operator="between">
      <formula>1</formula>
      <formula>2</formula>
    </cfRule>
    <cfRule type="cellIs" dxfId="461" priority="32" operator="between">
      <formula>0</formula>
      <formula>2</formula>
    </cfRule>
  </conditionalFormatting>
  <conditionalFormatting sqref="M50">
    <cfRule type="containsText" dxfId="460" priority="1" operator="containsText" text="Catastrófico">
      <formula>NOT(ISERROR(SEARCH("Catastrófico",M50)))</formula>
    </cfRule>
    <cfRule type="containsText" dxfId="459" priority="2" operator="containsText" text="Mayor">
      <formula>NOT(ISERROR(SEARCH("Mayor",M50)))</formula>
    </cfRule>
    <cfRule type="containsText" dxfId="458" priority="3" operator="containsText" text="Alta">
      <formula>NOT(ISERROR(SEARCH("Alta",M50)))</formula>
    </cfRule>
    <cfRule type="containsText" dxfId="457" priority="4" operator="containsText" text="Moderado">
      <formula>NOT(ISERROR(SEARCH("Moderado",M50)))</formula>
    </cfRule>
    <cfRule type="containsText" dxfId="456" priority="5" operator="containsText" text="Menor">
      <formula>NOT(ISERROR(SEARCH("Menor",M50)))</formula>
    </cfRule>
    <cfRule type="containsText" dxfId="455" priority="6" operator="containsText" text="Leve">
      <formula>NOT(ISERROR(SEARCH("Leve",M50)))</formula>
    </cfRule>
  </conditionalFormatting>
  <conditionalFormatting sqref="N50">
    <cfRule type="containsText" dxfId="454" priority="7" operator="containsText" text="Extremo">
      <formula>NOT(ISERROR(SEARCH("Extremo",N50)))</formula>
    </cfRule>
    <cfRule type="containsText" dxfId="453" priority="8" operator="containsText" text="Alto">
      <formula>NOT(ISERROR(SEARCH("Alto",N50)))</formula>
    </cfRule>
    <cfRule type="containsText" dxfId="452" priority="9" operator="containsText" text="Bajo">
      <formula>NOT(ISERROR(SEARCH("Bajo",N50)))</formula>
    </cfRule>
    <cfRule type="containsText" dxfId="451" priority="10" operator="containsText" text="Moderado">
      <formula>NOT(ISERROR(SEARCH("Moderado",N50)))</formula>
    </cfRule>
  </conditionalFormatting>
  <printOptions horizontalCentered="1"/>
  <pageMargins left="0.70866141732283472" right="0.70866141732283472" top="0.74803149606299213" bottom="0.74803149606299213" header="0.31496062992125984" footer="0.31496062992125984"/>
  <pageSetup paperSize="5"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91"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92"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498"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499"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351" operator="containsText" id="{707A634C-B82F-4D42-BC9F-8E261ACE94B9}">
            <xm:f>NOT(ISERROR(SEARCH('8- Políticas de Administración '!$B$5,H60)))</xm:f>
            <xm:f>'8- Políticas de Administración '!$B$5</xm:f>
            <x14:dxf>
              <font>
                <color rgb="FF006100"/>
              </font>
              <fill>
                <patternFill>
                  <bgColor rgb="FFC6EFCE"/>
                </patternFill>
              </fill>
            </x14:dxf>
          </x14:cfRule>
          <x14:cfRule type="containsText" priority="352" operator="containsText" id="{5ED9F1F3-8983-442B-B76F-C783C6960D9C}">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175"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176"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 xmlns:xm="http://schemas.microsoft.com/office/excel/2006/main">
          <x14:cfRule type="containsText" priority="29" operator="containsText" id="{257E70AD-7827-48FB-B39A-88AE9E44C565}">
            <xm:f>NOT(ISERROR(SEARCH('8- Políticas de Administración '!$B$5,H50)))</xm:f>
            <xm:f>'8- Políticas de Administración '!$B$5</xm:f>
            <x14:dxf>
              <font>
                <color rgb="FF006100"/>
              </font>
              <fill>
                <patternFill>
                  <bgColor rgb="FFC6EFCE"/>
                </patternFill>
              </fill>
            </x14:dxf>
          </x14:cfRule>
          <x14:cfRule type="containsText" priority="30" operator="containsText" id="{8B835FE5-A903-402F-B5D9-30F5AC264638}">
            <xm:f>NOT(ISERROR(SEARCH('8- Políticas de Administración '!$B$5,H50)))</xm:f>
            <xm:f>'8- Políticas de Administración '!$B$5</xm:f>
            <x14:dxf>
              <font>
                <color rgb="FF9C0006"/>
              </font>
              <fill>
                <patternFill>
                  <bgColor rgb="FFFFC7CE"/>
                </patternFill>
              </fill>
            </x14:dxf>
          </x14:cfRule>
          <xm:sqref>H50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I10:I79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79"/>
  <sheetViews>
    <sheetView showGridLines="0" topLeftCell="K63" zoomScale="90" zoomScaleNormal="90" zoomScalePageLayoutView="70" workbookViewId="0">
      <selection activeCell="V70" sqref="V70:V79"/>
    </sheetView>
  </sheetViews>
  <sheetFormatPr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1.42578125" customWidth="1"/>
    <col min="10" max="10" width="5" hidden="1" customWidth="1"/>
    <col min="11" max="11" width="11.4257812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42"/>
      <c r="B1" s="543"/>
      <c r="C1" s="544"/>
      <c r="D1" s="46"/>
      <c r="E1" s="538" t="s">
        <v>323</v>
      </c>
      <c r="F1" s="539"/>
      <c r="G1" s="539"/>
      <c r="H1" s="539"/>
      <c r="I1" s="539"/>
      <c r="J1" s="539"/>
      <c r="K1" s="539"/>
      <c r="L1" s="539"/>
      <c r="M1" s="539"/>
      <c r="N1" s="539"/>
      <c r="O1" s="539"/>
      <c r="P1" s="539"/>
      <c r="Q1" s="539"/>
      <c r="R1" s="539"/>
      <c r="S1" s="539"/>
      <c r="T1" s="539"/>
      <c r="U1" s="539"/>
      <c r="V1" s="539"/>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45"/>
      <c r="B2" s="487"/>
      <c r="C2" s="546"/>
      <c r="D2" s="46"/>
      <c r="E2" s="540"/>
      <c r="F2" s="541"/>
      <c r="G2" s="541"/>
      <c r="H2" s="541"/>
      <c r="I2" s="541"/>
      <c r="J2" s="541"/>
      <c r="K2" s="541"/>
      <c r="L2" s="541"/>
      <c r="M2" s="541"/>
      <c r="N2" s="541"/>
      <c r="O2" s="541"/>
      <c r="P2" s="541"/>
      <c r="Q2" s="541"/>
      <c r="R2" s="541"/>
      <c r="S2" s="541"/>
      <c r="T2" s="541"/>
      <c r="U2" s="541"/>
      <c r="V2" s="541"/>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45"/>
      <c r="B3" s="487"/>
      <c r="C3" s="546"/>
      <c r="D3" s="157"/>
      <c r="E3" s="540"/>
      <c r="F3" s="541"/>
      <c r="G3" s="541"/>
      <c r="H3" s="541"/>
      <c r="I3" s="541"/>
      <c r="J3" s="541"/>
      <c r="K3" s="541"/>
      <c r="L3" s="541"/>
      <c r="M3" s="541"/>
      <c r="N3" s="541"/>
      <c r="O3" s="541"/>
      <c r="P3" s="541"/>
      <c r="Q3" s="541"/>
      <c r="R3" s="541"/>
      <c r="S3" s="541"/>
      <c r="T3" s="541"/>
      <c r="U3" s="541"/>
      <c r="V3" s="541"/>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65" t="s">
        <v>251</v>
      </c>
      <c r="B4" s="465"/>
      <c r="C4" s="465"/>
      <c r="D4" s="560" t="s">
        <v>2</v>
      </c>
      <c r="E4" s="561"/>
      <c r="F4" s="561"/>
      <c r="G4" s="561"/>
      <c r="H4" s="561"/>
      <c r="I4" s="561"/>
      <c r="J4" s="561"/>
      <c r="K4" s="561"/>
      <c r="L4" s="561"/>
      <c r="M4" s="561"/>
      <c r="N4" s="561"/>
      <c r="O4" s="561"/>
      <c r="P4" s="561"/>
      <c r="Q4" s="561"/>
      <c r="R4" s="561"/>
      <c r="S4" s="561"/>
      <c r="T4" s="561"/>
      <c r="U4" s="561"/>
      <c r="V4" s="562"/>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65" t="s">
        <v>252</v>
      </c>
      <c r="B5" s="465"/>
      <c r="C5" s="465"/>
      <c r="D5" s="571" t="s">
        <v>253</v>
      </c>
      <c r="E5" s="572"/>
      <c r="F5" s="572"/>
      <c r="G5" s="572"/>
      <c r="H5" s="572"/>
      <c r="I5" s="572"/>
      <c r="J5" s="572"/>
      <c r="K5" s="572"/>
      <c r="L5" s="572"/>
      <c r="M5" s="572"/>
      <c r="N5" s="572"/>
      <c r="O5" s="572"/>
      <c r="P5" s="572"/>
      <c r="Q5" s="572"/>
      <c r="R5" s="572"/>
      <c r="S5" s="572"/>
      <c r="T5" s="572"/>
      <c r="U5" s="572"/>
      <c r="V5" s="573"/>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65" t="s">
        <v>254</v>
      </c>
      <c r="B6" s="465"/>
      <c r="C6" s="465"/>
      <c r="D6" s="560" t="s">
        <v>255</v>
      </c>
      <c r="E6" s="561"/>
      <c r="F6" s="561"/>
      <c r="G6" s="561"/>
      <c r="H6" s="561"/>
      <c r="I6" s="561"/>
      <c r="J6" s="561"/>
      <c r="K6" s="561"/>
      <c r="L6" s="561"/>
      <c r="M6" s="561"/>
      <c r="N6" s="561"/>
      <c r="O6" s="561"/>
      <c r="P6" s="561"/>
      <c r="Q6" s="561"/>
      <c r="R6" s="561"/>
      <c r="S6" s="561"/>
      <c r="T6" s="561"/>
      <c r="U6" s="561"/>
      <c r="V6" s="562"/>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6.5">
      <c r="A7" s="547" t="s">
        <v>256</v>
      </c>
      <c r="B7" s="547"/>
      <c r="C7" s="547"/>
      <c r="D7" s="548" t="s">
        <v>324</v>
      </c>
      <c r="E7" s="460"/>
      <c r="F7" s="460"/>
      <c r="G7" s="460"/>
      <c r="H7" s="460"/>
      <c r="I7" s="460"/>
      <c r="J7" s="460"/>
      <c r="K7" s="460"/>
      <c r="L7" s="460"/>
      <c r="M7" s="460"/>
      <c r="N7" s="460"/>
      <c r="O7" s="460"/>
      <c r="P7" s="460"/>
      <c r="Q7" s="460"/>
      <c r="R7" s="461"/>
      <c r="S7" s="132"/>
      <c r="T7" s="547" t="s">
        <v>325</v>
      </c>
      <c r="U7" s="547"/>
      <c r="V7" s="54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49" t="s">
        <v>261</v>
      </c>
      <c r="B8" s="550" t="s">
        <v>326</v>
      </c>
      <c r="C8" s="552" t="s">
        <v>257</v>
      </c>
      <c r="D8" s="554" t="s">
        <v>327</v>
      </c>
      <c r="E8" s="556" t="s">
        <v>226</v>
      </c>
      <c r="F8" s="557" t="s">
        <v>328</v>
      </c>
      <c r="G8" s="558"/>
      <c r="H8" s="558"/>
      <c r="I8" s="558"/>
      <c r="J8" s="558"/>
      <c r="K8" s="559"/>
      <c r="L8" s="557" t="s">
        <v>329</v>
      </c>
      <c r="M8" s="558"/>
      <c r="N8" s="558"/>
      <c r="O8" s="558"/>
      <c r="P8" s="558"/>
      <c r="Q8" s="558"/>
      <c r="R8" s="558"/>
      <c r="S8" s="559"/>
      <c r="T8" s="60"/>
      <c r="U8" s="61"/>
      <c r="V8" s="89" t="s">
        <v>330</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c r="A9" s="488"/>
      <c r="B9" s="551"/>
      <c r="C9" s="553"/>
      <c r="D9" s="555"/>
      <c r="E9" s="458"/>
      <c r="F9" s="51" t="s">
        <v>228</v>
      </c>
      <c r="G9" s="51" t="s">
        <v>230</v>
      </c>
      <c r="H9" s="51" t="s">
        <v>331</v>
      </c>
      <c r="I9" s="51" t="s">
        <v>232</v>
      </c>
      <c r="J9" s="135" t="s">
        <v>332</v>
      </c>
      <c r="K9" s="51" t="s">
        <v>238</v>
      </c>
      <c r="L9" s="51" t="s">
        <v>333</v>
      </c>
      <c r="M9" s="127" t="s">
        <v>235</v>
      </c>
      <c r="N9" s="51" t="s">
        <v>334</v>
      </c>
      <c r="O9" s="51" t="s">
        <v>335</v>
      </c>
      <c r="P9" s="51" t="s">
        <v>336</v>
      </c>
      <c r="Q9" s="51" t="s">
        <v>337</v>
      </c>
      <c r="R9" s="135" t="s">
        <v>332</v>
      </c>
      <c r="S9" s="51" t="s">
        <v>338</v>
      </c>
      <c r="T9" s="54" t="s">
        <v>240</v>
      </c>
      <c r="U9" s="54" t="s">
        <v>242</v>
      </c>
      <c r="V9" s="55" t="s">
        <v>339</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104.25" customHeight="1">
      <c r="A10" s="527">
        <f>'5- Identificación de Riesgos'!A10</f>
        <v>1</v>
      </c>
      <c r="B10" s="516" t="str">
        <f>'5- Identificación de Riesgos'!B10</f>
        <v>Vencimiento de Términos</v>
      </c>
      <c r="C10" s="175" t="str">
        <f>'5- Identificación de Riesgos'!D10</f>
        <v>1. Mayor demanda de justicia.</v>
      </c>
      <c r="D10" s="169"/>
      <c r="E10" s="574" t="s">
        <v>340</v>
      </c>
      <c r="F10" s="512" t="s">
        <v>341</v>
      </c>
      <c r="G10" s="512" t="s">
        <v>341</v>
      </c>
      <c r="H10" s="512" t="s">
        <v>341</v>
      </c>
      <c r="I10" s="512" t="s">
        <v>341</v>
      </c>
      <c r="J10" s="168">
        <f>COUNTIF(F10:I10,"SI")/4</f>
        <v>1</v>
      </c>
      <c r="K10" s="519">
        <f>AVERAGE(J10:J19)</f>
        <v>0.4</v>
      </c>
      <c r="L10" s="161"/>
      <c r="M10" s="210"/>
      <c r="N10" s="161"/>
      <c r="O10" s="161"/>
      <c r="P10" s="161"/>
      <c r="Q10" s="161"/>
      <c r="R10" s="168">
        <f>SUM(COUNTIF(N10,"SI")*25%,COUNTIF(O10,"SI")*40%,COUNTIF(P10,"SI")*25%,COUNTIF(Q10,"SI")*10%)</f>
        <v>0</v>
      </c>
      <c r="S10" s="530">
        <f>AVERAGE(R10:R19)</f>
        <v>0</v>
      </c>
      <c r="T10" s="533"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38"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72" t="str">
        <f>CONCATENATE(VLOOKUP((LEFT(T10,LEN(T10)-4)&amp;LEFT(U10,LEN(U10)-4)),'9- Matriz de Calor '!$D$18:$E$42,2,0)," - ",RIGHT(T10,1)*RIGHT(U10,1))</f>
        <v>Bajo - 1</v>
      </c>
    </row>
    <row r="11" spans="1:278" ht="110.25" customHeight="1">
      <c r="A11" s="528"/>
      <c r="B11" s="517"/>
      <c r="C11" s="176" t="str">
        <f>'5- Identificación de Riesgos'!D11</f>
        <v>2. Insuficiencia de  personal  para atender la función misional y la atención a las partes interesadas en el centro de servicios.</v>
      </c>
      <c r="D11" s="170"/>
      <c r="E11" s="575"/>
      <c r="F11" s="444"/>
      <c r="G11" s="444"/>
      <c r="H11" s="444"/>
      <c r="I11" s="444"/>
      <c r="J11" s="166">
        <f t="shared" ref="J11:J29" si="0">COUNTIF(F11:I11,"SI")/4</f>
        <v>0</v>
      </c>
      <c r="K11" s="520"/>
      <c r="L11" s="162"/>
      <c r="M11" s="214"/>
      <c r="N11" s="162"/>
      <c r="O11" s="162"/>
      <c r="P11" s="162"/>
      <c r="Q11" s="162"/>
      <c r="R11" s="166">
        <f t="shared" ref="R11:R29" si="1">SUM(COUNTIF(N11,"SI")*25%,COUNTIF(O11,"SI")*40%,COUNTIF(P11,"SI")*25%,COUNTIF(Q11,"SI")*10%)</f>
        <v>0</v>
      </c>
      <c r="S11" s="531"/>
      <c r="T11" s="534"/>
      <c r="U11" s="439"/>
      <c r="V11" s="473"/>
    </row>
    <row r="12" spans="1:278" ht="237" customHeight="1">
      <c r="A12" s="528"/>
      <c r="B12" s="517"/>
      <c r="C12" s="176" t="str">
        <f>'5- Identificación de Riesgos'!D12</f>
        <v>3. Complejidad de las solicitudes, lo cual incrementa los tiempos para su resolución.</v>
      </c>
      <c r="D12" s="170"/>
      <c r="E12" s="310" t="s">
        <v>342</v>
      </c>
      <c r="F12" s="162" t="s">
        <v>341</v>
      </c>
      <c r="G12" s="162" t="s">
        <v>341</v>
      </c>
      <c r="H12" s="162" t="s">
        <v>341</v>
      </c>
      <c r="I12" s="162" t="s">
        <v>341</v>
      </c>
      <c r="J12" s="166">
        <f t="shared" si="0"/>
        <v>1</v>
      </c>
      <c r="K12" s="520"/>
      <c r="L12" s="162"/>
      <c r="M12" s="214"/>
      <c r="N12" s="162"/>
      <c r="O12" s="162"/>
      <c r="P12" s="162"/>
      <c r="Q12" s="162"/>
      <c r="R12" s="166">
        <f t="shared" si="1"/>
        <v>0</v>
      </c>
      <c r="S12" s="531"/>
      <c r="T12" s="534"/>
      <c r="U12" s="439"/>
      <c r="V12" s="473"/>
    </row>
    <row r="13" spans="1:278" ht="222" customHeight="1">
      <c r="A13" s="528"/>
      <c r="B13" s="517"/>
      <c r="C13" s="176" t="str">
        <f>'5- Identificación de Riesgos'!D13</f>
        <v>4.Fallas en la planeación  para el desarrollo de las tareas propias del  centro de servicios.</v>
      </c>
      <c r="D13" s="170"/>
      <c r="E13" s="310" t="s">
        <v>343</v>
      </c>
      <c r="F13" s="162" t="s">
        <v>341</v>
      </c>
      <c r="G13" s="162" t="s">
        <v>341</v>
      </c>
      <c r="H13" s="162" t="s">
        <v>341</v>
      </c>
      <c r="I13" s="162" t="s">
        <v>341</v>
      </c>
      <c r="J13" s="166">
        <f t="shared" si="0"/>
        <v>1</v>
      </c>
      <c r="K13" s="520"/>
      <c r="L13" s="162"/>
      <c r="M13" s="214"/>
      <c r="N13" s="162"/>
      <c r="O13" s="162"/>
      <c r="P13" s="162"/>
      <c r="Q13" s="162"/>
      <c r="R13" s="166">
        <f t="shared" si="1"/>
        <v>0</v>
      </c>
      <c r="S13" s="531"/>
      <c r="T13" s="534"/>
      <c r="U13" s="439"/>
      <c r="V13" s="473"/>
    </row>
    <row r="14" spans="1:278" ht="213.75" customHeight="1">
      <c r="A14" s="528"/>
      <c r="B14" s="517"/>
      <c r="C14" s="176" t="str">
        <f>'5- Identificación de Riesgos'!D14</f>
        <v>5.  Fallas e insuficiencia de las herramientas tecnológicas.</v>
      </c>
      <c r="D14" s="170"/>
      <c r="E14" s="319" t="s">
        <v>344</v>
      </c>
      <c r="F14" s="162" t="s">
        <v>341</v>
      </c>
      <c r="G14" s="162" t="s">
        <v>341</v>
      </c>
      <c r="H14" s="162" t="s">
        <v>341</v>
      </c>
      <c r="I14" s="162" t="s">
        <v>341</v>
      </c>
      <c r="J14" s="166">
        <f t="shared" si="0"/>
        <v>1</v>
      </c>
      <c r="K14" s="520"/>
      <c r="L14" s="162"/>
      <c r="M14" s="214"/>
      <c r="N14" s="162"/>
      <c r="O14" s="162"/>
      <c r="P14" s="162"/>
      <c r="Q14" s="162"/>
      <c r="R14" s="166">
        <f t="shared" si="1"/>
        <v>0</v>
      </c>
      <c r="S14" s="531"/>
      <c r="T14" s="534"/>
      <c r="U14" s="439"/>
      <c r="V14" s="473"/>
    </row>
    <row r="15" spans="1:278">
      <c r="A15" s="528"/>
      <c r="B15" s="517"/>
      <c r="C15" s="176"/>
      <c r="D15" s="170"/>
      <c r="E15" s="177"/>
      <c r="F15" s="162"/>
      <c r="G15" s="162"/>
      <c r="H15" s="162"/>
      <c r="I15" s="162"/>
      <c r="J15" s="166">
        <f t="shared" si="0"/>
        <v>0</v>
      </c>
      <c r="K15" s="520"/>
      <c r="L15" s="162"/>
      <c r="M15" s="182"/>
      <c r="N15" s="162"/>
      <c r="O15" s="162"/>
      <c r="P15" s="162"/>
      <c r="Q15" s="162"/>
      <c r="R15" s="166">
        <f t="shared" si="1"/>
        <v>0</v>
      </c>
      <c r="S15" s="531"/>
      <c r="T15" s="534"/>
      <c r="U15" s="439"/>
      <c r="V15" s="473"/>
    </row>
    <row r="16" spans="1:278">
      <c r="A16" s="528"/>
      <c r="B16" s="517"/>
      <c r="C16" s="176"/>
      <c r="D16" s="170"/>
      <c r="E16" s="177"/>
      <c r="F16" s="162"/>
      <c r="G16" s="162"/>
      <c r="H16" s="162"/>
      <c r="I16" s="162"/>
      <c r="J16" s="166">
        <f t="shared" si="0"/>
        <v>0</v>
      </c>
      <c r="K16" s="520"/>
      <c r="L16" s="162"/>
      <c r="M16" s="182"/>
      <c r="N16" s="162"/>
      <c r="O16" s="162"/>
      <c r="P16" s="162"/>
      <c r="Q16" s="162"/>
      <c r="R16" s="166">
        <f t="shared" si="1"/>
        <v>0</v>
      </c>
      <c r="S16" s="531"/>
      <c r="T16" s="534"/>
      <c r="U16" s="439"/>
      <c r="V16" s="473"/>
    </row>
    <row r="17" spans="1:22">
      <c r="A17" s="528"/>
      <c r="B17" s="517"/>
      <c r="C17" s="176"/>
      <c r="D17" s="170"/>
      <c r="E17" s="177"/>
      <c r="F17" s="162"/>
      <c r="G17" s="162"/>
      <c r="H17" s="162"/>
      <c r="I17" s="162"/>
      <c r="J17" s="166">
        <f t="shared" si="0"/>
        <v>0</v>
      </c>
      <c r="K17" s="520"/>
      <c r="L17" s="162"/>
      <c r="M17" s="182"/>
      <c r="N17" s="162"/>
      <c r="O17" s="162"/>
      <c r="P17" s="162"/>
      <c r="Q17" s="162"/>
      <c r="R17" s="166">
        <f t="shared" si="1"/>
        <v>0</v>
      </c>
      <c r="S17" s="531"/>
      <c r="T17" s="534"/>
      <c r="U17" s="439"/>
      <c r="V17" s="473"/>
    </row>
    <row r="18" spans="1:22">
      <c r="A18" s="528"/>
      <c r="B18" s="517"/>
      <c r="C18" s="176"/>
      <c r="D18" s="170"/>
      <c r="E18" s="177"/>
      <c r="F18" s="162"/>
      <c r="G18" s="162"/>
      <c r="H18" s="162"/>
      <c r="I18" s="162"/>
      <c r="J18" s="166">
        <f t="shared" si="0"/>
        <v>0</v>
      </c>
      <c r="K18" s="520"/>
      <c r="L18" s="162"/>
      <c r="M18" s="182"/>
      <c r="N18" s="162"/>
      <c r="O18" s="162"/>
      <c r="P18" s="162"/>
      <c r="Q18" s="162"/>
      <c r="R18" s="166">
        <f t="shared" si="1"/>
        <v>0</v>
      </c>
      <c r="S18" s="531"/>
      <c r="T18" s="534"/>
      <c r="U18" s="439"/>
      <c r="V18" s="473"/>
    </row>
    <row r="19" spans="1:22">
      <c r="A19" s="529"/>
      <c r="B19" s="518"/>
      <c r="C19" s="178"/>
      <c r="D19" s="172"/>
      <c r="E19" s="179"/>
      <c r="F19" s="163"/>
      <c r="G19" s="163"/>
      <c r="H19" s="163"/>
      <c r="I19" s="163"/>
      <c r="J19" s="167">
        <f t="shared" si="0"/>
        <v>0</v>
      </c>
      <c r="K19" s="536"/>
      <c r="L19" s="163"/>
      <c r="M19" s="183"/>
      <c r="N19" s="163"/>
      <c r="O19" s="163"/>
      <c r="P19" s="163"/>
      <c r="Q19" s="163"/>
      <c r="R19" s="167">
        <f t="shared" si="1"/>
        <v>0</v>
      </c>
      <c r="S19" s="532"/>
      <c r="T19" s="535"/>
      <c r="U19" s="440"/>
      <c r="V19" s="474"/>
    </row>
    <row r="20" spans="1:22" ht="209.25" customHeight="1">
      <c r="A20" s="527">
        <f>'5- Identificación de Riesgos'!A20</f>
        <v>2</v>
      </c>
      <c r="B20" s="444" t="str">
        <f>'5- Identificación de Riesgos'!B20</f>
        <v>Incumplimientos en la realización de audiencias</v>
      </c>
      <c r="C20" s="181" t="str">
        <f>'5- Identificación de Riesgos'!D20</f>
        <v>1. Programación de audiencias por parte de los juzgados sin tener en cuenta tiempos de duración para su realización.</v>
      </c>
      <c r="D20" s="160"/>
      <c r="E20" s="319" t="s">
        <v>345</v>
      </c>
      <c r="F20" s="164" t="s">
        <v>341</v>
      </c>
      <c r="G20" s="164" t="s">
        <v>341</v>
      </c>
      <c r="H20" s="164" t="s">
        <v>341</v>
      </c>
      <c r="I20" s="164" t="s">
        <v>341</v>
      </c>
      <c r="J20" s="165">
        <f t="shared" si="0"/>
        <v>1</v>
      </c>
      <c r="K20" s="564">
        <f>AVERAGE(J20:J29)</f>
        <v>0.3</v>
      </c>
      <c r="L20" s="164"/>
      <c r="M20" s="213"/>
      <c r="N20" s="164"/>
      <c r="O20" s="164"/>
      <c r="P20" s="164"/>
      <c r="Q20" s="164"/>
      <c r="R20" s="165">
        <f t="shared" si="1"/>
        <v>0</v>
      </c>
      <c r="S20" s="564">
        <f t="shared" ref="S20" si="2">AVERAGE(R20:R29)</f>
        <v>0</v>
      </c>
      <c r="T20" s="478"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38"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72" t="str">
        <f>CONCATENATE(VLOOKUP((LEFT(T20,LEN(T20)-4)&amp;LEFT(U20,LEN(U20)-4)),'9- Matriz de Calor '!$D$18:$E$42,2,0)," - ",RIGHT(T20,1)*RIGHT(U20,1))</f>
        <v>Bajo - 1</v>
      </c>
    </row>
    <row r="21" spans="1:22" ht="94.5" customHeight="1">
      <c r="A21" s="528"/>
      <c r="B21" s="439"/>
      <c r="C21" s="176" t="str">
        <f>'5- Identificación de Riesgos'!D21</f>
        <v>2.Notificaciones judiciales erradas o inoportunas.</v>
      </c>
      <c r="D21" s="170"/>
      <c r="E21" s="310" t="s">
        <v>346</v>
      </c>
      <c r="F21" s="162" t="s">
        <v>341</v>
      </c>
      <c r="G21" s="162" t="s">
        <v>341</v>
      </c>
      <c r="H21" s="162" t="s">
        <v>341</v>
      </c>
      <c r="I21" s="162" t="s">
        <v>341</v>
      </c>
      <c r="J21" s="166">
        <f t="shared" si="0"/>
        <v>1</v>
      </c>
      <c r="K21" s="520"/>
      <c r="L21" s="162"/>
      <c r="M21" s="214"/>
      <c r="N21" s="162"/>
      <c r="O21" s="162"/>
      <c r="P21" s="162"/>
      <c r="Q21" s="162"/>
      <c r="R21" s="166">
        <f t="shared" si="1"/>
        <v>0</v>
      </c>
      <c r="S21" s="520"/>
      <c r="T21" s="479"/>
      <c r="U21" s="439"/>
      <c r="V21" s="473"/>
    </row>
    <row r="22" spans="1:22" ht="186" customHeight="1">
      <c r="A22" s="528"/>
      <c r="B22" s="439"/>
      <c r="C22" s="176" t="str">
        <f>'5- Identificación de Riesgos'!D22</f>
        <v>3.Fallas en el servicio de internet,  conectividad  irregular.</v>
      </c>
      <c r="D22" s="170"/>
      <c r="E22" s="319" t="s">
        <v>344</v>
      </c>
      <c r="F22" s="162" t="s">
        <v>341</v>
      </c>
      <c r="G22" s="162" t="s">
        <v>341</v>
      </c>
      <c r="H22" s="162" t="s">
        <v>341</v>
      </c>
      <c r="I22" s="162" t="s">
        <v>341</v>
      </c>
      <c r="J22" s="166">
        <f t="shared" si="0"/>
        <v>1</v>
      </c>
      <c r="K22" s="520"/>
      <c r="L22" s="162"/>
      <c r="M22" s="214"/>
      <c r="N22" s="162"/>
      <c r="O22" s="162"/>
      <c r="P22" s="162"/>
      <c r="Q22" s="162"/>
      <c r="R22" s="166">
        <f t="shared" si="1"/>
        <v>0</v>
      </c>
      <c r="S22" s="520"/>
      <c r="T22" s="479"/>
      <c r="U22" s="439"/>
      <c r="V22" s="473"/>
    </row>
    <row r="23" spans="1:22" ht="181.5" customHeight="1">
      <c r="A23" s="528"/>
      <c r="B23" s="439"/>
      <c r="C23" s="176"/>
      <c r="D23" s="170"/>
      <c r="E23" s="177"/>
      <c r="F23" s="162"/>
      <c r="G23" s="162"/>
      <c r="H23" s="162"/>
      <c r="I23" s="162"/>
      <c r="J23" s="166">
        <f t="shared" si="0"/>
        <v>0</v>
      </c>
      <c r="K23" s="520"/>
      <c r="L23" s="162"/>
      <c r="M23" s="214"/>
      <c r="N23" s="162"/>
      <c r="O23" s="162"/>
      <c r="P23" s="162"/>
      <c r="Q23" s="162"/>
      <c r="R23" s="166">
        <f t="shared" si="1"/>
        <v>0</v>
      </c>
      <c r="S23" s="520"/>
      <c r="T23" s="479"/>
      <c r="U23" s="439"/>
      <c r="V23" s="473"/>
    </row>
    <row r="24" spans="1:22">
      <c r="A24" s="528"/>
      <c r="B24" s="439"/>
      <c r="C24" s="176"/>
      <c r="D24" s="170"/>
      <c r="E24" s="215"/>
      <c r="F24" s="162"/>
      <c r="G24" s="162"/>
      <c r="H24" s="162"/>
      <c r="I24" s="162"/>
      <c r="J24" s="166">
        <f t="shared" si="0"/>
        <v>0</v>
      </c>
      <c r="K24" s="520"/>
      <c r="L24" s="162"/>
      <c r="M24" s="214"/>
      <c r="N24" s="162"/>
      <c r="O24" s="162"/>
      <c r="P24" s="162"/>
      <c r="Q24" s="162"/>
      <c r="R24" s="166">
        <f t="shared" si="1"/>
        <v>0</v>
      </c>
      <c r="S24" s="520"/>
      <c r="T24" s="479"/>
      <c r="U24" s="439"/>
      <c r="V24" s="473"/>
    </row>
    <row r="25" spans="1:22">
      <c r="A25" s="528"/>
      <c r="B25" s="439"/>
      <c r="C25" s="176"/>
      <c r="D25" s="170"/>
      <c r="E25" s="177"/>
      <c r="F25" s="162"/>
      <c r="G25" s="162"/>
      <c r="H25" s="162"/>
      <c r="I25" s="162"/>
      <c r="J25" s="166">
        <f t="shared" si="0"/>
        <v>0</v>
      </c>
      <c r="K25" s="520"/>
      <c r="L25" s="162"/>
      <c r="M25" s="182"/>
      <c r="N25" s="162"/>
      <c r="O25" s="162"/>
      <c r="P25" s="162"/>
      <c r="Q25" s="162"/>
      <c r="R25" s="166">
        <f t="shared" si="1"/>
        <v>0</v>
      </c>
      <c r="S25" s="520"/>
      <c r="T25" s="479"/>
      <c r="U25" s="439"/>
      <c r="V25" s="473"/>
    </row>
    <row r="26" spans="1:22">
      <c r="A26" s="528"/>
      <c r="B26" s="439"/>
      <c r="C26" s="176"/>
      <c r="D26" s="170"/>
      <c r="E26" s="177"/>
      <c r="F26" s="162"/>
      <c r="G26" s="162"/>
      <c r="H26" s="162"/>
      <c r="I26" s="162"/>
      <c r="J26" s="166">
        <f t="shared" si="0"/>
        <v>0</v>
      </c>
      <c r="K26" s="520"/>
      <c r="L26" s="162"/>
      <c r="M26" s="182"/>
      <c r="N26" s="162"/>
      <c r="O26" s="162"/>
      <c r="P26" s="162"/>
      <c r="Q26" s="162"/>
      <c r="R26" s="166">
        <f t="shared" si="1"/>
        <v>0</v>
      </c>
      <c r="S26" s="520"/>
      <c r="T26" s="479"/>
      <c r="U26" s="439"/>
      <c r="V26" s="473"/>
    </row>
    <row r="27" spans="1:22">
      <c r="A27" s="528"/>
      <c r="B27" s="439"/>
      <c r="C27" s="176"/>
      <c r="D27" s="170"/>
      <c r="E27" s="177"/>
      <c r="F27" s="162"/>
      <c r="G27" s="162"/>
      <c r="H27" s="162"/>
      <c r="I27" s="162"/>
      <c r="J27" s="166">
        <f t="shared" si="0"/>
        <v>0</v>
      </c>
      <c r="K27" s="520"/>
      <c r="L27" s="162"/>
      <c r="M27" s="182"/>
      <c r="N27" s="162"/>
      <c r="O27" s="162"/>
      <c r="P27" s="162"/>
      <c r="Q27" s="162"/>
      <c r="R27" s="166">
        <f t="shared" si="1"/>
        <v>0</v>
      </c>
      <c r="S27" s="520"/>
      <c r="T27" s="479"/>
      <c r="U27" s="439"/>
      <c r="V27" s="473"/>
    </row>
    <row r="28" spans="1:22">
      <c r="A28" s="528"/>
      <c r="B28" s="439"/>
      <c r="C28" s="176"/>
      <c r="D28" s="170"/>
      <c r="E28" s="177"/>
      <c r="F28" s="162"/>
      <c r="G28" s="162"/>
      <c r="H28" s="162"/>
      <c r="I28" s="162"/>
      <c r="J28" s="166">
        <f t="shared" si="0"/>
        <v>0</v>
      </c>
      <c r="K28" s="520"/>
      <c r="L28" s="162"/>
      <c r="M28" s="182"/>
      <c r="N28" s="162"/>
      <c r="O28" s="162"/>
      <c r="P28" s="162"/>
      <c r="Q28" s="162"/>
      <c r="R28" s="166">
        <f t="shared" si="1"/>
        <v>0</v>
      </c>
      <c r="S28" s="520"/>
      <c r="T28" s="479"/>
      <c r="U28" s="439"/>
      <c r="V28" s="473"/>
    </row>
    <row r="29" spans="1:22">
      <c r="A29" s="537"/>
      <c r="B29" s="445"/>
      <c r="C29" s="217"/>
      <c r="D29" s="209"/>
      <c r="E29" s="220"/>
      <c r="F29" s="208"/>
      <c r="G29" s="208"/>
      <c r="H29" s="208"/>
      <c r="I29" s="208"/>
      <c r="J29" s="218">
        <f t="shared" si="0"/>
        <v>0</v>
      </c>
      <c r="K29" s="565"/>
      <c r="L29" s="208"/>
      <c r="M29" s="219"/>
      <c r="N29" s="208"/>
      <c r="O29" s="208"/>
      <c r="P29" s="208"/>
      <c r="Q29" s="208"/>
      <c r="R29" s="218">
        <f t="shared" si="1"/>
        <v>0</v>
      </c>
      <c r="S29" s="565"/>
      <c r="T29" s="567"/>
      <c r="U29" s="445"/>
      <c r="V29" s="566"/>
    </row>
    <row r="30" spans="1:22" ht="174" customHeight="1">
      <c r="A30" s="527">
        <f>'5- Identificación de Riesgos'!A30</f>
        <v>3</v>
      </c>
      <c r="B30" s="438" t="str">
        <f>'5- Identificación de Riesgos'!B30</f>
        <v xml:space="preserve"> Efectuar notificaciones que no cumplan con los requisitos</v>
      </c>
      <c r="C30" s="175" t="str">
        <f>'5- Identificación de Riesgos'!D30</f>
        <v>1. Errores en la digitación</v>
      </c>
      <c r="D30" s="169"/>
      <c r="E30" s="320" t="s">
        <v>347</v>
      </c>
      <c r="F30" s="161" t="s">
        <v>341</v>
      </c>
      <c r="G30" s="161" t="s">
        <v>341</v>
      </c>
      <c r="H30" s="161" t="s">
        <v>341</v>
      </c>
      <c r="I30" s="161" t="s">
        <v>341</v>
      </c>
      <c r="J30" s="168">
        <f t="shared" ref="J30:J59" si="3">COUNTIF(F30:I30,"SI")/4</f>
        <v>1</v>
      </c>
      <c r="K30" s="519">
        <f>AVERAGE(J30:J39)</f>
        <v>0.3</v>
      </c>
      <c r="L30" s="161"/>
      <c r="M30" s="210"/>
      <c r="N30" s="161"/>
      <c r="O30" s="161"/>
      <c r="P30" s="161"/>
      <c r="Q30" s="161"/>
      <c r="R30" s="168">
        <f t="shared" ref="R30:R59" si="4">SUM(COUNTIF(N30,"SI")*25%,COUNTIF(O30,"SI")*40%,COUNTIF(P30,"SI")*25%,COUNTIF(Q30,"SI")*10%)</f>
        <v>0</v>
      </c>
      <c r="S30" s="530">
        <f t="shared" ref="S30" si="5">AVERAGE(R30:R39)</f>
        <v>0</v>
      </c>
      <c r="T30" s="533"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38"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72" t="str">
        <f>CONCATENATE(VLOOKUP((LEFT(T30,LEN(T30)-4)&amp;LEFT(U30,LEN(U30)-4)),'9- Matriz de Calor '!$D$18:$E$42,2,0)," - ",RIGHT(T30,1)*RIGHT(U30,1))</f>
        <v>Bajo - 1</v>
      </c>
    </row>
    <row r="31" spans="1:22" ht="170.25" customHeight="1">
      <c r="A31" s="528"/>
      <c r="B31" s="439"/>
      <c r="C31" s="176" t="str">
        <f>'5- Identificación de Riesgos'!D31</f>
        <v>2. Incumplimiento del procedimiento de notificación.</v>
      </c>
      <c r="D31" s="170"/>
      <c r="E31" s="177" t="s">
        <v>348</v>
      </c>
      <c r="F31" s="162" t="s">
        <v>341</v>
      </c>
      <c r="G31" s="162" t="s">
        <v>341</v>
      </c>
      <c r="H31" s="162" t="s">
        <v>341</v>
      </c>
      <c r="I31" s="162" t="s">
        <v>341</v>
      </c>
      <c r="J31" s="166">
        <f t="shared" si="3"/>
        <v>1</v>
      </c>
      <c r="K31" s="520"/>
      <c r="L31" s="162"/>
      <c r="M31" s="214"/>
      <c r="N31" s="162"/>
      <c r="O31" s="162"/>
      <c r="P31" s="162"/>
      <c r="Q31" s="162"/>
      <c r="R31" s="166">
        <f t="shared" si="4"/>
        <v>0</v>
      </c>
      <c r="S31" s="531"/>
      <c r="T31" s="534"/>
      <c r="U31" s="439"/>
      <c r="V31" s="473"/>
    </row>
    <row r="32" spans="1:22" ht="213" customHeight="1">
      <c r="A32" s="528"/>
      <c r="B32" s="439"/>
      <c r="C32" s="176" t="str">
        <f>'5- Identificación de Riesgos'!D32</f>
        <v>3. Errores en el agendamiento</v>
      </c>
      <c r="D32" s="170"/>
      <c r="E32" s="563" t="s">
        <v>349</v>
      </c>
      <c r="F32" s="445" t="s">
        <v>341</v>
      </c>
      <c r="G32" s="445" t="s">
        <v>341</v>
      </c>
      <c r="H32" s="445" t="s">
        <v>341</v>
      </c>
      <c r="I32" s="445" t="s">
        <v>341</v>
      </c>
      <c r="J32" s="166">
        <f t="shared" si="3"/>
        <v>1</v>
      </c>
      <c r="K32" s="520"/>
      <c r="L32" s="162"/>
      <c r="M32" s="214"/>
      <c r="N32" s="162"/>
      <c r="O32" s="162"/>
      <c r="P32" s="162"/>
      <c r="Q32" s="162"/>
      <c r="R32" s="166">
        <f t="shared" si="4"/>
        <v>0</v>
      </c>
      <c r="S32" s="531"/>
      <c r="T32" s="534"/>
      <c r="U32" s="439"/>
      <c r="V32" s="473"/>
    </row>
    <row r="33" spans="1:278" ht="42.75" customHeight="1">
      <c r="A33" s="528"/>
      <c r="B33" s="439"/>
      <c r="C33" s="176" t="str">
        <f>'5- Identificación de Riesgos'!D33</f>
        <v>4. Falta de controles adecuados.</v>
      </c>
      <c r="D33" s="170"/>
      <c r="E33" s="526"/>
      <c r="F33" s="444"/>
      <c r="G33" s="444"/>
      <c r="H33" s="444"/>
      <c r="I33" s="444"/>
      <c r="J33" s="166">
        <f t="shared" si="3"/>
        <v>0</v>
      </c>
      <c r="K33" s="520"/>
      <c r="L33" s="162"/>
      <c r="M33" s="182"/>
      <c r="N33" s="162"/>
      <c r="O33" s="162"/>
      <c r="P33" s="162"/>
      <c r="Q33" s="162"/>
      <c r="R33" s="166">
        <f t="shared" si="4"/>
        <v>0</v>
      </c>
      <c r="S33" s="531"/>
      <c r="T33" s="534"/>
      <c r="U33" s="439"/>
      <c r="V33" s="473"/>
    </row>
    <row r="34" spans="1:278">
      <c r="A34" s="528"/>
      <c r="B34" s="439"/>
      <c r="C34" s="176"/>
      <c r="D34" s="170"/>
      <c r="E34" s="177"/>
      <c r="F34" s="162"/>
      <c r="G34" s="162"/>
      <c r="H34" s="162"/>
      <c r="I34" s="162"/>
      <c r="J34" s="166">
        <f t="shared" si="3"/>
        <v>0</v>
      </c>
      <c r="K34" s="520"/>
      <c r="L34" s="162"/>
      <c r="M34" s="182"/>
      <c r="N34" s="162"/>
      <c r="O34" s="162"/>
      <c r="P34" s="162"/>
      <c r="Q34" s="162"/>
      <c r="R34" s="166">
        <f t="shared" si="4"/>
        <v>0</v>
      </c>
      <c r="S34" s="531"/>
      <c r="T34" s="534"/>
      <c r="U34" s="439"/>
      <c r="V34" s="473"/>
    </row>
    <row r="35" spans="1:278">
      <c r="A35" s="528"/>
      <c r="B35" s="439"/>
      <c r="C35" s="176"/>
      <c r="D35" s="170"/>
      <c r="E35" s="177"/>
      <c r="F35" s="162"/>
      <c r="G35" s="162"/>
      <c r="H35" s="162"/>
      <c r="I35" s="162"/>
      <c r="J35" s="166">
        <f t="shared" si="3"/>
        <v>0</v>
      </c>
      <c r="K35" s="520"/>
      <c r="L35" s="162"/>
      <c r="M35" s="182"/>
      <c r="N35" s="162"/>
      <c r="O35" s="162"/>
      <c r="P35" s="162"/>
      <c r="Q35" s="162"/>
      <c r="R35" s="166">
        <f t="shared" si="4"/>
        <v>0</v>
      </c>
      <c r="S35" s="531"/>
      <c r="T35" s="534"/>
      <c r="U35" s="439"/>
      <c r="V35" s="473"/>
    </row>
    <row r="36" spans="1:278">
      <c r="A36" s="528"/>
      <c r="B36" s="439"/>
      <c r="C36" s="176"/>
      <c r="D36" s="170"/>
      <c r="E36" s="177"/>
      <c r="F36" s="162"/>
      <c r="G36" s="162"/>
      <c r="H36" s="162"/>
      <c r="I36" s="162"/>
      <c r="J36" s="166">
        <f t="shared" si="3"/>
        <v>0</v>
      </c>
      <c r="K36" s="520"/>
      <c r="L36" s="162"/>
      <c r="M36" s="182"/>
      <c r="N36" s="162"/>
      <c r="O36" s="162"/>
      <c r="P36" s="162"/>
      <c r="Q36" s="162"/>
      <c r="R36" s="166">
        <f t="shared" si="4"/>
        <v>0</v>
      </c>
      <c r="S36" s="531"/>
      <c r="T36" s="534"/>
      <c r="U36" s="439"/>
      <c r="V36" s="473"/>
    </row>
    <row r="37" spans="1:278">
      <c r="A37" s="528"/>
      <c r="B37" s="439"/>
      <c r="C37" s="176"/>
      <c r="D37" s="170"/>
      <c r="E37" s="177"/>
      <c r="F37" s="162"/>
      <c r="G37" s="162"/>
      <c r="H37" s="162"/>
      <c r="I37" s="162"/>
      <c r="J37" s="166">
        <f t="shared" si="3"/>
        <v>0</v>
      </c>
      <c r="K37" s="520"/>
      <c r="L37" s="162"/>
      <c r="M37" s="182"/>
      <c r="N37" s="162"/>
      <c r="O37" s="162"/>
      <c r="P37" s="162"/>
      <c r="Q37" s="162"/>
      <c r="R37" s="166">
        <f t="shared" si="4"/>
        <v>0</v>
      </c>
      <c r="S37" s="531"/>
      <c r="T37" s="534"/>
      <c r="U37" s="439"/>
      <c r="V37" s="473"/>
    </row>
    <row r="38" spans="1:278">
      <c r="A38" s="528"/>
      <c r="B38" s="439"/>
      <c r="C38" s="176"/>
      <c r="D38" s="170"/>
      <c r="E38" s="177"/>
      <c r="F38" s="162"/>
      <c r="G38" s="162"/>
      <c r="H38" s="162"/>
      <c r="I38" s="162"/>
      <c r="J38" s="166">
        <f t="shared" si="3"/>
        <v>0</v>
      </c>
      <c r="K38" s="520"/>
      <c r="L38" s="162"/>
      <c r="M38" s="182"/>
      <c r="N38" s="162"/>
      <c r="O38" s="162"/>
      <c r="P38" s="162"/>
      <c r="Q38" s="162"/>
      <c r="R38" s="166">
        <f t="shared" si="4"/>
        <v>0</v>
      </c>
      <c r="S38" s="531"/>
      <c r="T38" s="534"/>
      <c r="U38" s="439"/>
      <c r="V38" s="473"/>
    </row>
    <row r="39" spans="1:278">
      <c r="A39" s="529"/>
      <c r="B39" s="440"/>
      <c r="C39" s="217"/>
      <c r="D39" s="209"/>
      <c r="E39" s="220"/>
      <c r="F39" s="208"/>
      <c r="G39" s="208"/>
      <c r="H39" s="208"/>
      <c r="I39" s="208"/>
      <c r="J39" s="218">
        <f t="shared" si="3"/>
        <v>0</v>
      </c>
      <c r="K39" s="536"/>
      <c r="L39" s="208"/>
      <c r="M39" s="219"/>
      <c r="N39" s="208"/>
      <c r="O39" s="208"/>
      <c r="P39" s="208"/>
      <c r="Q39" s="208"/>
      <c r="R39" s="218">
        <f t="shared" si="4"/>
        <v>0</v>
      </c>
      <c r="S39" s="532"/>
      <c r="T39" s="535"/>
      <c r="U39" s="440"/>
      <c r="V39" s="474"/>
    </row>
    <row r="40" spans="1:278" s="227" customFormat="1" ht="197.25" customHeight="1">
      <c r="A40" s="527">
        <f>'5- Identificación de Riesgos'!A40</f>
        <v>4</v>
      </c>
      <c r="B40" s="438" t="str">
        <f>'5- Identificación de Riesgos'!B40</f>
        <v xml:space="preserve">Efectuar el reparto judicial incumpliendo requisitos </v>
      </c>
      <c r="C40" s="175" t="str">
        <f>'5- Identificación de Riesgos'!D40</f>
        <v>1. Incumplimiento del procedimiento de reparto.</v>
      </c>
      <c r="D40" s="169"/>
      <c r="E40" s="568" t="s">
        <v>350</v>
      </c>
      <c r="F40" s="512" t="s">
        <v>341</v>
      </c>
      <c r="G40" s="512" t="s">
        <v>341</v>
      </c>
      <c r="H40" s="512" t="s">
        <v>341</v>
      </c>
      <c r="I40" s="512" t="s">
        <v>341</v>
      </c>
      <c r="J40" s="168">
        <f t="shared" si="3"/>
        <v>1</v>
      </c>
      <c r="K40" s="519">
        <f>AVERAGE(J40:J49)</f>
        <v>0.1</v>
      </c>
      <c r="L40" s="161"/>
      <c r="M40" s="211"/>
      <c r="N40" s="161"/>
      <c r="O40" s="161"/>
      <c r="P40" s="161"/>
      <c r="Q40" s="161"/>
      <c r="R40" s="168">
        <f t="shared" si="4"/>
        <v>0</v>
      </c>
      <c r="S40" s="519">
        <f t="shared" ref="S40" si="6">AVERAGE(R40:R49)</f>
        <v>0</v>
      </c>
      <c r="T40" s="478"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38"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72" t="str">
        <f>CONCATENATE(VLOOKUP((LEFT(T40,LEN(T40)-4)&amp;LEFT(U40,LEN(U40)-4)),'9- Matriz de Calor '!$D$18:$E$42,2,0)," - ",RIGHT(T40,1)*RIGHT(U40,1))</f>
        <v>Bajo - 1</v>
      </c>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G40" s="226"/>
      <c r="FH40" s="226"/>
      <c r="FI40" s="226"/>
      <c r="FJ40" s="226"/>
      <c r="FK40" s="226"/>
      <c r="FL40" s="226"/>
      <c r="FM40" s="226"/>
      <c r="FN40" s="226"/>
      <c r="FO40" s="226"/>
      <c r="FP40" s="226"/>
      <c r="FQ40" s="226"/>
      <c r="FR40" s="226"/>
      <c r="FS40" s="226"/>
      <c r="FT40" s="226"/>
      <c r="FU40" s="226"/>
      <c r="FV40" s="226"/>
      <c r="FW40" s="226"/>
      <c r="FX40" s="226"/>
      <c r="FY40" s="226"/>
      <c r="FZ40" s="226"/>
      <c r="GA40" s="226"/>
      <c r="GB40" s="226"/>
      <c r="GC40" s="226"/>
      <c r="GD40" s="226"/>
      <c r="GE40" s="226"/>
      <c r="GF40" s="226"/>
      <c r="GG40" s="226"/>
      <c r="GH40" s="226"/>
      <c r="GI40" s="226"/>
      <c r="GJ40" s="226"/>
      <c r="GK40" s="226"/>
      <c r="GL40" s="226"/>
      <c r="GM40" s="226"/>
      <c r="GN40" s="226"/>
      <c r="GO40" s="226"/>
      <c r="GP40" s="226"/>
      <c r="GQ40" s="226"/>
      <c r="GR40" s="226"/>
      <c r="GS40" s="226"/>
      <c r="GT40" s="226"/>
      <c r="GU40" s="226"/>
      <c r="GV40" s="226"/>
      <c r="GW40" s="226"/>
      <c r="GX40" s="226"/>
      <c r="GY40" s="226"/>
      <c r="GZ40" s="226"/>
      <c r="HA40" s="226"/>
      <c r="HB40" s="226"/>
      <c r="HC40" s="226"/>
      <c r="HD40" s="226"/>
      <c r="HE40" s="226"/>
      <c r="HF40" s="226"/>
      <c r="HG40" s="226"/>
      <c r="HH40" s="226"/>
      <c r="HI40" s="226"/>
      <c r="HJ40" s="226"/>
      <c r="HK40" s="226"/>
      <c r="HL40" s="226"/>
      <c r="HM40" s="226"/>
      <c r="HN40" s="226"/>
      <c r="HO40" s="226"/>
      <c r="HP40" s="226"/>
      <c r="HQ40" s="226"/>
      <c r="HR40" s="226"/>
      <c r="HS40" s="226"/>
      <c r="HT40" s="226"/>
      <c r="HU40" s="226"/>
      <c r="HV40" s="226"/>
      <c r="HW40" s="226"/>
      <c r="HX40" s="226"/>
      <c r="HY40" s="226"/>
      <c r="HZ40" s="226"/>
      <c r="IA40" s="226"/>
      <c r="IB40" s="226"/>
      <c r="IC40" s="226"/>
      <c r="ID40" s="226"/>
      <c r="IE40" s="226"/>
      <c r="IF40" s="226"/>
      <c r="IG40" s="226"/>
      <c r="IH40" s="226"/>
      <c r="II40" s="226"/>
      <c r="IJ40" s="226"/>
      <c r="IK40" s="226"/>
      <c r="IL40" s="226"/>
      <c r="IM40" s="226"/>
      <c r="IN40" s="226"/>
      <c r="IO40" s="226"/>
      <c r="IP40" s="226"/>
      <c r="IQ40" s="226"/>
      <c r="IR40" s="226"/>
      <c r="IS40" s="226"/>
      <c r="IT40" s="226"/>
      <c r="IU40" s="226"/>
      <c r="IV40" s="226"/>
      <c r="IW40" s="226"/>
      <c r="IX40" s="226"/>
      <c r="IY40" s="226"/>
      <c r="IZ40" s="226"/>
      <c r="JA40" s="226"/>
      <c r="JB40" s="226"/>
      <c r="JC40" s="226"/>
      <c r="JD40" s="226"/>
      <c r="JE40" s="226"/>
      <c r="JF40" s="226"/>
      <c r="JG40" s="226"/>
      <c r="JH40" s="226"/>
      <c r="JI40" s="226"/>
      <c r="JJ40" s="226"/>
      <c r="JK40" s="226"/>
      <c r="JL40" s="226"/>
      <c r="JM40" s="226"/>
      <c r="JN40" s="226"/>
      <c r="JO40" s="226"/>
      <c r="JP40" s="226"/>
      <c r="JQ40" s="226"/>
      <c r="JR40" s="226"/>
    </row>
    <row r="41" spans="1:278" ht="33" customHeight="1">
      <c r="A41" s="528"/>
      <c r="B41" s="439"/>
      <c r="C41" s="176" t="str">
        <f>'5- Identificación de Riesgos'!D41</f>
        <v>2. Errores en la radicación y/o en la selección del grupo y especialidad de la solicitud.</v>
      </c>
      <c r="D41" s="170"/>
      <c r="E41" s="569"/>
      <c r="F41" s="513"/>
      <c r="G41" s="513"/>
      <c r="H41" s="513"/>
      <c r="I41" s="513"/>
      <c r="J41" s="166">
        <f t="shared" si="3"/>
        <v>0</v>
      </c>
      <c r="K41" s="520"/>
      <c r="L41" s="162"/>
      <c r="M41" s="212"/>
      <c r="N41" s="162"/>
      <c r="O41" s="162"/>
      <c r="P41" s="162"/>
      <c r="Q41" s="162"/>
      <c r="R41" s="166">
        <f t="shared" si="4"/>
        <v>0</v>
      </c>
      <c r="S41" s="520"/>
      <c r="T41" s="479"/>
      <c r="U41" s="439"/>
      <c r="V41" s="473"/>
    </row>
    <row r="42" spans="1:278" ht="75.75" customHeight="1">
      <c r="A42" s="528"/>
      <c r="B42" s="439"/>
      <c r="C42" s="176" t="str">
        <f>'5- Identificación de Riesgos'!D42</f>
        <v>3. Falta de controles adecuados.</v>
      </c>
      <c r="D42" s="170"/>
      <c r="E42" s="570"/>
      <c r="F42" s="444"/>
      <c r="G42" s="444"/>
      <c r="H42" s="444"/>
      <c r="I42" s="444"/>
      <c r="J42" s="166">
        <f t="shared" si="3"/>
        <v>0</v>
      </c>
      <c r="K42" s="520"/>
      <c r="L42" s="162"/>
      <c r="M42" s="212"/>
      <c r="N42" s="162"/>
      <c r="O42" s="162"/>
      <c r="P42" s="162"/>
      <c r="Q42" s="162"/>
      <c r="R42" s="166">
        <f t="shared" si="4"/>
        <v>0</v>
      </c>
      <c r="S42" s="520"/>
      <c r="T42" s="479"/>
      <c r="U42" s="439"/>
      <c r="V42" s="473"/>
    </row>
    <row r="43" spans="1:278">
      <c r="A43" s="528"/>
      <c r="B43" s="439"/>
      <c r="C43" s="175"/>
      <c r="D43" s="170"/>
      <c r="E43" s="221"/>
      <c r="F43" s="162"/>
      <c r="G43" s="162"/>
      <c r="H43" s="162"/>
      <c r="I43" s="162"/>
      <c r="J43" s="166">
        <f t="shared" si="3"/>
        <v>0</v>
      </c>
      <c r="K43" s="520"/>
      <c r="L43" s="162"/>
      <c r="M43" s="182"/>
      <c r="N43" s="162"/>
      <c r="O43" s="162"/>
      <c r="P43" s="162"/>
      <c r="Q43" s="162"/>
      <c r="R43" s="166">
        <f t="shared" si="4"/>
        <v>0</v>
      </c>
      <c r="S43" s="520"/>
      <c r="T43" s="479"/>
      <c r="U43" s="439"/>
      <c r="V43" s="473"/>
    </row>
    <row r="44" spans="1:278">
      <c r="A44" s="528"/>
      <c r="B44" s="439"/>
      <c r="C44" s="176"/>
      <c r="D44" s="170"/>
      <c r="E44" s="170"/>
      <c r="F44" s="162"/>
      <c r="G44" s="162"/>
      <c r="H44" s="162"/>
      <c r="I44" s="162"/>
      <c r="J44" s="166">
        <f t="shared" si="3"/>
        <v>0</v>
      </c>
      <c r="K44" s="520"/>
      <c r="L44" s="162"/>
      <c r="M44" s="182"/>
      <c r="N44" s="162"/>
      <c r="O44" s="162"/>
      <c r="P44" s="162"/>
      <c r="Q44" s="162"/>
      <c r="R44" s="166">
        <f t="shared" si="4"/>
        <v>0</v>
      </c>
      <c r="S44" s="520"/>
      <c r="T44" s="479"/>
      <c r="U44" s="439"/>
      <c r="V44" s="473"/>
    </row>
    <row r="45" spans="1:278">
      <c r="A45" s="528"/>
      <c r="B45" s="439"/>
      <c r="C45" s="176"/>
      <c r="D45" s="170"/>
      <c r="E45" s="177"/>
      <c r="F45" s="162"/>
      <c r="G45" s="162"/>
      <c r="H45" s="162"/>
      <c r="I45" s="162"/>
      <c r="J45" s="166">
        <f t="shared" si="3"/>
        <v>0</v>
      </c>
      <c r="K45" s="520"/>
      <c r="L45" s="162"/>
      <c r="M45" s="182"/>
      <c r="N45" s="162"/>
      <c r="O45" s="162"/>
      <c r="P45" s="162"/>
      <c r="Q45" s="162"/>
      <c r="R45" s="166">
        <f t="shared" si="4"/>
        <v>0</v>
      </c>
      <c r="S45" s="520"/>
      <c r="T45" s="479"/>
      <c r="U45" s="439"/>
      <c r="V45" s="473"/>
    </row>
    <row r="46" spans="1:278">
      <c r="A46" s="528"/>
      <c r="B46" s="439"/>
      <c r="C46" s="175"/>
      <c r="D46" s="170"/>
      <c r="E46" s="177"/>
      <c r="F46" s="162"/>
      <c r="G46" s="162"/>
      <c r="H46" s="162"/>
      <c r="I46" s="162"/>
      <c r="J46" s="166">
        <f t="shared" si="3"/>
        <v>0</v>
      </c>
      <c r="K46" s="520"/>
      <c r="L46" s="162"/>
      <c r="M46" s="182"/>
      <c r="N46" s="162"/>
      <c r="O46" s="162"/>
      <c r="P46" s="162"/>
      <c r="Q46" s="162"/>
      <c r="R46" s="166">
        <f t="shared" si="4"/>
        <v>0</v>
      </c>
      <c r="S46" s="520"/>
      <c r="T46" s="479"/>
      <c r="U46" s="439"/>
      <c r="V46" s="473"/>
    </row>
    <row r="47" spans="1:278">
      <c r="A47" s="528"/>
      <c r="B47" s="439"/>
      <c r="C47" s="176"/>
      <c r="D47" s="170"/>
      <c r="E47" s="177"/>
      <c r="F47" s="162"/>
      <c r="G47" s="162"/>
      <c r="H47" s="162"/>
      <c r="I47" s="162"/>
      <c r="J47" s="166">
        <f t="shared" si="3"/>
        <v>0</v>
      </c>
      <c r="K47" s="520"/>
      <c r="L47" s="162"/>
      <c r="M47" s="182"/>
      <c r="N47" s="162"/>
      <c r="O47" s="162"/>
      <c r="P47" s="162"/>
      <c r="Q47" s="162"/>
      <c r="R47" s="166">
        <f t="shared" si="4"/>
        <v>0</v>
      </c>
      <c r="S47" s="520"/>
      <c r="T47" s="479"/>
      <c r="U47" s="439"/>
      <c r="V47" s="473"/>
    </row>
    <row r="48" spans="1:278">
      <c r="A48" s="528"/>
      <c r="B48" s="439"/>
      <c r="C48" s="176"/>
      <c r="D48" s="170"/>
      <c r="E48" s="177"/>
      <c r="F48" s="162"/>
      <c r="G48" s="162"/>
      <c r="H48" s="162"/>
      <c r="I48" s="162"/>
      <c r="J48" s="166">
        <f t="shared" si="3"/>
        <v>0</v>
      </c>
      <c r="K48" s="520"/>
      <c r="L48" s="162"/>
      <c r="M48" s="182"/>
      <c r="N48" s="162"/>
      <c r="O48" s="162"/>
      <c r="P48" s="162"/>
      <c r="Q48" s="162"/>
      <c r="R48" s="166">
        <f t="shared" si="4"/>
        <v>0</v>
      </c>
      <c r="S48" s="520"/>
      <c r="T48" s="479"/>
      <c r="U48" s="439"/>
      <c r="V48" s="473"/>
    </row>
    <row r="49" spans="1:278" s="229" customFormat="1">
      <c r="A49" s="529"/>
      <c r="B49" s="440"/>
      <c r="C49" s="175"/>
      <c r="D49" s="172"/>
      <c r="E49" s="180"/>
      <c r="F49" s="163"/>
      <c r="G49" s="163"/>
      <c r="H49" s="163"/>
      <c r="I49" s="163"/>
      <c r="J49" s="167">
        <f t="shared" si="3"/>
        <v>0</v>
      </c>
      <c r="K49" s="536"/>
      <c r="L49" s="163"/>
      <c r="M49" s="183"/>
      <c r="N49" s="163"/>
      <c r="O49" s="163"/>
      <c r="P49" s="163"/>
      <c r="Q49" s="163"/>
      <c r="R49" s="167">
        <f t="shared" si="4"/>
        <v>0</v>
      </c>
      <c r="S49" s="536"/>
      <c r="T49" s="480"/>
      <c r="U49" s="440"/>
      <c r="V49" s="474"/>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8"/>
      <c r="DW49" s="228"/>
      <c r="DX49" s="228"/>
      <c r="DY49" s="228"/>
      <c r="DZ49" s="228"/>
      <c r="EA49" s="228"/>
      <c r="EB49" s="228"/>
      <c r="EC49" s="228"/>
      <c r="ED49" s="228"/>
      <c r="EE49" s="228"/>
      <c r="EF49" s="228"/>
      <c r="EG49" s="228"/>
      <c r="EH49" s="228"/>
      <c r="EI49" s="228"/>
      <c r="EJ49" s="228"/>
      <c r="EK49" s="228"/>
      <c r="EL49" s="228"/>
      <c r="EM49" s="228"/>
      <c r="EN49" s="228"/>
      <c r="EO49" s="228"/>
      <c r="EP49" s="228"/>
      <c r="EQ49" s="228"/>
      <c r="ER49" s="228"/>
      <c r="ES49" s="228"/>
      <c r="ET49" s="228"/>
      <c r="EU49" s="228"/>
      <c r="EV49" s="228"/>
      <c r="EW49" s="228"/>
      <c r="EX49" s="228"/>
      <c r="EY49" s="228"/>
      <c r="EZ49" s="228"/>
      <c r="FA49" s="228"/>
      <c r="FB49" s="228"/>
      <c r="FC49" s="228"/>
      <c r="FD49" s="228"/>
      <c r="FE49" s="228"/>
      <c r="FF49" s="228"/>
      <c r="FG49" s="228"/>
      <c r="FH49" s="228"/>
      <c r="FI49" s="228"/>
      <c r="FJ49" s="228"/>
      <c r="FK49" s="228"/>
      <c r="FL49" s="228"/>
      <c r="FM49" s="228"/>
      <c r="FN49" s="228"/>
      <c r="FO49" s="228"/>
      <c r="FP49" s="228"/>
      <c r="FQ49" s="228"/>
      <c r="FR49" s="228"/>
      <c r="FS49" s="228"/>
      <c r="FT49" s="228"/>
      <c r="FU49" s="228"/>
      <c r="FV49" s="228"/>
      <c r="FW49" s="228"/>
      <c r="FX49" s="228"/>
      <c r="FY49" s="228"/>
      <c r="FZ49" s="228"/>
      <c r="GA49" s="228"/>
      <c r="GB49" s="228"/>
      <c r="GC49" s="228"/>
      <c r="GD49" s="228"/>
      <c r="GE49" s="228"/>
      <c r="GF49" s="228"/>
      <c r="GG49" s="228"/>
      <c r="GH49" s="228"/>
      <c r="GI49" s="228"/>
      <c r="GJ49" s="228"/>
      <c r="GK49" s="228"/>
      <c r="GL49" s="228"/>
      <c r="GM49" s="228"/>
      <c r="GN49" s="228"/>
      <c r="GO49" s="228"/>
      <c r="GP49" s="228"/>
      <c r="GQ49" s="228"/>
      <c r="GR49" s="228"/>
      <c r="GS49" s="228"/>
      <c r="GT49" s="228"/>
      <c r="GU49" s="228"/>
      <c r="GV49" s="228"/>
      <c r="GW49" s="228"/>
      <c r="GX49" s="228"/>
      <c r="GY49" s="228"/>
      <c r="GZ49" s="228"/>
      <c r="HA49" s="228"/>
      <c r="HB49" s="228"/>
      <c r="HC49" s="228"/>
      <c r="HD49" s="228"/>
      <c r="HE49" s="228"/>
      <c r="HF49" s="228"/>
      <c r="HG49" s="228"/>
      <c r="HH49" s="228"/>
      <c r="HI49" s="228"/>
      <c r="HJ49" s="228"/>
      <c r="HK49" s="228"/>
      <c r="HL49" s="228"/>
      <c r="HM49" s="228"/>
      <c r="HN49" s="228"/>
      <c r="HO49" s="228"/>
      <c r="HP49" s="228"/>
      <c r="HQ49" s="228"/>
      <c r="HR49" s="228"/>
      <c r="HS49" s="228"/>
      <c r="HT49" s="228"/>
      <c r="HU49" s="228"/>
      <c r="HV49" s="228"/>
      <c r="HW49" s="228"/>
      <c r="HX49" s="228"/>
      <c r="HY49" s="228"/>
      <c r="HZ49" s="228"/>
      <c r="IA49" s="228"/>
      <c r="IB49" s="228"/>
      <c r="IC49" s="228"/>
      <c r="ID49" s="228"/>
      <c r="IE49" s="228"/>
      <c r="IF49" s="228"/>
      <c r="IG49" s="228"/>
      <c r="IH49" s="228"/>
      <c r="II49" s="228"/>
      <c r="IJ49" s="228"/>
      <c r="IK49" s="228"/>
      <c r="IL49" s="228"/>
      <c r="IM49" s="228"/>
      <c r="IN49" s="228"/>
      <c r="IO49" s="228"/>
      <c r="IP49" s="228"/>
      <c r="IQ49" s="228"/>
      <c r="IR49" s="228"/>
      <c r="IS49" s="228"/>
      <c r="IT49" s="228"/>
      <c r="IU49" s="228"/>
      <c r="IV49" s="228"/>
      <c r="IW49" s="228"/>
      <c r="IX49" s="228"/>
      <c r="IY49" s="228"/>
      <c r="IZ49" s="228"/>
      <c r="JA49" s="228"/>
      <c r="JB49" s="228"/>
      <c r="JC49" s="228"/>
      <c r="JD49" s="228"/>
      <c r="JE49" s="228"/>
      <c r="JF49" s="228"/>
      <c r="JG49" s="228"/>
      <c r="JH49" s="228"/>
      <c r="JI49" s="228"/>
      <c r="JJ49" s="228"/>
      <c r="JK49" s="228"/>
      <c r="JL49" s="228"/>
      <c r="JM49" s="228"/>
      <c r="JN49" s="228"/>
      <c r="JO49" s="228"/>
      <c r="JP49" s="228"/>
      <c r="JQ49" s="228"/>
      <c r="JR49" s="228"/>
    </row>
    <row r="50" spans="1:278" ht="206.25" customHeight="1">
      <c r="A50" s="527">
        <v>5</v>
      </c>
      <c r="B50" s="438" t="str">
        <f>'5- Identificación de Riesgos'!B50</f>
        <v xml:space="preserve">Afectación de la integridad física y mental, como del patrimonio, del servidor judicial durante el proceso de notificación o visitas domiciliarias. </v>
      </c>
      <c r="C50" s="176" t="str">
        <f>'5- Identificación de Riesgos'!D50</f>
        <v xml:space="preserve">1. Desplazamiento de los servidores judiciales a zonas de alto riesgo de seguridad para realizar las notificaciones o visitas domiciliarias. </v>
      </c>
      <c r="D50" s="169"/>
      <c r="E50" s="320" t="s">
        <v>351</v>
      </c>
      <c r="F50" s="161" t="s">
        <v>341</v>
      </c>
      <c r="G50" s="161" t="s">
        <v>341</v>
      </c>
      <c r="H50" s="161" t="s">
        <v>341</v>
      </c>
      <c r="I50" s="161" t="s">
        <v>341</v>
      </c>
      <c r="J50" s="168">
        <f t="shared" si="3"/>
        <v>1</v>
      </c>
      <c r="K50" s="519">
        <f>AVERAGE(J50:J59)</f>
        <v>0.1</v>
      </c>
      <c r="L50" s="161"/>
      <c r="M50" s="211"/>
      <c r="N50" s="161"/>
      <c r="O50" s="161"/>
      <c r="P50" s="161"/>
      <c r="Q50" s="161"/>
      <c r="R50" s="168">
        <f t="shared" si="4"/>
        <v>0</v>
      </c>
      <c r="S50" s="519">
        <f t="shared" ref="S50" si="7">AVERAGE(R50:R59)</f>
        <v>0</v>
      </c>
      <c r="T50" s="478"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38"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472" t="str">
        <f>CONCATENATE(VLOOKUP((LEFT(T50,LEN(T50)-4)&amp;LEFT(U50,LEN(U50)-4)),'9- Matriz de Calor '!$D$18:$E$42,2,0)," - ",RIGHT(T50,1)*RIGHT(U50,1))</f>
        <v>Bajo - 1</v>
      </c>
    </row>
    <row r="51" spans="1:278">
      <c r="A51" s="528"/>
      <c r="B51" s="439"/>
      <c r="C51" s="176"/>
      <c r="D51" s="170"/>
      <c r="E51" s="177"/>
      <c r="F51" s="162"/>
      <c r="G51" s="162"/>
      <c r="H51" s="162"/>
      <c r="I51" s="162"/>
      <c r="J51" s="166">
        <f t="shared" si="3"/>
        <v>0</v>
      </c>
      <c r="K51" s="520"/>
      <c r="L51" s="162"/>
      <c r="M51" s="212"/>
      <c r="N51" s="162"/>
      <c r="O51" s="162"/>
      <c r="P51" s="162"/>
      <c r="Q51" s="162"/>
      <c r="R51" s="166">
        <f t="shared" si="4"/>
        <v>0</v>
      </c>
      <c r="S51" s="520"/>
      <c r="T51" s="479"/>
      <c r="U51" s="439"/>
      <c r="V51" s="473"/>
    </row>
    <row r="52" spans="1:278">
      <c r="A52" s="528"/>
      <c r="B52" s="439"/>
      <c r="C52" s="175"/>
      <c r="D52" s="170"/>
      <c r="E52" s="177"/>
      <c r="F52" s="162"/>
      <c r="G52" s="162"/>
      <c r="H52" s="162"/>
      <c r="I52" s="162"/>
      <c r="J52" s="166">
        <f t="shared" si="3"/>
        <v>0</v>
      </c>
      <c r="K52" s="520"/>
      <c r="L52" s="162"/>
      <c r="M52" s="182"/>
      <c r="N52" s="162"/>
      <c r="O52" s="162"/>
      <c r="P52" s="162"/>
      <c r="Q52" s="162"/>
      <c r="R52" s="166">
        <f t="shared" si="4"/>
        <v>0</v>
      </c>
      <c r="S52" s="520"/>
      <c r="T52" s="479"/>
      <c r="U52" s="439"/>
      <c r="V52" s="473"/>
    </row>
    <row r="53" spans="1:278">
      <c r="A53" s="528"/>
      <c r="B53" s="439"/>
      <c r="C53" s="176"/>
      <c r="D53" s="170"/>
      <c r="E53" s="177"/>
      <c r="F53" s="162"/>
      <c r="G53" s="162"/>
      <c r="H53" s="162"/>
      <c r="I53" s="162"/>
      <c r="J53" s="166">
        <f t="shared" si="3"/>
        <v>0</v>
      </c>
      <c r="K53" s="520"/>
      <c r="L53" s="162"/>
      <c r="M53" s="182"/>
      <c r="N53" s="162"/>
      <c r="O53" s="162"/>
      <c r="P53" s="162"/>
      <c r="Q53" s="162"/>
      <c r="R53" s="166">
        <f t="shared" si="4"/>
        <v>0</v>
      </c>
      <c r="S53" s="520"/>
      <c r="T53" s="479"/>
      <c r="U53" s="439"/>
      <c r="V53" s="473"/>
    </row>
    <row r="54" spans="1:278">
      <c r="A54" s="528"/>
      <c r="B54" s="439"/>
      <c r="C54" s="176"/>
      <c r="D54" s="170"/>
      <c r="E54" s="170"/>
      <c r="F54" s="162"/>
      <c r="G54" s="162"/>
      <c r="H54" s="162"/>
      <c r="I54" s="162"/>
      <c r="J54" s="166">
        <f t="shared" si="3"/>
        <v>0</v>
      </c>
      <c r="K54" s="520"/>
      <c r="L54" s="162"/>
      <c r="M54" s="182"/>
      <c r="N54" s="162"/>
      <c r="O54" s="162"/>
      <c r="P54" s="162"/>
      <c r="Q54" s="162"/>
      <c r="R54" s="166">
        <f t="shared" si="4"/>
        <v>0</v>
      </c>
      <c r="S54" s="520"/>
      <c r="T54" s="479"/>
      <c r="U54" s="439"/>
      <c r="V54" s="473"/>
    </row>
    <row r="55" spans="1:278">
      <c r="A55" s="528"/>
      <c r="B55" s="439"/>
      <c r="C55" s="175"/>
      <c r="D55" s="170"/>
      <c r="E55" s="177"/>
      <c r="F55" s="162"/>
      <c r="G55" s="162"/>
      <c r="H55" s="162"/>
      <c r="I55" s="162"/>
      <c r="J55" s="166">
        <f t="shared" si="3"/>
        <v>0</v>
      </c>
      <c r="K55" s="520"/>
      <c r="L55" s="162"/>
      <c r="M55" s="182"/>
      <c r="N55" s="162"/>
      <c r="O55" s="162"/>
      <c r="P55" s="162"/>
      <c r="Q55" s="162"/>
      <c r="R55" s="166">
        <f t="shared" si="4"/>
        <v>0</v>
      </c>
      <c r="S55" s="520"/>
      <c r="T55" s="479"/>
      <c r="U55" s="439"/>
      <c r="V55" s="473"/>
    </row>
    <row r="56" spans="1:278">
      <c r="A56" s="528"/>
      <c r="B56" s="439"/>
      <c r="C56" s="176"/>
      <c r="D56" s="170"/>
      <c r="E56" s="177"/>
      <c r="F56" s="162"/>
      <c r="G56" s="162"/>
      <c r="H56" s="162"/>
      <c r="I56" s="162"/>
      <c r="J56" s="166">
        <f t="shared" si="3"/>
        <v>0</v>
      </c>
      <c r="K56" s="520"/>
      <c r="L56" s="162"/>
      <c r="M56" s="182"/>
      <c r="N56" s="162"/>
      <c r="O56" s="162"/>
      <c r="P56" s="162"/>
      <c r="Q56" s="162"/>
      <c r="R56" s="166">
        <f t="shared" si="4"/>
        <v>0</v>
      </c>
      <c r="S56" s="520"/>
      <c r="T56" s="479"/>
      <c r="U56" s="439"/>
      <c r="V56" s="473"/>
    </row>
    <row r="57" spans="1:278">
      <c r="A57" s="528"/>
      <c r="B57" s="439"/>
      <c r="C57" s="176"/>
      <c r="D57" s="170"/>
      <c r="E57" s="177"/>
      <c r="F57" s="162"/>
      <c r="G57" s="162"/>
      <c r="H57" s="162"/>
      <c r="I57" s="162"/>
      <c r="J57" s="166">
        <f t="shared" si="3"/>
        <v>0</v>
      </c>
      <c r="K57" s="520"/>
      <c r="L57" s="162"/>
      <c r="M57" s="182"/>
      <c r="N57" s="162"/>
      <c r="O57" s="162"/>
      <c r="P57" s="162"/>
      <c r="Q57" s="162"/>
      <c r="R57" s="166">
        <f t="shared" si="4"/>
        <v>0</v>
      </c>
      <c r="S57" s="520"/>
      <c r="T57" s="479"/>
      <c r="U57" s="439"/>
      <c r="V57" s="473"/>
    </row>
    <row r="58" spans="1:278">
      <c r="A58" s="528"/>
      <c r="B58" s="439"/>
      <c r="C58" s="175"/>
      <c r="D58" s="170"/>
      <c r="E58" s="177"/>
      <c r="F58" s="162"/>
      <c r="G58" s="162"/>
      <c r="H58" s="162"/>
      <c r="I58" s="162"/>
      <c r="J58" s="166">
        <f t="shared" si="3"/>
        <v>0</v>
      </c>
      <c r="K58" s="520"/>
      <c r="L58" s="162"/>
      <c r="M58" s="182"/>
      <c r="N58" s="162"/>
      <c r="O58" s="162"/>
      <c r="P58" s="162"/>
      <c r="Q58" s="162"/>
      <c r="R58" s="166">
        <f t="shared" si="4"/>
        <v>0</v>
      </c>
      <c r="S58" s="520"/>
      <c r="T58" s="479"/>
      <c r="U58" s="439"/>
      <c r="V58" s="473"/>
    </row>
    <row r="59" spans="1:278">
      <c r="A59" s="529"/>
      <c r="B59" s="440"/>
      <c r="C59" s="176"/>
      <c r="D59" s="172"/>
      <c r="E59" s="180"/>
      <c r="F59" s="163"/>
      <c r="G59" s="163"/>
      <c r="H59" s="163"/>
      <c r="I59" s="163"/>
      <c r="J59" s="167">
        <f t="shared" si="3"/>
        <v>0</v>
      </c>
      <c r="K59" s="536"/>
      <c r="L59" s="163"/>
      <c r="M59" s="183"/>
      <c r="N59" s="163"/>
      <c r="O59" s="163"/>
      <c r="P59" s="163"/>
      <c r="Q59" s="163"/>
      <c r="R59" s="167">
        <f t="shared" si="4"/>
        <v>0</v>
      </c>
      <c r="S59" s="536"/>
      <c r="T59" s="480"/>
      <c r="U59" s="440"/>
      <c r="V59" s="474"/>
    </row>
    <row r="60" spans="1:278" ht="339.75" customHeight="1">
      <c r="A60" s="521">
        <v>6</v>
      </c>
      <c r="B60" s="438" t="str">
        <f>'5- Identificación de Riesgos'!B60</f>
        <v xml:space="preserve">Recibir , ofrecer, prometer , entregar o aceptar dádivas o beneficios a nombre propio o de terceros para  expedir, alterar, retener, extraviar o entregar documentación sin el lleno de requisitos legales. </v>
      </c>
      <c r="C60" s="175" t="str">
        <f>'5- Identificación de Riesgos'!D60</f>
        <v xml:space="preserve">1. Falta de ética de los servidores judiciales.
</v>
      </c>
      <c r="D60" s="169"/>
      <c r="E60" s="524" t="s">
        <v>352</v>
      </c>
      <c r="F60" s="512" t="s">
        <v>341</v>
      </c>
      <c r="G60" s="512" t="s">
        <v>341</v>
      </c>
      <c r="H60" s="512" t="s">
        <v>341</v>
      </c>
      <c r="I60" s="512" t="s">
        <v>341</v>
      </c>
      <c r="J60" s="168">
        <f t="shared" ref="J60:J67" si="8">COUNTIF(F60:I60,"SI")/4</f>
        <v>1</v>
      </c>
      <c r="K60" s="519">
        <f>AVERAGE(J60:J67)</f>
        <v>0.125</v>
      </c>
      <c r="L60" s="161"/>
      <c r="M60" s="211"/>
      <c r="N60" s="161"/>
      <c r="O60" s="161"/>
      <c r="P60" s="161"/>
      <c r="Q60" s="161"/>
      <c r="R60" s="168">
        <f t="shared" ref="R60:R67" si="9">SUM(COUNTIF(N60,"SI")*25%,COUNTIF(O60,"SI")*40%,COUNTIF(P60,"SI")*25%,COUNTIF(Q60,"SI")*10%)</f>
        <v>0</v>
      </c>
      <c r="S60" s="519">
        <f>AVERAGE(R60:R67)</f>
        <v>0</v>
      </c>
      <c r="T60" s="435"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512"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Moderado - 3</v>
      </c>
      <c r="V60" s="423" t="str">
        <f>CONCATENATE(VLOOKUP((LEFT(T60,LEN(T60)-4)&amp;LEFT(U60,LEN(U60)-4)),'9- Matriz de Calor '!$D$18:$E$42,2,0)," - ",RIGHT(T60,1)*RIGHT(U60,1))</f>
        <v>Moderado - 3</v>
      </c>
    </row>
    <row r="61" spans="1:278">
      <c r="A61" s="522"/>
      <c r="B61" s="439"/>
      <c r="C61" s="176" t="str">
        <f>'5- Identificación de Riesgos'!D61</f>
        <v xml:space="preserve">2.  Fallas en los controles de los procedimientos. </v>
      </c>
      <c r="D61" s="170"/>
      <c r="E61" s="525"/>
      <c r="F61" s="513"/>
      <c r="G61" s="513"/>
      <c r="H61" s="513"/>
      <c r="I61" s="513"/>
      <c r="J61" s="166">
        <f t="shared" si="8"/>
        <v>0</v>
      </c>
      <c r="K61" s="520"/>
      <c r="L61" s="162"/>
      <c r="M61" s="248"/>
      <c r="N61" s="162"/>
      <c r="O61" s="162"/>
      <c r="P61" s="162"/>
      <c r="Q61" s="162"/>
      <c r="R61" s="166">
        <f t="shared" si="9"/>
        <v>0</v>
      </c>
      <c r="S61" s="520"/>
      <c r="T61" s="436"/>
      <c r="U61" s="513"/>
      <c r="V61" s="424"/>
    </row>
    <row r="62" spans="1:278" ht="45" customHeight="1">
      <c r="A62" s="522"/>
      <c r="B62" s="439"/>
      <c r="C62" s="176" t="str">
        <f>'5- Identificación de Riesgos'!D62</f>
        <v>3. Desconocimiento del Código de Ética y Buen Gobierno.</v>
      </c>
      <c r="D62" s="170"/>
      <c r="E62" s="525"/>
      <c r="F62" s="513"/>
      <c r="G62" s="513"/>
      <c r="H62" s="513"/>
      <c r="I62" s="513"/>
      <c r="J62" s="166">
        <f t="shared" si="8"/>
        <v>0</v>
      </c>
      <c r="K62" s="520"/>
      <c r="L62" s="162"/>
      <c r="M62" s="212"/>
      <c r="N62" s="162"/>
      <c r="O62" s="162"/>
      <c r="P62" s="162"/>
      <c r="Q62" s="162"/>
      <c r="R62" s="166">
        <f t="shared" si="9"/>
        <v>0</v>
      </c>
      <c r="S62" s="520"/>
      <c r="T62" s="436"/>
      <c r="U62" s="513"/>
      <c r="V62" s="424"/>
    </row>
    <row r="63" spans="1:278" ht="45" customHeight="1">
      <c r="A63" s="522"/>
      <c r="B63" s="439"/>
      <c r="C63" s="176" t="str">
        <f>'5- Identificación de Riesgos'!D63</f>
        <v>4. Favorecimiento a terceros para beneficio del interés personal.</v>
      </c>
      <c r="D63" s="170"/>
      <c r="E63" s="526"/>
      <c r="F63" s="444"/>
      <c r="G63" s="444"/>
      <c r="H63" s="444"/>
      <c r="I63" s="444"/>
      <c r="J63" s="166">
        <f t="shared" si="8"/>
        <v>0</v>
      </c>
      <c r="K63" s="520"/>
      <c r="L63" s="162"/>
      <c r="M63" s="212"/>
      <c r="N63" s="162"/>
      <c r="O63" s="162"/>
      <c r="P63" s="162"/>
      <c r="Q63" s="162"/>
      <c r="R63" s="166">
        <f t="shared" si="9"/>
        <v>0</v>
      </c>
      <c r="S63" s="520"/>
      <c r="T63" s="436"/>
      <c r="U63" s="513"/>
      <c r="V63" s="424"/>
    </row>
    <row r="64" spans="1:278">
      <c r="A64" s="522"/>
      <c r="B64" s="439"/>
      <c r="C64" s="176"/>
      <c r="D64" s="170"/>
      <c r="E64" s="170"/>
      <c r="F64" s="162"/>
      <c r="G64" s="162"/>
      <c r="H64" s="162"/>
      <c r="I64" s="162"/>
      <c r="J64" s="166">
        <f t="shared" si="8"/>
        <v>0</v>
      </c>
      <c r="K64" s="520"/>
      <c r="L64" s="162"/>
      <c r="M64" s="212"/>
      <c r="N64" s="162"/>
      <c r="O64" s="162"/>
      <c r="P64" s="162"/>
      <c r="Q64" s="162"/>
      <c r="R64" s="166">
        <f t="shared" si="9"/>
        <v>0</v>
      </c>
      <c r="S64" s="520"/>
      <c r="T64" s="436"/>
      <c r="U64" s="513"/>
      <c r="V64" s="424"/>
    </row>
    <row r="65" spans="1:22">
      <c r="A65" s="522"/>
      <c r="B65" s="439"/>
      <c r="C65" s="176"/>
      <c r="D65" s="170"/>
      <c r="E65" s="177"/>
      <c r="F65" s="162"/>
      <c r="G65" s="162"/>
      <c r="H65" s="162"/>
      <c r="I65" s="162"/>
      <c r="J65" s="166">
        <f t="shared" si="8"/>
        <v>0</v>
      </c>
      <c r="K65" s="520"/>
      <c r="L65" s="162"/>
      <c r="M65" s="212"/>
      <c r="N65" s="162"/>
      <c r="O65" s="162"/>
      <c r="P65" s="162"/>
      <c r="Q65" s="162"/>
      <c r="R65" s="166">
        <f t="shared" si="9"/>
        <v>0</v>
      </c>
      <c r="S65" s="520"/>
      <c r="T65" s="436"/>
      <c r="U65" s="513"/>
      <c r="V65" s="424"/>
    </row>
    <row r="66" spans="1:22">
      <c r="A66" s="522"/>
      <c r="B66" s="439"/>
      <c r="C66" s="176"/>
      <c r="D66" s="170"/>
      <c r="E66" s="177"/>
      <c r="F66" s="162"/>
      <c r="G66" s="162"/>
      <c r="H66" s="162"/>
      <c r="I66" s="162"/>
      <c r="J66" s="166">
        <f t="shared" si="8"/>
        <v>0</v>
      </c>
      <c r="K66" s="520"/>
      <c r="L66" s="162"/>
      <c r="M66" s="212"/>
      <c r="N66" s="162"/>
      <c r="O66" s="162"/>
      <c r="P66" s="162"/>
      <c r="Q66" s="162"/>
      <c r="R66" s="166">
        <f t="shared" si="9"/>
        <v>0</v>
      </c>
      <c r="S66" s="520"/>
      <c r="T66" s="436"/>
      <c r="U66" s="513"/>
      <c r="V66" s="424"/>
    </row>
    <row r="67" spans="1:22">
      <c r="A67" s="522"/>
      <c r="B67" s="439"/>
      <c r="C67" s="176"/>
      <c r="D67" s="170"/>
      <c r="E67" s="177"/>
      <c r="F67" s="162"/>
      <c r="G67" s="162"/>
      <c r="H67" s="162"/>
      <c r="I67" s="162"/>
      <c r="J67" s="166">
        <f t="shared" si="8"/>
        <v>0</v>
      </c>
      <c r="K67" s="520"/>
      <c r="L67" s="162"/>
      <c r="M67" s="212"/>
      <c r="N67" s="162"/>
      <c r="O67" s="162"/>
      <c r="P67" s="162"/>
      <c r="Q67" s="162"/>
      <c r="R67" s="166">
        <f t="shared" si="9"/>
        <v>0</v>
      </c>
      <c r="S67" s="520"/>
      <c r="T67" s="436"/>
      <c r="U67" s="513"/>
      <c r="V67" s="424"/>
    </row>
    <row r="68" spans="1:22" ht="31.5" customHeight="1">
      <c r="A68" s="522"/>
      <c r="B68" s="439"/>
      <c r="C68" s="176"/>
      <c r="D68" s="170"/>
      <c r="E68" s="177"/>
      <c r="F68" s="162"/>
      <c r="G68" s="162"/>
      <c r="H68" s="162"/>
      <c r="I68" s="162"/>
      <c r="J68" s="166"/>
      <c r="K68" s="236"/>
      <c r="L68" s="162"/>
      <c r="M68" s="212"/>
      <c r="N68" s="162"/>
      <c r="O68" s="162"/>
      <c r="P68" s="162"/>
      <c r="Q68" s="162"/>
      <c r="R68" s="166">
        <f t="shared" ref="R68:R77" si="10">SUM(COUNTIF(N68,"SI")*25%,COUNTIF(O68,"SI")*40%,COUNTIF(P68,"SI")*25%,COUNTIF(Q68,"SI")*10%)</f>
        <v>0</v>
      </c>
      <c r="S68" s="236">
        <f>AVERAGE(R68:R79)</f>
        <v>0</v>
      </c>
      <c r="T68" s="436"/>
      <c r="U68" s="513"/>
      <c r="V68" s="424"/>
    </row>
    <row r="69" spans="1:22" ht="27" customHeight="1">
      <c r="A69" s="523"/>
      <c r="B69" s="440"/>
      <c r="C69" s="178"/>
      <c r="D69" s="172"/>
      <c r="E69" s="179"/>
      <c r="F69" s="163"/>
      <c r="G69" s="163"/>
      <c r="H69" s="163"/>
      <c r="I69" s="163"/>
      <c r="J69" s="167"/>
      <c r="K69" s="237"/>
      <c r="L69" s="163"/>
      <c r="M69" s="230"/>
      <c r="N69" s="163"/>
      <c r="O69" s="163"/>
      <c r="P69" s="163"/>
      <c r="Q69" s="163"/>
      <c r="R69" s="167">
        <f t="shared" si="10"/>
        <v>0</v>
      </c>
      <c r="S69" s="237"/>
      <c r="T69" s="437"/>
      <c r="U69" s="514"/>
      <c r="V69" s="425"/>
    </row>
    <row r="70" spans="1:22" ht="30.75" customHeight="1">
      <c r="A70" s="521">
        <v>7</v>
      </c>
      <c r="B70" s="438" t="str">
        <f>'5- Identificación de Riesgos'!B70</f>
        <v>Recibir, ofrecer, prometer, entregar o aceptar dadivas  o beneficios a nombre propio o de terceros para demorar, retener, alterar o direccionar:
- Solicitudes de reparto
- Programación de audiencias
- Notificación de audiencias
- Vinculación de adolescentes</v>
      </c>
      <c r="C70" s="175" t="str">
        <f>'5- Identificación de Riesgos'!D70</f>
        <v xml:space="preserve">1. Falta de ética  de los servidores judiciales. 
</v>
      </c>
      <c r="D70" s="169"/>
      <c r="E70" s="524" t="s">
        <v>352</v>
      </c>
      <c r="F70" s="512" t="s">
        <v>341</v>
      </c>
      <c r="G70" s="512" t="s">
        <v>341</v>
      </c>
      <c r="H70" s="512" t="s">
        <v>341</v>
      </c>
      <c r="I70" s="512" t="s">
        <v>341</v>
      </c>
      <c r="J70" s="168">
        <f t="shared" ref="J70:J77" si="11">COUNTIF(F70:I70,"SI")/4</f>
        <v>1</v>
      </c>
      <c r="K70" s="519">
        <f>AVERAGE(J70:J77)</f>
        <v>0.125</v>
      </c>
      <c r="L70" s="161"/>
      <c r="M70" s="211"/>
      <c r="N70" s="161"/>
      <c r="O70" s="161"/>
      <c r="P70" s="161"/>
      <c r="Q70" s="161"/>
      <c r="R70" s="168">
        <f t="shared" si="10"/>
        <v>0</v>
      </c>
      <c r="S70" s="519">
        <f>AVERAGE(R70:R77)</f>
        <v>0</v>
      </c>
      <c r="T70" s="435"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512"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Moderado - 3</v>
      </c>
      <c r="V70" s="423" t="str">
        <f>CONCATENATE(VLOOKUP((LEFT(T70,LEN(T70)-4)&amp;LEFT(U70,LEN(U70)-4)),'9- Matriz de Calor '!$D$18:$E$42,2,0)," - ",RIGHT(T70,1)*RIGHT(U70,1))</f>
        <v>Moderado - 3</v>
      </c>
    </row>
    <row r="71" spans="1:22" ht="96" customHeight="1">
      <c r="A71" s="522"/>
      <c r="B71" s="439"/>
      <c r="C71" s="176" t="str">
        <f>'5- Identificación de Riesgos'!D71</f>
        <v xml:space="preserve">2. Desconocimiento del Código de Ética y Buen Gobierno.   </v>
      </c>
      <c r="D71" s="170"/>
      <c r="E71" s="525"/>
      <c r="F71" s="513"/>
      <c r="G71" s="513"/>
      <c r="H71" s="513"/>
      <c r="I71" s="513"/>
      <c r="J71" s="166">
        <f t="shared" si="11"/>
        <v>0</v>
      </c>
      <c r="K71" s="520"/>
      <c r="L71" s="162"/>
      <c r="M71" s="211"/>
      <c r="N71" s="162"/>
      <c r="O71" s="162"/>
      <c r="P71" s="162"/>
      <c r="Q71" s="162"/>
      <c r="R71" s="166">
        <f t="shared" si="10"/>
        <v>0</v>
      </c>
      <c r="S71" s="520"/>
      <c r="T71" s="436"/>
      <c r="U71" s="513"/>
      <c r="V71" s="424"/>
    </row>
    <row r="72" spans="1:22" ht="123" customHeight="1">
      <c r="A72" s="522"/>
      <c r="B72" s="439"/>
      <c r="C72" s="176" t="str">
        <f>'5- Identificación de Riesgos'!D72</f>
        <v xml:space="preserve">3. Fallas en los controles de los procedimientos. </v>
      </c>
      <c r="D72" s="170"/>
      <c r="E72" s="525"/>
      <c r="F72" s="513"/>
      <c r="G72" s="513"/>
      <c r="H72" s="513"/>
      <c r="I72" s="513"/>
      <c r="J72" s="166">
        <f t="shared" si="11"/>
        <v>0</v>
      </c>
      <c r="K72" s="520"/>
      <c r="L72" s="162"/>
      <c r="M72" s="214"/>
      <c r="N72" s="162"/>
      <c r="O72" s="162"/>
      <c r="P72" s="162"/>
      <c r="Q72" s="162"/>
      <c r="R72" s="166">
        <f t="shared" si="10"/>
        <v>0</v>
      </c>
      <c r="S72" s="520"/>
      <c r="T72" s="436"/>
      <c r="U72" s="513"/>
      <c r="V72" s="424"/>
    </row>
    <row r="73" spans="1:22" ht="45" customHeight="1">
      <c r="A73" s="522"/>
      <c r="B73" s="439"/>
      <c r="C73" s="176" t="str">
        <f>'5- Identificación de Riesgos'!D73</f>
        <v>4. Favorecimiento a terceros para beneficio del interés personal.</v>
      </c>
      <c r="D73" s="170"/>
      <c r="E73" s="526"/>
      <c r="F73" s="444"/>
      <c r="G73" s="444"/>
      <c r="H73" s="444"/>
      <c r="I73" s="444"/>
      <c r="J73" s="166">
        <f t="shared" si="11"/>
        <v>0</v>
      </c>
      <c r="K73" s="520"/>
      <c r="L73" s="162"/>
      <c r="M73" s="212"/>
      <c r="N73" s="162"/>
      <c r="O73" s="162"/>
      <c r="P73" s="162"/>
      <c r="Q73" s="162"/>
      <c r="R73" s="166">
        <f t="shared" si="10"/>
        <v>0</v>
      </c>
      <c r="S73" s="520"/>
      <c r="T73" s="436"/>
      <c r="U73" s="513"/>
      <c r="V73" s="424"/>
    </row>
    <row r="74" spans="1:22">
      <c r="A74" s="522"/>
      <c r="B74" s="439"/>
      <c r="C74" s="176"/>
      <c r="D74" s="170"/>
      <c r="E74" s="170"/>
      <c r="F74" s="162"/>
      <c r="G74" s="162"/>
      <c r="H74" s="162"/>
      <c r="I74" s="162"/>
      <c r="J74" s="166">
        <f t="shared" si="11"/>
        <v>0</v>
      </c>
      <c r="K74" s="520"/>
      <c r="L74" s="162"/>
      <c r="M74" s="212"/>
      <c r="N74" s="162"/>
      <c r="O74" s="162"/>
      <c r="P74" s="162"/>
      <c r="Q74" s="162"/>
      <c r="R74" s="166">
        <f t="shared" si="10"/>
        <v>0</v>
      </c>
      <c r="S74" s="520"/>
      <c r="T74" s="436"/>
      <c r="U74" s="513"/>
      <c r="V74" s="424"/>
    </row>
    <row r="75" spans="1:22">
      <c r="A75" s="522"/>
      <c r="B75" s="439"/>
      <c r="C75" s="176"/>
      <c r="D75" s="170"/>
      <c r="E75" s="177"/>
      <c r="F75" s="162"/>
      <c r="G75" s="162"/>
      <c r="H75" s="162"/>
      <c r="I75" s="162"/>
      <c r="J75" s="166">
        <f t="shared" si="11"/>
        <v>0</v>
      </c>
      <c r="K75" s="520"/>
      <c r="L75" s="162"/>
      <c r="M75" s="212"/>
      <c r="N75" s="162"/>
      <c r="O75" s="162"/>
      <c r="P75" s="162"/>
      <c r="Q75" s="162"/>
      <c r="R75" s="166">
        <f t="shared" si="10"/>
        <v>0</v>
      </c>
      <c r="S75" s="520"/>
      <c r="T75" s="436"/>
      <c r="U75" s="513"/>
      <c r="V75" s="424"/>
    </row>
    <row r="76" spans="1:22">
      <c r="A76" s="522"/>
      <c r="B76" s="439"/>
      <c r="C76" s="176"/>
      <c r="D76" s="170"/>
      <c r="E76" s="177"/>
      <c r="F76" s="162"/>
      <c r="G76" s="162"/>
      <c r="H76" s="162"/>
      <c r="I76" s="162"/>
      <c r="J76" s="166">
        <f t="shared" si="11"/>
        <v>0</v>
      </c>
      <c r="K76" s="520"/>
      <c r="L76" s="162"/>
      <c r="M76" s="212"/>
      <c r="N76" s="162"/>
      <c r="O76" s="162"/>
      <c r="P76" s="162"/>
      <c r="Q76" s="162"/>
      <c r="R76" s="166">
        <f t="shared" si="10"/>
        <v>0</v>
      </c>
      <c r="S76" s="520"/>
      <c r="T76" s="436"/>
      <c r="U76" s="513"/>
      <c r="V76" s="424"/>
    </row>
    <row r="77" spans="1:22">
      <c r="A77" s="522"/>
      <c r="B77" s="439"/>
      <c r="C77" s="176"/>
      <c r="D77" s="170"/>
      <c r="E77" s="177"/>
      <c r="F77" s="162"/>
      <c r="G77" s="162"/>
      <c r="H77" s="162"/>
      <c r="I77" s="162"/>
      <c r="J77" s="166">
        <f t="shared" si="11"/>
        <v>0</v>
      </c>
      <c r="K77" s="520"/>
      <c r="L77" s="162"/>
      <c r="M77" s="212"/>
      <c r="N77" s="162"/>
      <c r="O77" s="162"/>
      <c r="P77" s="162"/>
      <c r="Q77" s="162"/>
      <c r="R77" s="166">
        <f t="shared" si="10"/>
        <v>0</v>
      </c>
      <c r="S77" s="520"/>
      <c r="T77" s="436"/>
      <c r="U77" s="513"/>
      <c r="V77" s="424"/>
    </row>
    <row r="78" spans="1:22" ht="31.5" customHeight="1">
      <c r="A78" s="522"/>
      <c r="B78" s="439"/>
      <c r="C78" s="176"/>
      <c r="D78" s="170"/>
      <c r="E78" s="177"/>
      <c r="F78" s="162"/>
      <c r="G78" s="162"/>
      <c r="H78" s="162"/>
      <c r="I78" s="162"/>
      <c r="J78" s="166"/>
      <c r="K78" s="236"/>
      <c r="L78" s="162"/>
      <c r="M78" s="212"/>
      <c r="N78" s="162"/>
      <c r="O78" s="162"/>
      <c r="P78" s="162"/>
      <c r="Q78" s="162"/>
      <c r="R78" s="166">
        <f t="shared" ref="R78:R79" si="12">SUM(COUNTIF(N78,"SI")*25%,COUNTIF(O78,"SI")*40%,COUNTIF(P78,"SI")*25%,COUNTIF(Q78,"SI")*10%)</f>
        <v>0</v>
      </c>
      <c r="S78" s="236">
        <f t="shared" ref="S78" si="13">AVERAGE(R78:R86)</f>
        <v>0</v>
      </c>
      <c r="T78" s="436"/>
      <c r="U78" s="513"/>
      <c r="V78" s="424"/>
    </row>
    <row r="79" spans="1:22" ht="27" customHeight="1" thickBot="1">
      <c r="A79" s="523"/>
      <c r="B79" s="440"/>
      <c r="C79" s="178"/>
      <c r="D79" s="172"/>
      <c r="E79" s="179"/>
      <c r="F79" s="163"/>
      <c r="G79" s="163"/>
      <c r="H79" s="163"/>
      <c r="I79" s="163"/>
      <c r="J79" s="167"/>
      <c r="K79" s="237"/>
      <c r="L79" s="163"/>
      <c r="M79" s="230"/>
      <c r="N79" s="163"/>
      <c r="O79" s="163"/>
      <c r="P79" s="163"/>
      <c r="Q79" s="163"/>
      <c r="R79" s="167">
        <f t="shared" si="12"/>
        <v>0</v>
      </c>
      <c r="S79" s="237"/>
      <c r="T79" s="437"/>
      <c r="U79" s="514"/>
      <c r="V79" s="425"/>
    </row>
  </sheetData>
  <mergeCells count="92">
    <mergeCell ref="D5:V5"/>
    <mergeCell ref="D6:V6"/>
    <mergeCell ref="T50:T59"/>
    <mergeCell ref="U50:U59"/>
    <mergeCell ref="V50:V59"/>
    <mergeCell ref="U40:U49"/>
    <mergeCell ref="V40:V49"/>
    <mergeCell ref="K30:K39"/>
    <mergeCell ref="S30:S39"/>
    <mergeCell ref="I32:I33"/>
    <mergeCell ref="E10:E11"/>
    <mergeCell ref="F10:F11"/>
    <mergeCell ref="G10:G11"/>
    <mergeCell ref="H10:H11"/>
    <mergeCell ref="I10:I11"/>
    <mergeCell ref="A50:A59"/>
    <mergeCell ref="B50:B59"/>
    <mergeCell ref="K50:K59"/>
    <mergeCell ref="S50:S59"/>
    <mergeCell ref="T40:T49"/>
    <mergeCell ref="A40:A49"/>
    <mergeCell ref="B40:B49"/>
    <mergeCell ref="K40:K49"/>
    <mergeCell ref="S40:S49"/>
    <mergeCell ref="E40:E42"/>
    <mergeCell ref="F40:F42"/>
    <mergeCell ref="G40:G42"/>
    <mergeCell ref="H40:H42"/>
    <mergeCell ref="I40:I42"/>
    <mergeCell ref="B20:B29"/>
    <mergeCell ref="K20:K29"/>
    <mergeCell ref="V20:V29"/>
    <mergeCell ref="T20:T29"/>
    <mergeCell ref="U20:U29"/>
    <mergeCell ref="S20:S29"/>
    <mergeCell ref="B30:B39"/>
    <mergeCell ref="E32:E33"/>
    <mergeCell ref="F32:F33"/>
    <mergeCell ref="G32:G33"/>
    <mergeCell ref="H32:H33"/>
    <mergeCell ref="E1:V3"/>
    <mergeCell ref="A1:C3"/>
    <mergeCell ref="T7:V7"/>
    <mergeCell ref="D7:R7"/>
    <mergeCell ref="A8:A9"/>
    <mergeCell ref="B8:B9"/>
    <mergeCell ref="C8:C9"/>
    <mergeCell ref="D8:D9"/>
    <mergeCell ref="E8:E9"/>
    <mergeCell ref="F8:K8"/>
    <mergeCell ref="L8:S8"/>
    <mergeCell ref="A7:C7"/>
    <mergeCell ref="A4:C4"/>
    <mergeCell ref="A5:C5"/>
    <mergeCell ref="A6:C6"/>
    <mergeCell ref="D4:V4"/>
    <mergeCell ref="V70:V79"/>
    <mergeCell ref="V60:V69"/>
    <mergeCell ref="A10:A19"/>
    <mergeCell ref="B10:B19"/>
    <mergeCell ref="S10:S19"/>
    <mergeCell ref="T10:T19"/>
    <mergeCell ref="U10:U19"/>
    <mergeCell ref="V10:V19"/>
    <mergeCell ref="K10:K19"/>
    <mergeCell ref="A20:A29"/>
    <mergeCell ref="T30:T39"/>
    <mergeCell ref="U30:U39"/>
    <mergeCell ref="V30:V39"/>
    <mergeCell ref="A30:A39"/>
    <mergeCell ref="T60:T69"/>
    <mergeCell ref="U60:U69"/>
    <mergeCell ref="A70:A79"/>
    <mergeCell ref="B70:B79"/>
    <mergeCell ref="B60:B69"/>
    <mergeCell ref="A60:A69"/>
    <mergeCell ref="K60:K67"/>
    <mergeCell ref="E60:E63"/>
    <mergeCell ref="E70:E73"/>
    <mergeCell ref="F60:F63"/>
    <mergeCell ref="G60:G63"/>
    <mergeCell ref="H60:H63"/>
    <mergeCell ref="I60:I63"/>
    <mergeCell ref="F70:F73"/>
    <mergeCell ref="G70:G73"/>
    <mergeCell ref="H70:H73"/>
    <mergeCell ref="I70:I73"/>
    <mergeCell ref="S60:S67"/>
    <mergeCell ref="K70:K77"/>
    <mergeCell ref="S70:S77"/>
    <mergeCell ref="T70:T79"/>
    <mergeCell ref="U70:U79"/>
  </mergeCells>
  <conditionalFormatting sqref="T10 T20 T30 T40 T50">
    <cfRule type="containsText" dxfId="440" priority="466" operator="containsText" text="Muy Baja">
      <formula>NOT(ISERROR(SEARCH("Muy Baja",T10)))</formula>
    </cfRule>
    <cfRule type="containsText" dxfId="439" priority="467" operator="containsText" text="Baja">
      <formula>NOT(ISERROR(SEARCH("Baja",T10)))</formula>
    </cfRule>
    <cfRule type="containsText" dxfId="438" priority="468" operator="containsText" text="Muy Alta">
      <formula>NOT(ISERROR(SEARCH("Muy Alta",T10)))</formula>
    </cfRule>
    <cfRule type="containsText" dxfId="437" priority="470" operator="containsText" text="Alta">
      <formula>NOT(ISERROR(SEARCH("Alta",T10)))</formula>
    </cfRule>
    <cfRule type="containsText" dxfId="436" priority="471" operator="containsText" text="Media">
      <formula>NOT(ISERROR(SEARCH("Media",T10)))</formula>
    </cfRule>
    <cfRule type="containsText" dxfId="435" priority="472" operator="containsText" text="Media">
      <formula>NOT(ISERROR(SEARCH("Media",T10)))</formula>
    </cfRule>
    <cfRule type="containsText" dxfId="434" priority="473" operator="containsText" text="Media">
      <formula>NOT(ISERROR(SEARCH("Media",T10)))</formula>
    </cfRule>
    <cfRule type="containsText" dxfId="433" priority="474" operator="containsText" text="Muy Baja">
      <formula>NOT(ISERROR(SEARCH("Muy Baja",T10)))</formula>
    </cfRule>
    <cfRule type="containsText" dxfId="432" priority="475" operator="containsText" text="Baja">
      <formula>NOT(ISERROR(SEARCH("Baja",T10)))</formula>
    </cfRule>
    <cfRule type="containsText" dxfId="431" priority="476" operator="containsText" text="Muy Baja">
      <formula>NOT(ISERROR(SEARCH("Muy Baja",T10)))</formula>
    </cfRule>
    <cfRule type="containsText" dxfId="430" priority="477" operator="containsText" text="Muy Baja">
      <formula>NOT(ISERROR(SEARCH("Muy Baja",T10)))</formula>
    </cfRule>
    <cfRule type="containsText" dxfId="429" priority="478" operator="containsText" text="Muy Baja">
      <formula>NOT(ISERROR(SEARCH("Muy Baja",T10)))</formula>
    </cfRule>
    <cfRule type="containsText" dxfId="428" priority="479" operator="containsText" text="Muy Baja'Tabla probabilidad'!">
      <formula>NOT(ISERROR(SEARCH("Muy Baja'Tabla probabilidad'!",T10)))</formula>
    </cfRule>
    <cfRule type="containsText" dxfId="427" priority="480" operator="containsText" text="Muy bajo">
      <formula>NOT(ISERROR(SEARCH("Muy bajo",T10)))</formula>
    </cfRule>
    <cfRule type="containsText" dxfId="426" priority="481" operator="containsText" text="Alta">
      <formula>NOT(ISERROR(SEARCH("Alta",T10)))</formula>
    </cfRule>
    <cfRule type="containsText" dxfId="425" priority="482" operator="containsText" text="Media">
      <formula>NOT(ISERROR(SEARCH("Media",T10)))</formula>
    </cfRule>
    <cfRule type="containsText" dxfId="424" priority="483" operator="containsText" text="Baja">
      <formula>NOT(ISERROR(SEARCH("Baja",T10)))</formula>
    </cfRule>
    <cfRule type="containsText" dxfId="423" priority="484" operator="containsText" text="Muy baja">
      <formula>NOT(ISERROR(SEARCH("Muy baja",T10)))</formula>
    </cfRule>
    <cfRule type="cellIs" dxfId="422" priority="487" operator="between">
      <formula>1</formula>
      <formula>2</formula>
    </cfRule>
    <cfRule type="cellIs" dxfId="421" priority="488" operator="between">
      <formula>0</formula>
      <formula>2</formula>
    </cfRule>
  </conditionalFormatting>
  <conditionalFormatting sqref="T60">
    <cfRule type="containsText" dxfId="420" priority="236" operator="containsText" text="Muy Baja">
      <formula>NOT(ISERROR(SEARCH("Muy Baja",T60)))</formula>
    </cfRule>
    <cfRule type="containsText" dxfId="419" priority="237" operator="containsText" text="Baja">
      <formula>NOT(ISERROR(SEARCH("Baja",T60)))</formula>
    </cfRule>
    <cfRule type="containsText" dxfId="418" priority="238" operator="containsText" text="Muy Alta">
      <formula>NOT(ISERROR(SEARCH("Muy Alta",T60)))</formula>
    </cfRule>
    <cfRule type="containsText" dxfId="417" priority="240" operator="containsText" text="Alta">
      <formula>NOT(ISERROR(SEARCH("Alta",T60)))</formula>
    </cfRule>
    <cfRule type="containsText" dxfId="416" priority="241" operator="containsText" text="Media">
      <formula>NOT(ISERROR(SEARCH("Media",T60)))</formula>
    </cfRule>
    <cfRule type="containsText" dxfId="415" priority="242" operator="containsText" text="Media">
      <formula>NOT(ISERROR(SEARCH("Media",T60)))</formula>
    </cfRule>
    <cfRule type="containsText" dxfId="414" priority="243" operator="containsText" text="Media">
      <formula>NOT(ISERROR(SEARCH("Media",T60)))</formula>
    </cfRule>
    <cfRule type="containsText" dxfId="413" priority="244" operator="containsText" text="Muy Baja">
      <formula>NOT(ISERROR(SEARCH("Muy Baja",T60)))</formula>
    </cfRule>
    <cfRule type="containsText" dxfId="412" priority="245" operator="containsText" text="Baja">
      <formula>NOT(ISERROR(SEARCH("Baja",T60)))</formula>
    </cfRule>
    <cfRule type="containsText" dxfId="411" priority="246" operator="containsText" text="Muy Baja">
      <formula>NOT(ISERROR(SEARCH("Muy Baja",T60)))</formula>
    </cfRule>
    <cfRule type="containsText" dxfId="410" priority="247" operator="containsText" text="Muy Baja">
      <formula>NOT(ISERROR(SEARCH("Muy Baja",T60)))</formula>
    </cfRule>
    <cfRule type="containsText" dxfId="409" priority="248" operator="containsText" text="Muy Baja">
      <formula>NOT(ISERROR(SEARCH("Muy Baja",T60)))</formula>
    </cfRule>
    <cfRule type="containsText" dxfId="408" priority="249" operator="containsText" text="Muy Baja'Tabla probabilidad'!">
      <formula>NOT(ISERROR(SEARCH("Muy Baja'Tabla probabilidad'!",T60)))</formula>
    </cfRule>
    <cfRule type="containsText" dxfId="407" priority="250" operator="containsText" text="Muy bajo">
      <formula>NOT(ISERROR(SEARCH("Muy bajo",T60)))</formula>
    </cfRule>
    <cfRule type="containsText" dxfId="406" priority="251" operator="containsText" text="Alta">
      <formula>NOT(ISERROR(SEARCH("Alta",T60)))</formula>
    </cfRule>
    <cfRule type="containsText" dxfId="405" priority="252" operator="containsText" text="Media">
      <formula>NOT(ISERROR(SEARCH("Media",T60)))</formula>
    </cfRule>
    <cfRule type="containsText" dxfId="404" priority="253" operator="containsText" text="Baja">
      <formula>NOT(ISERROR(SEARCH("Baja",T60)))</formula>
    </cfRule>
    <cfRule type="containsText" dxfId="403" priority="254" operator="containsText" text="Muy baja">
      <formula>NOT(ISERROR(SEARCH("Muy baja",T60)))</formula>
    </cfRule>
    <cfRule type="cellIs" dxfId="402" priority="257" operator="between">
      <formula>1</formula>
      <formula>2</formula>
    </cfRule>
    <cfRule type="cellIs" dxfId="401" priority="258" operator="between">
      <formula>0</formula>
      <formula>2</formula>
    </cfRule>
  </conditionalFormatting>
  <conditionalFormatting sqref="T70">
    <cfRule type="containsText" dxfId="400" priority="11" operator="containsText" text="Muy Baja">
      <formula>NOT(ISERROR(SEARCH("Muy Baja",T70)))</formula>
    </cfRule>
    <cfRule type="containsText" dxfId="399" priority="12" operator="containsText" text="Baja">
      <formula>NOT(ISERROR(SEARCH("Baja",T70)))</formula>
    </cfRule>
    <cfRule type="containsText" dxfId="398" priority="13" operator="containsText" text="Muy Alta">
      <formula>NOT(ISERROR(SEARCH("Muy Alta",T70)))</formula>
    </cfRule>
    <cfRule type="containsText" dxfId="397" priority="14" operator="containsText" text="Alta">
      <formula>NOT(ISERROR(SEARCH("Alta",T70)))</formula>
    </cfRule>
    <cfRule type="containsText" dxfId="396" priority="15" operator="containsText" text="Media">
      <formula>NOT(ISERROR(SEARCH("Media",T70)))</formula>
    </cfRule>
    <cfRule type="containsText" dxfId="395" priority="16" operator="containsText" text="Media">
      <formula>NOT(ISERROR(SEARCH("Media",T70)))</formula>
    </cfRule>
    <cfRule type="containsText" dxfId="394" priority="17" operator="containsText" text="Media">
      <formula>NOT(ISERROR(SEARCH("Media",T70)))</formula>
    </cfRule>
    <cfRule type="containsText" dxfId="393" priority="18" operator="containsText" text="Muy Baja">
      <formula>NOT(ISERROR(SEARCH("Muy Baja",T70)))</formula>
    </cfRule>
    <cfRule type="containsText" dxfId="392" priority="19" operator="containsText" text="Baja">
      <formula>NOT(ISERROR(SEARCH("Baja",T70)))</formula>
    </cfRule>
    <cfRule type="containsText" dxfId="391" priority="20" operator="containsText" text="Muy Baja">
      <formula>NOT(ISERROR(SEARCH("Muy Baja",T70)))</formula>
    </cfRule>
    <cfRule type="containsText" dxfId="390" priority="21" operator="containsText" text="Muy Baja">
      <formula>NOT(ISERROR(SEARCH("Muy Baja",T70)))</formula>
    </cfRule>
    <cfRule type="containsText" dxfId="389" priority="22" operator="containsText" text="Muy Baja">
      <formula>NOT(ISERROR(SEARCH("Muy Baja",T70)))</formula>
    </cfRule>
    <cfRule type="containsText" dxfId="388" priority="23" operator="containsText" text="Muy Baja'Tabla probabilidad'!">
      <formula>NOT(ISERROR(SEARCH("Muy Baja'Tabla probabilidad'!",T70)))</formula>
    </cfRule>
    <cfRule type="containsText" dxfId="387" priority="24" operator="containsText" text="Muy bajo">
      <formula>NOT(ISERROR(SEARCH("Muy bajo",T70)))</formula>
    </cfRule>
    <cfRule type="containsText" dxfId="386" priority="25" operator="containsText" text="Alta">
      <formula>NOT(ISERROR(SEARCH("Alta",T70)))</formula>
    </cfRule>
    <cfRule type="containsText" dxfId="385" priority="26" operator="containsText" text="Media">
      <formula>NOT(ISERROR(SEARCH("Media",T70)))</formula>
    </cfRule>
    <cfRule type="containsText" dxfId="384" priority="27" operator="containsText" text="Baja">
      <formula>NOT(ISERROR(SEARCH("Baja",T70)))</formula>
    </cfRule>
    <cfRule type="containsText" dxfId="383" priority="28" operator="containsText" text="Muy baja">
      <formula>NOT(ISERROR(SEARCH("Muy baja",T70)))</formula>
    </cfRule>
    <cfRule type="cellIs" dxfId="382" priority="31" operator="between">
      <formula>1</formula>
      <formula>2</formula>
    </cfRule>
    <cfRule type="cellIs" dxfId="381" priority="32" operator="between">
      <formula>0</formula>
      <formula>2</formula>
    </cfRule>
  </conditionalFormatting>
  <conditionalFormatting sqref="U10 U20 U30 U40 U50">
    <cfRule type="containsText" dxfId="380" priority="460" operator="containsText" text="Catastrófico">
      <formula>NOT(ISERROR(SEARCH("Catastrófico",U10)))</formula>
    </cfRule>
    <cfRule type="containsText" dxfId="379" priority="461" operator="containsText" text="Mayor">
      <formula>NOT(ISERROR(SEARCH("Mayor",U10)))</formula>
    </cfRule>
    <cfRule type="containsText" dxfId="378" priority="462" operator="containsText" text="Alta">
      <formula>NOT(ISERROR(SEARCH("Alta",U10)))</formula>
    </cfRule>
    <cfRule type="containsText" dxfId="377" priority="463" operator="containsText" text="Moderado">
      <formula>NOT(ISERROR(SEARCH("Moderado",U10)))</formula>
    </cfRule>
    <cfRule type="containsText" dxfId="376" priority="464" operator="containsText" text="Menor">
      <formula>NOT(ISERROR(SEARCH("Menor",U10)))</formula>
    </cfRule>
    <cfRule type="containsText" dxfId="375" priority="465" operator="containsText" text="Leve">
      <formula>NOT(ISERROR(SEARCH("Leve",U10)))</formula>
    </cfRule>
  </conditionalFormatting>
  <conditionalFormatting sqref="U60">
    <cfRule type="containsText" dxfId="374" priority="230" operator="containsText" text="Catastrófico">
      <formula>NOT(ISERROR(SEARCH("Catastrófico",U60)))</formula>
    </cfRule>
    <cfRule type="containsText" dxfId="373" priority="231" operator="containsText" text="Mayor">
      <formula>NOT(ISERROR(SEARCH("Mayor",U60)))</formula>
    </cfRule>
    <cfRule type="containsText" dxfId="372" priority="232" operator="containsText" text="Alta">
      <formula>NOT(ISERROR(SEARCH("Alta",U60)))</formula>
    </cfRule>
    <cfRule type="containsText" dxfId="371" priority="233" operator="containsText" text="Moderado">
      <formula>NOT(ISERROR(SEARCH("Moderado",U60)))</formula>
    </cfRule>
    <cfRule type="containsText" dxfId="370" priority="234" operator="containsText" text="Menor">
      <formula>NOT(ISERROR(SEARCH("Menor",U60)))</formula>
    </cfRule>
    <cfRule type="containsText" dxfId="369" priority="235" operator="containsText" text="Leve">
      <formula>NOT(ISERROR(SEARCH("Leve",U60)))</formula>
    </cfRule>
  </conditionalFormatting>
  <conditionalFormatting sqref="U70">
    <cfRule type="containsText" dxfId="368" priority="5" operator="containsText" text="Catastrófico">
      <formula>NOT(ISERROR(SEARCH("Catastrófico",U70)))</formula>
    </cfRule>
    <cfRule type="containsText" dxfId="367" priority="6" operator="containsText" text="Mayor">
      <formula>NOT(ISERROR(SEARCH("Mayor",U70)))</formula>
    </cfRule>
    <cfRule type="containsText" dxfId="366" priority="7" operator="containsText" text="Alta">
      <formula>NOT(ISERROR(SEARCH("Alta",U70)))</formula>
    </cfRule>
    <cfRule type="containsText" dxfId="365" priority="8" operator="containsText" text="Moderado">
      <formula>NOT(ISERROR(SEARCH("Moderado",U70)))</formula>
    </cfRule>
    <cfRule type="containsText" dxfId="364" priority="9" operator="containsText" text="Menor">
      <formula>NOT(ISERROR(SEARCH("Menor",U70)))</formula>
    </cfRule>
    <cfRule type="containsText" dxfId="363" priority="10" operator="containsText" text="Leve">
      <formula>NOT(ISERROR(SEARCH("Leve",U70)))</formula>
    </cfRule>
  </conditionalFormatting>
  <conditionalFormatting sqref="V10 V20">
    <cfRule type="containsText" dxfId="362" priority="424" operator="containsText" text="Extremo">
      <formula>NOT(ISERROR(SEARCH("Extremo",V10)))</formula>
    </cfRule>
    <cfRule type="containsText" dxfId="361" priority="425" operator="containsText" text="Alto">
      <formula>NOT(ISERROR(SEARCH("Alto",V10)))</formula>
    </cfRule>
    <cfRule type="containsText" dxfId="360" priority="426" operator="containsText" text="Bajo">
      <formula>NOT(ISERROR(SEARCH("Bajo",V10)))</formula>
    </cfRule>
    <cfRule type="containsText" dxfId="359" priority="427" operator="containsText" text="Moderado">
      <formula>NOT(ISERROR(SEARCH("Moderado",V10)))</formula>
    </cfRule>
  </conditionalFormatting>
  <conditionalFormatting sqref="V30">
    <cfRule type="containsText" dxfId="358" priority="391" operator="containsText" text="Extremo">
      <formula>NOT(ISERROR(SEARCH("Extremo",V30)))</formula>
    </cfRule>
    <cfRule type="containsText" dxfId="357" priority="392" operator="containsText" text="Alto">
      <formula>NOT(ISERROR(SEARCH("Alto",V30)))</formula>
    </cfRule>
    <cfRule type="containsText" dxfId="356" priority="393" operator="containsText" text="Bajo">
      <formula>NOT(ISERROR(SEARCH("Bajo",V30)))</formula>
    </cfRule>
    <cfRule type="containsText" dxfId="355" priority="394" operator="containsText" text="Moderado">
      <formula>NOT(ISERROR(SEARCH("Moderado",V30)))</formula>
    </cfRule>
  </conditionalFormatting>
  <conditionalFormatting sqref="V40 V50">
    <cfRule type="containsText" dxfId="354" priority="358" operator="containsText" text="Extremo">
      <formula>NOT(ISERROR(SEARCH("Extremo",V40)))</formula>
    </cfRule>
    <cfRule type="containsText" dxfId="353" priority="359" operator="containsText" text="Alto">
      <formula>NOT(ISERROR(SEARCH("Alto",V40)))</formula>
    </cfRule>
    <cfRule type="containsText" dxfId="352" priority="360" operator="containsText" text="Bajo">
      <formula>NOT(ISERROR(SEARCH("Bajo",V40)))</formula>
    </cfRule>
    <cfRule type="containsText" dxfId="351" priority="361" operator="containsText" text="Moderado">
      <formula>NOT(ISERROR(SEARCH("Moderado",V40)))</formula>
    </cfRule>
  </conditionalFormatting>
  <conditionalFormatting sqref="V60">
    <cfRule type="containsText" dxfId="350" priority="226" operator="containsText" text="Extremo">
      <formula>NOT(ISERROR(SEARCH("Extremo",V60)))</formula>
    </cfRule>
    <cfRule type="containsText" dxfId="349" priority="227" operator="containsText" text="Alto">
      <formula>NOT(ISERROR(SEARCH("Alto",V60)))</formula>
    </cfRule>
    <cfRule type="containsText" dxfId="348" priority="228" operator="containsText" text="Bajo">
      <formula>NOT(ISERROR(SEARCH("Bajo",V60)))</formula>
    </cfRule>
    <cfRule type="containsText" dxfId="347" priority="229" operator="containsText" text="Moderado">
      <formula>NOT(ISERROR(SEARCH("Moderado",V60)))</formula>
    </cfRule>
  </conditionalFormatting>
  <conditionalFormatting sqref="V70">
    <cfRule type="containsText" dxfId="346" priority="1" operator="containsText" text="Extremo">
      <formula>NOT(ISERROR(SEARCH("Extremo",V70)))</formula>
    </cfRule>
    <cfRule type="containsText" dxfId="345" priority="2" operator="containsText" text="Alto">
      <formula>NOT(ISERROR(SEARCH("Alto",V70)))</formula>
    </cfRule>
    <cfRule type="containsText" dxfId="344" priority="3" operator="containsText" text="Bajo">
      <formula>NOT(ISERROR(SEARCH("Bajo",V70)))</formula>
    </cfRule>
    <cfRule type="containsText" dxfId="343" priority="4" operator="containsText" text="Moderado">
      <formula>NOT(ISERROR(SEARCH("Moderado",V70)))</formula>
    </cfRule>
  </conditionalFormatting>
  <dataValidations count="2">
    <dataValidation allowBlank="1" showInputMessage="1" showErrorMessage="1" prompt="Enunciar cuál es el control" sqref="E55:E58 E25:E28 E43 E60 E12:E23 E45:E48 E34:E38 E30:E32 E50:E53 E40 E75:E79 E10 E65:E70" xr:uid="{00000000-0002-0000-0500-000000000000}"/>
    <dataValidation type="list" allowBlank="1" showInputMessage="1" showErrorMessage="1" sqref="N10:Q79 F10:I10 F12:I32 F34:I40 F43:I60 F64:I70 F74:I7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 T50</xm:sqref>
        </x14:conditionalFormatting>
        <x14:conditionalFormatting xmlns:xm="http://schemas.microsoft.com/office/excel/2006/main">
          <x14:cfRule type="containsText" priority="255" operator="containsText" id="{A5173A80-D256-4C96-9694-525C9DB1E3BD}">
            <xm:f>NOT(ISERROR(SEARCH('8- Políticas de Administración '!$B$5,T60)))</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'!$B$5,T60)))</xm:f>
            <xm:f>'8- Políticas de Administración '!$B$5</xm:f>
            <x14:dxf>
              <font>
                <color rgb="FF9C0006"/>
              </font>
              <fill>
                <patternFill>
                  <bgColor rgb="FFFFC7CE"/>
                </patternFill>
              </fill>
            </x14:dxf>
          </x14:cfRule>
          <xm:sqref>T60</xm:sqref>
        </x14:conditionalFormatting>
        <x14:conditionalFormatting xmlns:xm="http://schemas.microsoft.com/office/excel/2006/main">
          <x14:cfRule type="containsText" priority="29" operator="containsText" id="{ADE80DBC-25DB-4C91-949B-C7D172DA4BF7}">
            <xm:f>NOT(ISERROR(SEARCH('8- Políticas de Administración '!$B$5,T70)))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'!$B$5,T70)))</xm:f>
            <xm:f>'8- Políticas de Administración '!$B$5</xm:f>
            <x14:dxf>
              <font>
                <color rgb="FF9C0006"/>
              </font>
              <fill>
                <patternFill>
                  <bgColor rgb="FFFFC7CE"/>
                </patternFill>
              </fill>
            </x14:dxf>
          </x14:cfRule>
          <xm:sqref>T70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79"/>
  <sheetViews>
    <sheetView showGridLines="0" topLeftCell="N10" zoomScale="70" zoomScaleNormal="70" zoomScalePageLayoutView="70" workbookViewId="0">
      <selection activeCell="N10" sqref="N10"/>
    </sheetView>
  </sheetViews>
  <sheetFormatPr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52.5703125" style="16" bestFit="1" customWidth="1"/>
    <col min="16" max="16" width="33.140625" style="16" bestFit="1" customWidth="1"/>
    <col min="17" max="17" width="27.28515625" style="16" bestFit="1" customWidth="1"/>
    <col min="18" max="269" width="11.42578125" style="16"/>
    <col min="270" max="16384" width="11.42578125" style="21"/>
  </cols>
  <sheetData>
    <row r="1" spans="1:269" s="18" customFormat="1" ht="27.75" customHeight="1">
      <c r="A1" s="589"/>
      <c r="B1" s="589"/>
      <c r="C1" s="589"/>
      <c r="D1" s="589"/>
      <c r="E1" s="589"/>
      <c r="F1" s="586" t="s">
        <v>353</v>
      </c>
      <c r="G1" s="586"/>
      <c r="H1" s="586"/>
      <c r="I1" s="586"/>
      <c r="J1" s="586"/>
      <c r="K1" s="586"/>
      <c r="L1" s="586"/>
      <c r="M1" s="586"/>
      <c r="N1" s="586"/>
      <c r="O1" s="586"/>
      <c r="P1" s="586"/>
      <c r="Q1" s="586"/>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89"/>
      <c r="B2" s="589"/>
      <c r="C2" s="589"/>
      <c r="D2" s="589"/>
      <c r="E2" s="589"/>
      <c r="F2" s="586"/>
      <c r="G2" s="586"/>
      <c r="H2" s="586"/>
      <c r="I2" s="586"/>
      <c r="J2" s="586"/>
      <c r="K2" s="586"/>
      <c r="L2" s="586"/>
      <c r="M2" s="586"/>
      <c r="N2" s="586"/>
      <c r="O2" s="586"/>
      <c r="P2" s="586"/>
      <c r="Q2" s="586"/>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89"/>
      <c r="B3" s="589"/>
      <c r="C3" s="589"/>
      <c r="D3" s="589"/>
      <c r="E3" s="589"/>
      <c r="F3" s="586"/>
      <c r="G3" s="586"/>
      <c r="H3" s="586"/>
      <c r="I3" s="586"/>
      <c r="J3" s="586"/>
      <c r="K3" s="586"/>
      <c r="L3" s="586"/>
      <c r="M3" s="586"/>
      <c r="N3" s="586"/>
      <c r="O3" s="586"/>
      <c r="P3" s="586"/>
      <c r="Q3" s="586"/>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90" t="s">
        <v>251</v>
      </c>
      <c r="B4" s="591"/>
      <c r="C4" s="560" t="s">
        <v>2</v>
      </c>
      <c r="D4" s="561"/>
      <c r="E4" s="561"/>
      <c r="F4" s="561"/>
      <c r="G4" s="561"/>
      <c r="H4" s="561"/>
      <c r="I4" s="561"/>
      <c r="J4" s="561"/>
      <c r="K4" s="561"/>
      <c r="L4" s="561"/>
      <c r="M4" s="561"/>
      <c r="N4" s="561"/>
      <c r="O4" s="561"/>
      <c r="P4" s="561"/>
      <c r="Q4" s="562"/>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590" t="s">
        <v>252</v>
      </c>
      <c r="B5" s="591"/>
      <c r="C5" s="571" t="s">
        <v>253</v>
      </c>
      <c r="D5" s="572"/>
      <c r="E5" s="572"/>
      <c r="F5" s="572"/>
      <c r="G5" s="572"/>
      <c r="H5" s="572"/>
      <c r="I5" s="572"/>
      <c r="J5" s="572"/>
      <c r="K5" s="572"/>
      <c r="L5" s="572"/>
      <c r="M5" s="572"/>
      <c r="N5" s="572"/>
      <c r="O5" s="572"/>
      <c r="P5" s="572"/>
      <c r="Q5" s="573"/>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90" t="s">
        <v>254</v>
      </c>
      <c r="B6" s="591"/>
      <c r="C6" s="453" t="s">
        <v>255</v>
      </c>
      <c r="D6" s="454"/>
      <c r="E6" s="454"/>
      <c r="F6" s="454"/>
      <c r="G6" s="454"/>
      <c r="H6" s="454"/>
      <c r="I6" s="454"/>
      <c r="J6" s="454"/>
      <c r="K6" s="454"/>
      <c r="L6" s="454"/>
      <c r="M6" s="455"/>
      <c r="N6" s="321"/>
      <c r="O6" s="321"/>
      <c r="P6" s="321"/>
      <c r="Q6" s="322"/>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6.5">
      <c r="A7" s="547" t="s">
        <v>354</v>
      </c>
      <c r="B7" s="547"/>
      <c r="C7" s="547"/>
      <c r="D7" s="547"/>
      <c r="E7" s="547"/>
      <c r="F7" s="547" t="s">
        <v>271</v>
      </c>
      <c r="G7" s="547"/>
      <c r="H7" s="547"/>
      <c r="I7" s="90"/>
      <c r="J7" s="460" t="s">
        <v>355</v>
      </c>
      <c r="K7" s="460"/>
      <c r="L7" s="460"/>
      <c r="M7" s="460"/>
      <c r="N7" s="461"/>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49" t="s">
        <v>261</v>
      </c>
      <c r="B8" s="550" t="s">
        <v>326</v>
      </c>
      <c r="C8" s="592" t="s">
        <v>263</v>
      </c>
      <c r="D8" s="594" t="s">
        <v>273</v>
      </c>
      <c r="E8" s="550" t="s">
        <v>257</v>
      </c>
      <c r="F8" s="587" t="s">
        <v>356</v>
      </c>
      <c r="G8" s="587" t="s">
        <v>357</v>
      </c>
      <c r="H8" s="587" t="s">
        <v>358</v>
      </c>
      <c r="I8" s="600"/>
      <c r="J8" s="587" t="s">
        <v>359</v>
      </c>
      <c r="K8" s="587" t="s">
        <v>360</v>
      </c>
      <c r="L8" s="587" t="s">
        <v>361</v>
      </c>
      <c r="M8" s="587" t="s">
        <v>362</v>
      </c>
      <c r="N8" s="587" t="s">
        <v>363</v>
      </c>
      <c r="O8" s="587" t="s">
        <v>364</v>
      </c>
      <c r="P8" s="587" t="s">
        <v>365</v>
      </c>
      <c r="Q8" s="587" t="s">
        <v>366</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88"/>
      <c r="B9" s="551"/>
      <c r="C9" s="593"/>
      <c r="D9" s="595"/>
      <c r="E9" s="551"/>
      <c r="F9" s="588"/>
      <c r="G9" s="588"/>
      <c r="H9" s="588"/>
      <c r="I9" s="601"/>
      <c r="J9" s="588"/>
      <c r="K9" s="588"/>
      <c r="L9" s="588"/>
      <c r="M9" s="588"/>
      <c r="N9" s="588"/>
      <c r="O9" s="588"/>
      <c r="P9" s="588"/>
      <c r="Q9" s="588"/>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16">
        <f>'5- Identificación de Riesgos'!A10</f>
        <v>1</v>
      </c>
      <c r="B10" s="512" t="str">
        <f>'5- Identificación de Riesgos'!B10</f>
        <v>Vencimiento de Términos</v>
      </c>
      <c r="C10" s="438" t="str">
        <f>'5- Identificación de Riesgos'!C10</f>
        <v>Se realizan  actuaciones procesales o se da  respuesta a las solicitudes de los usuarios de la administración de justicia en materia penal, después del  término legal establecido para decidir sobre los conflictos presentados a los jueces.</v>
      </c>
      <c r="D10" s="438" t="s">
        <v>285</v>
      </c>
      <c r="E10" s="184" t="str">
        <f>'5- Identificación de Riesgos'!D10</f>
        <v>1. Mayor demanda de justicia.</v>
      </c>
      <c r="F10" s="478" t="str">
        <f>'5- Identificación de Riesgos'!H10</f>
        <v>Muy Baja - 1</v>
      </c>
      <c r="G10" s="438" t="str">
        <f>'5- Identificación de Riesgos'!M10</f>
        <v>Leve - 1</v>
      </c>
      <c r="H10" s="438" t="str">
        <f>'5- Identificación de Riesgos'!N10</f>
        <v>Bajo - 1</v>
      </c>
      <c r="I10" s="158"/>
      <c r="J10" s="598" t="str">
        <f>'6- Valoración Controles'!T10</f>
        <v>Muy Baja - 1</v>
      </c>
      <c r="K10" s="598" t="str">
        <f>'6- Valoración Controles'!U10</f>
        <v>Leve - 1</v>
      </c>
      <c r="L10" s="596" t="e">
        <f>AVERAGE(#REF!)</f>
        <v>#REF!</v>
      </c>
      <c r="M10" s="512" t="str">
        <f>'6- Valoración Controles'!V10</f>
        <v>Bajo - 1</v>
      </c>
      <c r="N10" s="512" t="s">
        <v>367</v>
      </c>
      <c r="O10" s="185"/>
      <c r="P10" s="185"/>
      <c r="Q10" s="186"/>
    </row>
    <row r="11" spans="1:269" ht="13.5" customHeight="1">
      <c r="A11" s="517"/>
      <c r="B11" s="513"/>
      <c r="C11" s="439"/>
      <c r="D11" s="439"/>
      <c r="E11" s="187" t="str">
        <f>'5- Identificación de Riesgos'!D11</f>
        <v>2. Insuficiencia de  personal  para atender la función misional y la atención a las partes interesadas en el centro de servicios.</v>
      </c>
      <c r="F11" s="479"/>
      <c r="G11" s="576"/>
      <c r="H11" s="439"/>
      <c r="I11" s="91"/>
      <c r="J11" s="578"/>
      <c r="K11" s="578"/>
      <c r="L11" s="580"/>
      <c r="M11" s="513"/>
      <c r="N11" s="513"/>
      <c r="O11" s="188"/>
      <c r="P11" s="188">
        <v>5</v>
      </c>
      <c r="Q11" s="189"/>
    </row>
    <row r="12" spans="1:269" ht="13.5" customHeight="1">
      <c r="A12" s="517"/>
      <c r="B12" s="513"/>
      <c r="C12" s="439"/>
      <c r="D12" s="439"/>
      <c r="E12" s="198" t="str">
        <f>'5- Identificación de Riesgos'!D12</f>
        <v>3. Complejidad de las solicitudes, lo cual incrementa los tiempos para su resolución.</v>
      </c>
      <c r="F12" s="479"/>
      <c r="G12" s="576"/>
      <c r="H12" s="439"/>
      <c r="I12" s="91"/>
      <c r="J12" s="578"/>
      <c r="K12" s="578"/>
      <c r="L12" s="580"/>
      <c r="M12" s="513"/>
      <c r="N12" s="513"/>
      <c r="O12" s="188"/>
      <c r="P12" s="188"/>
      <c r="Q12" s="189"/>
    </row>
    <row r="13" spans="1:269" ht="13.5" customHeight="1">
      <c r="A13" s="517"/>
      <c r="B13" s="513"/>
      <c r="C13" s="439"/>
      <c r="D13" s="439"/>
      <c r="E13" s="187" t="str">
        <f>'5- Identificación de Riesgos'!D13</f>
        <v>4.Fallas en la planeación  para el desarrollo de las tareas propias del  centro de servicios.</v>
      </c>
      <c r="F13" s="479"/>
      <c r="G13" s="576"/>
      <c r="H13" s="439"/>
      <c r="I13" s="91"/>
      <c r="J13" s="578"/>
      <c r="K13" s="578"/>
      <c r="L13" s="580"/>
      <c r="M13" s="513"/>
      <c r="N13" s="513"/>
      <c r="O13" s="188"/>
      <c r="P13" s="188"/>
      <c r="Q13" s="189"/>
    </row>
    <row r="14" spans="1:269" ht="13.5" customHeight="1">
      <c r="A14" s="517"/>
      <c r="B14" s="513"/>
      <c r="C14" s="439"/>
      <c r="D14" s="439"/>
      <c r="E14" s="187" t="str">
        <f>'5- Identificación de Riesgos'!D14</f>
        <v>5.  Fallas e insuficiencia de las herramientas tecnológicas.</v>
      </c>
      <c r="F14" s="479"/>
      <c r="G14" s="576"/>
      <c r="H14" s="439"/>
      <c r="I14" s="91"/>
      <c r="J14" s="578"/>
      <c r="K14" s="578"/>
      <c r="L14" s="580"/>
      <c r="M14" s="513"/>
      <c r="N14" s="513"/>
      <c r="O14" s="188"/>
      <c r="P14" s="188"/>
      <c r="Q14" s="189"/>
    </row>
    <row r="15" spans="1:269" ht="13.5" customHeight="1">
      <c r="A15" s="517"/>
      <c r="B15" s="513"/>
      <c r="C15" s="439"/>
      <c r="D15" s="439"/>
      <c r="E15" s="187">
        <f>'5- Identificación de Riesgos'!D15</f>
        <v>0</v>
      </c>
      <c r="F15" s="479"/>
      <c r="G15" s="576"/>
      <c r="H15" s="439"/>
      <c r="I15" s="91"/>
      <c r="J15" s="578"/>
      <c r="K15" s="578"/>
      <c r="L15" s="580"/>
      <c r="M15" s="513"/>
      <c r="N15" s="513"/>
      <c r="O15" s="188"/>
      <c r="P15" s="188"/>
      <c r="Q15" s="189"/>
    </row>
    <row r="16" spans="1:269" ht="13.5" customHeight="1">
      <c r="A16" s="517"/>
      <c r="B16" s="513"/>
      <c r="C16" s="439"/>
      <c r="D16" s="439"/>
      <c r="E16" s="187">
        <f>'5- Identificación de Riesgos'!D16</f>
        <v>0</v>
      </c>
      <c r="F16" s="479"/>
      <c r="G16" s="576"/>
      <c r="H16" s="439"/>
      <c r="I16" s="91"/>
      <c r="J16" s="578"/>
      <c r="K16" s="578"/>
      <c r="L16" s="580"/>
      <c r="M16" s="513"/>
      <c r="N16" s="513"/>
      <c r="O16" s="188"/>
      <c r="P16" s="188"/>
      <c r="Q16" s="189"/>
    </row>
    <row r="17" spans="1:17" ht="13.5" customHeight="1">
      <c r="A17" s="517"/>
      <c r="B17" s="513"/>
      <c r="C17" s="439"/>
      <c r="D17" s="439"/>
      <c r="E17" s="187">
        <f>'5- Identificación de Riesgos'!D17</f>
        <v>0</v>
      </c>
      <c r="F17" s="479"/>
      <c r="G17" s="576"/>
      <c r="H17" s="439"/>
      <c r="I17" s="91"/>
      <c r="J17" s="578"/>
      <c r="K17" s="578"/>
      <c r="L17" s="580"/>
      <c r="M17" s="513"/>
      <c r="N17" s="513"/>
      <c r="O17" s="188"/>
      <c r="P17" s="188"/>
      <c r="Q17" s="189"/>
    </row>
    <row r="18" spans="1:17" ht="13.5" customHeight="1">
      <c r="A18" s="517"/>
      <c r="B18" s="513"/>
      <c r="C18" s="439"/>
      <c r="D18" s="439"/>
      <c r="E18" s="187">
        <f>'5- Identificación de Riesgos'!D18</f>
        <v>0</v>
      </c>
      <c r="F18" s="479"/>
      <c r="G18" s="576"/>
      <c r="H18" s="439"/>
      <c r="I18" s="91"/>
      <c r="J18" s="578"/>
      <c r="K18" s="578"/>
      <c r="L18" s="580"/>
      <c r="M18" s="513"/>
      <c r="N18" s="513"/>
      <c r="O18" s="188"/>
      <c r="P18" s="188"/>
      <c r="Q18" s="189"/>
    </row>
    <row r="19" spans="1:17" ht="13.5" customHeight="1">
      <c r="A19" s="517"/>
      <c r="B19" s="444"/>
      <c r="C19" s="439"/>
      <c r="D19" s="439"/>
      <c r="E19" s="187">
        <f>'5- Identificación de Riesgos'!D19</f>
        <v>0</v>
      </c>
      <c r="F19" s="479"/>
      <c r="G19" s="576"/>
      <c r="H19" s="439"/>
      <c r="I19" s="92"/>
      <c r="J19" s="579"/>
      <c r="K19" s="579"/>
      <c r="L19" s="581"/>
      <c r="M19" s="444"/>
      <c r="N19" s="444"/>
      <c r="O19" s="188"/>
      <c r="P19" s="188"/>
      <c r="Q19" s="189"/>
    </row>
    <row r="20" spans="1:17" ht="13.5" customHeight="1">
      <c r="A20" s="597">
        <f>'5- Identificación de Riesgos'!A20</f>
        <v>2</v>
      </c>
      <c r="B20" s="513" t="str">
        <f>'5- Identificación de Riesgos'!B20</f>
        <v>Incumplimientos en la realización de audiencias</v>
      </c>
      <c r="C20" s="444" t="str">
        <f>'5- Identificación de Riesgos'!C20</f>
        <v xml:space="preserve">No se atiende la  solicitud  de un fiscal o parte interesada para la realización de una audiencia preliminar o no se cumple  la programación de audiencias de Conocimiento. </v>
      </c>
      <c r="D20" s="444" t="s">
        <v>285</v>
      </c>
      <c r="E20" s="187" t="str">
        <f>'5- Identificación de Riesgos'!D20</f>
        <v>1. Programación de audiencias por parte de los juzgados sin tener en cuenta tiempos de duración para su realización.</v>
      </c>
      <c r="F20" s="585" t="str">
        <f>'5- Identificación de Riesgos'!H20</f>
        <v>Muy Baja - 1</v>
      </c>
      <c r="G20" s="444" t="str">
        <f>'5- Identificación de Riesgos'!M20</f>
        <v>Leve - 1</v>
      </c>
      <c r="H20" s="444" t="str">
        <f>'5- Identificación de Riesgos'!N20</f>
        <v>Bajo - 1</v>
      </c>
      <c r="I20" s="91"/>
      <c r="J20" s="578" t="str">
        <f>'6- Valoración Controles'!T20</f>
        <v>Muy Baja - 1</v>
      </c>
      <c r="K20" s="578" t="str">
        <f>'6- Valoración Controles'!U20</f>
        <v>Leve - 1</v>
      </c>
      <c r="L20" s="580" t="e">
        <f>AVERAGE(#REF!)</f>
        <v>#REF!</v>
      </c>
      <c r="M20" s="513" t="str">
        <f>'6- Valoración Controles'!V20</f>
        <v>Bajo - 1</v>
      </c>
      <c r="N20" s="513" t="s">
        <v>367</v>
      </c>
      <c r="O20" s="188"/>
      <c r="P20" s="188"/>
      <c r="Q20" s="189"/>
    </row>
    <row r="21" spans="1:17" ht="13.5" customHeight="1">
      <c r="A21" s="517"/>
      <c r="B21" s="513"/>
      <c r="C21" s="439"/>
      <c r="D21" s="439"/>
      <c r="E21" s="187" t="str">
        <f>'5- Identificación de Riesgos'!D21</f>
        <v>2.Notificaciones judiciales erradas o inoportunas.</v>
      </c>
      <c r="F21" s="479"/>
      <c r="G21" s="576"/>
      <c r="H21" s="439"/>
      <c r="I21" s="91"/>
      <c r="J21" s="578"/>
      <c r="K21" s="578"/>
      <c r="L21" s="580"/>
      <c r="M21" s="513"/>
      <c r="N21" s="513"/>
      <c r="O21" s="188"/>
      <c r="P21" s="188"/>
      <c r="Q21" s="189"/>
    </row>
    <row r="22" spans="1:17" ht="13.5" customHeight="1">
      <c r="A22" s="517"/>
      <c r="B22" s="513"/>
      <c r="C22" s="439"/>
      <c r="D22" s="439"/>
      <c r="E22" s="187" t="str">
        <f>'5- Identificación de Riesgos'!D22</f>
        <v>3.Fallas en el servicio de internet,  conectividad  irregular.</v>
      </c>
      <c r="F22" s="479"/>
      <c r="G22" s="576"/>
      <c r="H22" s="439"/>
      <c r="I22" s="91"/>
      <c r="J22" s="578"/>
      <c r="K22" s="578"/>
      <c r="L22" s="580"/>
      <c r="M22" s="513"/>
      <c r="N22" s="513"/>
      <c r="O22" s="188"/>
      <c r="P22" s="188"/>
      <c r="Q22" s="189"/>
    </row>
    <row r="23" spans="1:17" ht="13.5" customHeight="1">
      <c r="A23" s="517"/>
      <c r="B23" s="513"/>
      <c r="C23" s="439"/>
      <c r="D23" s="439"/>
      <c r="E23" s="187">
        <f>'5- Identificación de Riesgos'!D23</f>
        <v>0</v>
      </c>
      <c r="F23" s="479"/>
      <c r="G23" s="576"/>
      <c r="H23" s="439"/>
      <c r="I23" s="91"/>
      <c r="J23" s="578"/>
      <c r="K23" s="578"/>
      <c r="L23" s="580"/>
      <c r="M23" s="513"/>
      <c r="N23" s="513"/>
      <c r="O23" s="188"/>
      <c r="P23" s="188"/>
      <c r="Q23" s="189"/>
    </row>
    <row r="24" spans="1:17" ht="13.5" customHeight="1">
      <c r="A24" s="517"/>
      <c r="B24" s="513"/>
      <c r="C24" s="439"/>
      <c r="D24" s="439"/>
      <c r="E24" s="187">
        <f>'5- Identificación de Riesgos'!D24</f>
        <v>0</v>
      </c>
      <c r="F24" s="479"/>
      <c r="G24" s="576"/>
      <c r="H24" s="439"/>
      <c r="I24" s="91"/>
      <c r="J24" s="578"/>
      <c r="K24" s="578"/>
      <c r="L24" s="580"/>
      <c r="M24" s="513"/>
      <c r="N24" s="513"/>
      <c r="O24" s="188"/>
      <c r="P24" s="188"/>
      <c r="Q24" s="189"/>
    </row>
    <row r="25" spans="1:17" ht="13.5" customHeight="1">
      <c r="A25" s="517"/>
      <c r="B25" s="513"/>
      <c r="C25" s="439"/>
      <c r="D25" s="439"/>
      <c r="E25" s="187">
        <f>'5- Identificación de Riesgos'!D25</f>
        <v>0</v>
      </c>
      <c r="F25" s="479"/>
      <c r="G25" s="576"/>
      <c r="H25" s="439"/>
      <c r="I25" s="91"/>
      <c r="J25" s="578"/>
      <c r="K25" s="578"/>
      <c r="L25" s="580"/>
      <c r="M25" s="513"/>
      <c r="N25" s="513"/>
      <c r="O25" s="188"/>
      <c r="P25" s="188"/>
      <c r="Q25" s="189"/>
    </row>
    <row r="26" spans="1:17" ht="13.5" customHeight="1">
      <c r="A26" s="517"/>
      <c r="B26" s="513"/>
      <c r="C26" s="439"/>
      <c r="D26" s="439"/>
      <c r="E26" s="187">
        <f>'5- Identificación de Riesgos'!D26</f>
        <v>0</v>
      </c>
      <c r="F26" s="479"/>
      <c r="G26" s="576"/>
      <c r="H26" s="439"/>
      <c r="I26" s="91"/>
      <c r="J26" s="578"/>
      <c r="K26" s="578"/>
      <c r="L26" s="580"/>
      <c r="M26" s="513"/>
      <c r="N26" s="513"/>
      <c r="O26" s="188"/>
      <c r="P26" s="188"/>
      <c r="Q26" s="189"/>
    </row>
    <row r="27" spans="1:17" ht="13.5" customHeight="1">
      <c r="A27" s="517"/>
      <c r="B27" s="513"/>
      <c r="C27" s="439"/>
      <c r="D27" s="439"/>
      <c r="E27" s="187">
        <f>'5- Identificación de Riesgos'!D27</f>
        <v>0</v>
      </c>
      <c r="F27" s="479"/>
      <c r="G27" s="576"/>
      <c r="H27" s="439"/>
      <c r="I27" s="91"/>
      <c r="J27" s="578"/>
      <c r="K27" s="578"/>
      <c r="L27" s="580"/>
      <c r="M27" s="513"/>
      <c r="N27" s="513"/>
      <c r="O27" s="188"/>
      <c r="P27" s="188"/>
      <c r="Q27" s="189"/>
    </row>
    <row r="28" spans="1:17" ht="13.5" customHeight="1">
      <c r="A28" s="517"/>
      <c r="B28" s="513"/>
      <c r="C28" s="439"/>
      <c r="D28" s="439"/>
      <c r="E28" s="187">
        <f>'5- Identificación de Riesgos'!D28</f>
        <v>0</v>
      </c>
      <c r="F28" s="479"/>
      <c r="G28" s="576"/>
      <c r="H28" s="439"/>
      <c r="I28" s="91"/>
      <c r="J28" s="578"/>
      <c r="K28" s="578"/>
      <c r="L28" s="580"/>
      <c r="M28" s="513"/>
      <c r="N28" s="513"/>
      <c r="O28" s="188"/>
      <c r="P28" s="188"/>
      <c r="Q28" s="189"/>
    </row>
    <row r="29" spans="1:17" ht="13.5" customHeight="1">
      <c r="A29" s="517"/>
      <c r="B29" s="444"/>
      <c r="C29" s="439"/>
      <c r="D29" s="439"/>
      <c r="E29" s="187">
        <f>'5- Identificación de Riesgos'!D29</f>
        <v>0</v>
      </c>
      <c r="F29" s="479"/>
      <c r="G29" s="576"/>
      <c r="H29" s="439"/>
      <c r="I29" s="92"/>
      <c r="J29" s="579"/>
      <c r="K29" s="579"/>
      <c r="L29" s="581"/>
      <c r="M29" s="444"/>
      <c r="N29" s="444"/>
      <c r="O29" s="188"/>
      <c r="P29" s="188"/>
      <c r="Q29" s="189"/>
    </row>
    <row r="30" spans="1:17" ht="13.5" customHeight="1">
      <c r="A30" s="597">
        <f>'5- Identificación de Riesgos'!A30</f>
        <v>3</v>
      </c>
      <c r="B30" s="513" t="str">
        <f>'5- Identificación de Riesgos'!B30</f>
        <v xml:space="preserve"> Efectuar notificaciones que no cumplan con los requisitos</v>
      </c>
      <c r="C30" s="444" t="str">
        <f>'5- Identificación de Riesgos'!C30</f>
        <v xml:space="preserve">No se realizan las  notificaciones , no se efectúan  oportunamente o no se aplica la normatividad </v>
      </c>
      <c r="D30" s="444" t="s">
        <v>285</v>
      </c>
      <c r="E30" s="187" t="str">
        <f>'5- Identificación de Riesgos'!D30</f>
        <v>1. Errores en la digitación</v>
      </c>
      <c r="F30" s="585" t="str">
        <f>'5- Identificación de Riesgos'!H30</f>
        <v>Muy Baja - 1</v>
      </c>
      <c r="G30" s="444" t="str">
        <f>'5- Identificación de Riesgos'!M30</f>
        <v>Leve - 1</v>
      </c>
      <c r="H30" s="444" t="str">
        <f>'5- Identificación de Riesgos'!N30</f>
        <v>Bajo - 1</v>
      </c>
      <c r="I30" s="91"/>
      <c r="J30" s="578" t="str">
        <f>'6- Valoración Controles'!T30</f>
        <v>Muy Baja - 1</v>
      </c>
      <c r="K30" s="578" t="str">
        <f>'6- Valoración Controles'!U30</f>
        <v>Leve - 1</v>
      </c>
      <c r="L30" s="580" t="e">
        <f>AVERAGE(#REF!)</f>
        <v>#REF!</v>
      </c>
      <c r="M30" s="513" t="str">
        <f>'6- Valoración Controles'!V30</f>
        <v>Bajo - 1</v>
      </c>
      <c r="N30" s="513" t="s">
        <v>367</v>
      </c>
      <c r="O30" s="188"/>
      <c r="P30" s="188"/>
      <c r="Q30" s="189"/>
    </row>
    <row r="31" spans="1:17" ht="13.5" customHeight="1">
      <c r="A31" s="517"/>
      <c r="B31" s="513"/>
      <c r="C31" s="439"/>
      <c r="D31" s="439"/>
      <c r="E31" s="187" t="str">
        <f>'5- Identificación de Riesgos'!D31</f>
        <v>2. Incumplimiento del procedimiento de notificación.</v>
      </c>
      <c r="F31" s="479"/>
      <c r="G31" s="576"/>
      <c r="H31" s="439"/>
      <c r="I31" s="91"/>
      <c r="J31" s="578"/>
      <c r="K31" s="578"/>
      <c r="L31" s="580"/>
      <c r="M31" s="513"/>
      <c r="N31" s="513"/>
      <c r="O31" s="188"/>
      <c r="P31" s="188"/>
      <c r="Q31" s="189"/>
    </row>
    <row r="32" spans="1:17" ht="13.5" customHeight="1">
      <c r="A32" s="517"/>
      <c r="B32" s="513"/>
      <c r="C32" s="439"/>
      <c r="D32" s="439"/>
      <c r="E32" s="187" t="str">
        <f>'5- Identificación de Riesgos'!D32</f>
        <v>3. Errores en el agendamiento</v>
      </c>
      <c r="F32" s="479"/>
      <c r="G32" s="576"/>
      <c r="H32" s="439"/>
      <c r="I32" s="91"/>
      <c r="J32" s="578"/>
      <c r="K32" s="578"/>
      <c r="L32" s="580"/>
      <c r="M32" s="513"/>
      <c r="N32" s="513"/>
      <c r="O32" s="188"/>
      <c r="P32" s="188"/>
      <c r="Q32" s="189"/>
    </row>
    <row r="33" spans="1:17" ht="13.5" customHeight="1">
      <c r="A33" s="517"/>
      <c r="B33" s="513"/>
      <c r="C33" s="439"/>
      <c r="D33" s="439"/>
      <c r="E33" s="187" t="str">
        <f>'5- Identificación de Riesgos'!D33</f>
        <v>4. Falta de controles adecuados.</v>
      </c>
      <c r="F33" s="479"/>
      <c r="G33" s="576"/>
      <c r="H33" s="439"/>
      <c r="I33" s="91"/>
      <c r="J33" s="578"/>
      <c r="K33" s="578"/>
      <c r="L33" s="580"/>
      <c r="M33" s="513"/>
      <c r="N33" s="513"/>
      <c r="O33" s="188"/>
      <c r="P33" s="188"/>
      <c r="Q33" s="189"/>
    </row>
    <row r="34" spans="1:17" ht="13.5" customHeight="1">
      <c r="A34" s="517"/>
      <c r="B34" s="513"/>
      <c r="C34" s="439"/>
      <c r="D34" s="439"/>
      <c r="E34" s="187">
        <f>'5- Identificación de Riesgos'!D34</f>
        <v>0</v>
      </c>
      <c r="F34" s="479"/>
      <c r="G34" s="576"/>
      <c r="H34" s="439"/>
      <c r="I34" s="91"/>
      <c r="J34" s="578"/>
      <c r="K34" s="578"/>
      <c r="L34" s="580"/>
      <c r="M34" s="513"/>
      <c r="N34" s="513"/>
      <c r="O34" s="188"/>
      <c r="P34" s="188"/>
      <c r="Q34" s="189"/>
    </row>
    <row r="35" spans="1:17" ht="13.5" customHeight="1">
      <c r="A35" s="517"/>
      <c r="B35" s="513"/>
      <c r="C35" s="439"/>
      <c r="D35" s="439"/>
      <c r="E35" s="187">
        <f>'5- Identificación de Riesgos'!D35</f>
        <v>0</v>
      </c>
      <c r="F35" s="479"/>
      <c r="G35" s="576"/>
      <c r="H35" s="439"/>
      <c r="I35" s="91"/>
      <c r="J35" s="578"/>
      <c r="K35" s="578"/>
      <c r="L35" s="580"/>
      <c r="M35" s="513"/>
      <c r="N35" s="513"/>
      <c r="O35" s="188"/>
      <c r="P35" s="188"/>
      <c r="Q35" s="189"/>
    </row>
    <row r="36" spans="1:17" ht="13.5" customHeight="1">
      <c r="A36" s="517"/>
      <c r="B36" s="513"/>
      <c r="C36" s="439"/>
      <c r="D36" s="439"/>
      <c r="E36" s="187">
        <f>'5- Identificación de Riesgos'!D36</f>
        <v>0</v>
      </c>
      <c r="F36" s="479"/>
      <c r="G36" s="576"/>
      <c r="H36" s="439"/>
      <c r="I36" s="91"/>
      <c r="J36" s="578"/>
      <c r="K36" s="578"/>
      <c r="L36" s="580"/>
      <c r="M36" s="513"/>
      <c r="N36" s="513"/>
      <c r="O36" s="188"/>
      <c r="P36" s="188"/>
      <c r="Q36" s="189"/>
    </row>
    <row r="37" spans="1:17" ht="13.5" customHeight="1">
      <c r="A37" s="517"/>
      <c r="B37" s="513"/>
      <c r="C37" s="439"/>
      <c r="D37" s="439"/>
      <c r="E37" s="187">
        <f>'5- Identificación de Riesgos'!D37</f>
        <v>0</v>
      </c>
      <c r="F37" s="479"/>
      <c r="G37" s="576"/>
      <c r="H37" s="439"/>
      <c r="I37" s="91"/>
      <c r="J37" s="578"/>
      <c r="K37" s="578"/>
      <c r="L37" s="580"/>
      <c r="M37" s="513"/>
      <c r="N37" s="513"/>
      <c r="O37" s="188"/>
      <c r="P37" s="188"/>
      <c r="Q37" s="189"/>
    </row>
    <row r="38" spans="1:17" ht="13.5" customHeight="1">
      <c r="A38" s="517"/>
      <c r="B38" s="513"/>
      <c r="C38" s="439"/>
      <c r="D38" s="439"/>
      <c r="E38" s="187">
        <f>'5- Identificación de Riesgos'!D38</f>
        <v>0</v>
      </c>
      <c r="F38" s="479"/>
      <c r="G38" s="576"/>
      <c r="H38" s="439"/>
      <c r="I38" s="91"/>
      <c r="J38" s="578"/>
      <c r="K38" s="578"/>
      <c r="L38" s="580"/>
      <c r="M38" s="513"/>
      <c r="N38" s="513"/>
      <c r="O38" s="188"/>
      <c r="P38" s="188"/>
      <c r="Q38" s="189"/>
    </row>
    <row r="39" spans="1:17" ht="13.5" customHeight="1">
      <c r="A39" s="517"/>
      <c r="B39" s="444"/>
      <c r="C39" s="439"/>
      <c r="D39" s="439"/>
      <c r="E39" s="187">
        <f>'5- Identificación de Riesgos'!D39</f>
        <v>0</v>
      </c>
      <c r="F39" s="479"/>
      <c r="G39" s="576"/>
      <c r="H39" s="439"/>
      <c r="I39" s="92"/>
      <c r="J39" s="579"/>
      <c r="K39" s="579"/>
      <c r="L39" s="581"/>
      <c r="M39" s="444"/>
      <c r="N39" s="444"/>
      <c r="O39" s="188"/>
      <c r="P39" s="188"/>
      <c r="Q39" s="189"/>
    </row>
    <row r="40" spans="1:17" ht="13.5" customHeight="1">
      <c r="A40" s="599">
        <f>'5- Identificación de Riesgos'!A40</f>
        <v>4</v>
      </c>
      <c r="B40" s="513" t="str">
        <f>'5- Identificación de Riesgos'!B40</f>
        <v xml:space="preserve">Efectuar el reparto judicial incumpliendo requisitos </v>
      </c>
      <c r="C40" s="444" t="str">
        <f>'5- Identificación de Riesgos'!C40</f>
        <v>Posibilidad de no realizar, no hacerlo  oportunamente, no aplicar la normatividad para realizar el reparto.</v>
      </c>
      <c r="D40" s="444" t="s">
        <v>285</v>
      </c>
      <c r="E40" s="187" t="str">
        <f>'5- Identificación de Riesgos'!D40</f>
        <v>1. Incumplimiento del procedimiento de reparto.</v>
      </c>
      <c r="F40" s="585" t="str">
        <f>'5- Identificación de Riesgos'!H40</f>
        <v>Muy Baja - 1</v>
      </c>
      <c r="G40" s="444" t="str">
        <f>'5- Identificación de Riesgos'!M40</f>
        <v>Leve - 1</v>
      </c>
      <c r="H40" s="444" t="str">
        <f>'5- Identificación de Riesgos'!N40</f>
        <v>Bajo - 1</v>
      </c>
      <c r="I40" s="91"/>
      <c r="J40" s="578" t="str">
        <f>'6- Valoración Controles'!T40</f>
        <v>Muy Baja - 1</v>
      </c>
      <c r="K40" s="578" t="str">
        <f>'6- Valoración Controles'!U40</f>
        <v>Leve - 1</v>
      </c>
      <c r="L40" s="580" t="e">
        <f>AVERAGE(#REF!)</f>
        <v>#REF!</v>
      </c>
      <c r="M40" s="513" t="str">
        <f>'6- Valoración Controles'!V40</f>
        <v>Bajo - 1</v>
      </c>
      <c r="N40" s="513" t="s">
        <v>367</v>
      </c>
      <c r="O40" s="188"/>
      <c r="P40" s="188"/>
      <c r="Q40" s="189"/>
    </row>
    <row r="41" spans="1:17" ht="13.5" customHeight="1">
      <c r="A41" s="507"/>
      <c r="B41" s="513"/>
      <c r="C41" s="439"/>
      <c r="D41" s="439"/>
      <c r="E41" s="187" t="str">
        <f>'5- Identificación de Riesgos'!D41</f>
        <v>2. Errores en la radicación y/o en la selección del grupo y especialidad de la solicitud.</v>
      </c>
      <c r="F41" s="479"/>
      <c r="G41" s="576"/>
      <c r="H41" s="439"/>
      <c r="I41" s="91"/>
      <c r="J41" s="578"/>
      <c r="K41" s="578"/>
      <c r="L41" s="580"/>
      <c r="M41" s="513"/>
      <c r="N41" s="513"/>
      <c r="O41" s="188"/>
      <c r="P41" s="188"/>
      <c r="Q41" s="189"/>
    </row>
    <row r="42" spans="1:17" ht="13.5" customHeight="1">
      <c r="A42" s="507"/>
      <c r="B42" s="513"/>
      <c r="C42" s="439"/>
      <c r="D42" s="439"/>
      <c r="E42" s="187" t="str">
        <f>'5- Identificación de Riesgos'!D42</f>
        <v>3. Falta de controles adecuados.</v>
      </c>
      <c r="F42" s="479"/>
      <c r="G42" s="576"/>
      <c r="H42" s="439"/>
      <c r="I42" s="91"/>
      <c r="J42" s="578"/>
      <c r="K42" s="578"/>
      <c r="L42" s="580"/>
      <c r="M42" s="513"/>
      <c r="N42" s="513"/>
      <c r="O42" s="188"/>
      <c r="P42" s="188"/>
      <c r="Q42" s="189"/>
    </row>
    <row r="43" spans="1:17" ht="13.5" customHeight="1">
      <c r="A43" s="507"/>
      <c r="B43" s="513"/>
      <c r="C43" s="439"/>
      <c r="D43" s="439"/>
      <c r="E43" s="187">
        <f>'5- Identificación de Riesgos'!D43</f>
        <v>0</v>
      </c>
      <c r="F43" s="479"/>
      <c r="G43" s="576"/>
      <c r="H43" s="439"/>
      <c r="I43" s="91"/>
      <c r="J43" s="578"/>
      <c r="K43" s="578"/>
      <c r="L43" s="580"/>
      <c r="M43" s="513"/>
      <c r="N43" s="513"/>
      <c r="O43" s="188"/>
      <c r="P43" s="188"/>
      <c r="Q43" s="189"/>
    </row>
    <row r="44" spans="1:17" ht="13.5" customHeight="1">
      <c r="A44" s="507"/>
      <c r="B44" s="513"/>
      <c r="C44" s="439"/>
      <c r="D44" s="439"/>
      <c r="E44" s="187" t="str">
        <f>'5- Identificación de Riesgos'!D44</f>
        <v xml:space="preserve"> </v>
      </c>
      <c r="F44" s="479"/>
      <c r="G44" s="576"/>
      <c r="H44" s="439"/>
      <c r="I44" s="91"/>
      <c r="J44" s="578"/>
      <c r="K44" s="578"/>
      <c r="L44" s="580"/>
      <c r="M44" s="513"/>
      <c r="N44" s="513"/>
      <c r="O44" s="188"/>
      <c r="P44" s="188"/>
      <c r="Q44" s="189"/>
    </row>
    <row r="45" spans="1:17" ht="13.5" customHeight="1">
      <c r="A45" s="507"/>
      <c r="B45" s="513"/>
      <c r="C45" s="439"/>
      <c r="D45" s="439"/>
      <c r="E45" s="187">
        <f>'5- Identificación de Riesgos'!D45</f>
        <v>0</v>
      </c>
      <c r="F45" s="479"/>
      <c r="G45" s="576"/>
      <c r="H45" s="439"/>
      <c r="I45" s="91"/>
      <c r="J45" s="578"/>
      <c r="K45" s="578"/>
      <c r="L45" s="580"/>
      <c r="M45" s="513"/>
      <c r="N45" s="513"/>
      <c r="O45" s="188"/>
      <c r="P45" s="188"/>
      <c r="Q45" s="189"/>
    </row>
    <row r="46" spans="1:17" ht="13.5" customHeight="1">
      <c r="A46" s="507"/>
      <c r="B46" s="513"/>
      <c r="C46" s="439"/>
      <c r="D46" s="439"/>
      <c r="E46" s="187">
        <f>'5- Identificación de Riesgos'!D46</f>
        <v>0</v>
      </c>
      <c r="F46" s="479"/>
      <c r="G46" s="576"/>
      <c r="H46" s="439"/>
      <c r="I46" s="91"/>
      <c r="J46" s="578"/>
      <c r="K46" s="578"/>
      <c r="L46" s="580"/>
      <c r="M46" s="513"/>
      <c r="N46" s="513"/>
      <c r="O46" s="188"/>
      <c r="P46" s="188"/>
      <c r="Q46" s="189"/>
    </row>
    <row r="47" spans="1:17" ht="13.5" customHeight="1">
      <c r="A47" s="507"/>
      <c r="B47" s="513"/>
      <c r="C47" s="439"/>
      <c r="D47" s="439"/>
      <c r="E47" s="187">
        <f>'5- Identificación de Riesgos'!D47</f>
        <v>0</v>
      </c>
      <c r="F47" s="479"/>
      <c r="G47" s="576"/>
      <c r="H47" s="439"/>
      <c r="I47" s="91"/>
      <c r="J47" s="578"/>
      <c r="K47" s="578"/>
      <c r="L47" s="580"/>
      <c r="M47" s="513"/>
      <c r="N47" s="513"/>
      <c r="O47" s="188"/>
      <c r="P47" s="188"/>
      <c r="Q47" s="189"/>
    </row>
    <row r="48" spans="1:17" ht="13.5" customHeight="1">
      <c r="A48" s="507"/>
      <c r="B48" s="513"/>
      <c r="C48" s="439"/>
      <c r="D48" s="439"/>
      <c r="E48" s="187">
        <f>'5- Identificación de Riesgos'!D48</f>
        <v>0</v>
      </c>
      <c r="F48" s="479"/>
      <c r="G48" s="576"/>
      <c r="H48" s="439"/>
      <c r="I48" s="91"/>
      <c r="J48" s="578"/>
      <c r="K48" s="578"/>
      <c r="L48" s="580"/>
      <c r="M48" s="513"/>
      <c r="N48" s="513"/>
      <c r="O48" s="188"/>
      <c r="P48" s="188"/>
      <c r="Q48" s="189"/>
    </row>
    <row r="49" spans="1:17" ht="13.5" customHeight="1">
      <c r="A49" s="507"/>
      <c r="B49" s="444"/>
      <c r="C49" s="439"/>
      <c r="D49" s="439"/>
      <c r="E49" s="187">
        <f>'5- Identificación de Riesgos'!D49</f>
        <v>0</v>
      </c>
      <c r="F49" s="479"/>
      <c r="G49" s="576"/>
      <c r="H49" s="439"/>
      <c r="I49" s="92"/>
      <c r="J49" s="579"/>
      <c r="K49" s="579"/>
      <c r="L49" s="581"/>
      <c r="M49" s="444"/>
      <c r="N49" s="444"/>
      <c r="O49" s="188"/>
      <c r="P49" s="188"/>
      <c r="Q49" s="189"/>
    </row>
    <row r="50" spans="1:17" ht="13.5" customHeight="1">
      <c r="A50" s="599">
        <v>5</v>
      </c>
      <c r="B50" s="513" t="str">
        <f>'5- Identificación de Riesgos'!B50</f>
        <v xml:space="preserve">Afectación de la integridad física y mental, como del patrimonio, del servidor judicial durante el proceso de notificación o visitas domiciliarias. </v>
      </c>
      <c r="C50" s="444" t="str">
        <f>'5- Identificación de Riesgos'!C50</f>
        <v xml:space="preserve">Posibilidad de hurto, agresión física o verbal a los servidores judiciales que realizan la gestión. </v>
      </c>
      <c r="D50" s="444" t="s">
        <v>285</v>
      </c>
      <c r="E50" s="187" t="str">
        <f>'5- Identificación de Riesgos'!D50</f>
        <v xml:space="preserve">1. Desplazamiento de los servidores judiciales a zonas de alto riesgo de seguridad para realizar las notificaciones o visitas domiciliarias. </v>
      </c>
      <c r="F50" s="585" t="str">
        <f>'5- Identificación de Riesgos'!H50</f>
        <v>Muy Baja - 1</v>
      </c>
      <c r="G50" s="444" t="str">
        <f>'5- Identificación de Riesgos'!M50</f>
        <v>Leve - 1</v>
      </c>
      <c r="H50" s="444" t="str">
        <f>'5- Identificación de Riesgos'!N50</f>
        <v>Bajo - 1</v>
      </c>
      <c r="I50" s="91"/>
      <c r="J50" s="578" t="str">
        <f>'6- Valoración Controles'!T50</f>
        <v>Muy Baja - 1</v>
      </c>
      <c r="K50" s="578" t="str">
        <f>'6- Valoración Controles'!U50</f>
        <v>Leve - 1</v>
      </c>
      <c r="L50" s="580" t="e">
        <f>AVERAGE(#REF!)</f>
        <v>#REF!</v>
      </c>
      <c r="M50" s="513" t="str">
        <f>'6- Valoración Controles'!V50</f>
        <v>Bajo - 1</v>
      </c>
      <c r="N50" s="513" t="s">
        <v>367</v>
      </c>
      <c r="O50" s="188"/>
      <c r="P50" s="188"/>
      <c r="Q50" s="189"/>
    </row>
    <row r="51" spans="1:17" ht="13.5" customHeight="1">
      <c r="A51" s="507"/>
      <c r="B51" s="513"/>
      <c r="C51" s="439"/>
      <c r="D51" s="439"/>
      <c r="E51" s="187">
        <f>'5- Identificación de Riesgos'!D51</f>
        <v>0</v>
      </c>
      <c r="F51" s="479"/>
      <c r="G51" s="576"/>
      <c r="H51" s="439"/>
      <c r="I51" s="91"/>
      <c r="J51" s="578"/>
      <c r="K51" s="578"/>
      <c r="L51" s="580"/>
      <c r="M51" s="513"/>
      <c r="N51" s="513"/>
      <c r="O51" s="188"/>
      <c r="P51" s="188"/>
      <c r="Q51" s="189"/>
    </row>
    <row r="52" spans="1:17" ht="13.5" customHeight="1">
      <c r="A52" s="507"/>
      <c r="B52" s="513"/>
      <c r="C52" s="439"/>
      <c r="D52" s="439"/>
      <c r="E52" s="187">
        <f>'5- Identificación de Riesgos'!D52</f>
        <v>0</v>
      </c>
      <c r="F52" s="479"/>
      <c r="G52" s="576"/>
      <c r="H52" s="439"/>
      <c r="I52" s="91"/>
      <c r="J52" s="578"/>
      <c r="K52" s="578"/>
      <c r="L52" s="580"/>
      <c r="M52" s="513"/>
      <c r="N52" s="513"/>
      <c r="O52" s="188"/>
      <c r="P52" s="188"/>
      <c r="Q52" s="189"/>
    </row>
    <row r="53" spans="1:17" ht="13.5" customHeight="1">
      <c r="A53" s="507"/>
      <c r="B53" s="513"/>
      <c r="C53" s="439"/>
      <c r="D53" s="439"/>
      <c r="E53" s="187">
        <f>'5- Identificación de Riesgos'!D53</f>
        <v>0</v>
      </c>
      <c r="F53" s="479"/>
      <c r="G53" s="576"/>
      <c r="H53" s="439"/>
      <c r="I53" s="91"/>
      <c r="J53" s="578"/>
      <c r="K53" s="578"/>
      <c r="L53" s="580"/>
      <c r="M53" s="513"/>
      <c r="N53" s="513"/>
      <c r="O53" s="188"/>
      <c r="P53" s="188"/>
      <c r="Q53" s="189"/>
    </row>
    <row r="54" spans="1:17" ht="13.5" customHeight="1">
      <c r="A54" s="507"/>
      <c r="B54" s="513"/>
      <c r="C54" s="439"/>
      <c r="D54" s="439"/>
      <c r="E54" s="187">
        <f>'5- Identificación de Riesgos'!D54</f>
        <v>0</v>
      </c>
      <c r="F54" s="479"/>
      <c r="G54" s="576"/>
      <c r="H54" s="439"/>
      <c r="I54" s="91"/>
      <c r="J54" s="578"/>
      <c r="K54" s="578"/>
      <c r="L54" s="580"/>
      <c r="M54" s="513"/>
      <c r="N54" s="513"/>
      <c r="O54" s="188"/>
      <c r="P54" s="188"/>
      <c r="Q54" s="189"/>
    </row>
    <row r="55" spans="1:17" ht="13.5" customHeight="1">
      <c r="A55" s="507"/>
      <c r="B55" s="513"/>
      <c r="C55" s="439"/>
      <c r="D55" s="439"/>
      <c r="E55" s="187">
        <f>'5- Identificación de Riesgos'!D55</f>
        <v>0</v>
      </c>
      <c r="F55" s="479"/>
      <c r="G55" s="576"/>
      <c r="H55" s="439"/>
      <c r="I55" s="91"/>
      <c r="J55" s="578"/>
      <c r="K55" s="578"/>
      <c r="L55" s="580"/>
      <c r="M55" s="513"/>
      <c r="N55" s="513"/>
      <c r="O55" s="188"/>
      <c r="P55" s="188"/>
      <c r="Q55" s="189"/>
    </row>
    <row r="56" spans="1:17" ht="13.5" customHeight="1">
      <c r="A56" s="507"/>
      <c r="B56" s="513"/>
      <c r="C56" s="439"/>
      <c r="D56" s="439"/>
      <c r="E56" s="187">
        <f>'5- Identificación de Riesgos'!D56</f>
        <v>0</v>
      </c>
      <c r="F56" s="479"/>
      <c r="G56" s="576"/>
      <c r="H56" s="439"/>
      <c r="I56" s="91"/>
      <c r="J56" s="578"/>
      <c r="K56" s="578"/>
      <c r="L56" s="580"/>
      <c r="M56" s="513"/>
      <c r="N56" s="513"/>
      <c r="O56" s="188"/>
      <c r="P56" s="188"/>
      <c r="Q56" s="189"/>
    </row>
    <row r="57" spans="1:17" ht="13.5" customHeight="1">
      <c r="A57" s="507"/>
      <c r="B57" s="513"/>
      <c r="C57" s="439"/>
      <c r="D57" s="439"/>
      <c r="E57" s="187">
        <f>'5- Identificación de Riesgos'!D57</f>
        <v>0</v>
      </c>
      <c r="F57" s="479"/>
      <c r="G57" s="576"/>
      <c r="H57" s="439"/>
      <c r="I57" s="91"/>
      <c r="J57" s="578"/>
      <c r="K57" s="578"/>
      <c r="L57" s="580"/>
      <c r="M57" s="513"/>
      <c r="N57" s="513"/>
      <c r="O57" s="188"/>
      <c r="P57" s="188"/>
      <c r="Q57" s="189"/>
    </row>
    <row r="58" spans="1:17" ht="13.5" customHeight="1">
      <c r="A58" s="507"/>
      <c r="B58" s="513"/>
      <c r="C58" s="439"/>
      <c r="D58" s="439"/>
      <c r="E58" s="187">
        <f>'5- Identificación de Riesgos'!D58</f>
        <v>0</v>
      </c>
      <c r="F58" s="479"/>
      <c r="G58" s="576"/>
      <c r="H58" s="439"/>
      <c r="I58" s="91"/>
      <c r="J58" s="578"/>
      <c r="K58" s="578"/>
      <c r="L58" s="580"/>
      <c r="M58" s="513"/>
      <c r="N58" s="513"/>
      <c r="O58" s="188"/>
      <c r="P58" s="188"/>
      <c r="Q58" s="189"/>
    </row>
    <row r="59" spans="1:17" ht="13.5" customHeight="1">
      <c r="A59" s="508"/>
      <c r="B59" s="444"/>
      <c r="C59" s="439"/>
      <c r="D59" s="439"/>
      <c r="E59" s="187">
        <f>'5- Identificación de Riesgos'!D59</f>
        <v>0</v>
      </c>
      <c r="F59" s="479"/>
      <c r="G59" s="576"/>
      <c r="H59" s="439"/>
      <c r="I59" s="159"/>
      <c r="J59" s="579"/>
      <c r="K59" s="579"/>
      <c r="L59" s="581"/>
      <c r="M59" s="444"/>
      <c r="N59" s="514"/>
      <c r="O59" s="191"/>
      <c r="P59" s="191"/>
      <c r="Q59" s="192"/>
    </row>
    <row r="60" spans="1:17" ht="146.25" customHeight="1">
      <c r="A60" s="582">
        <v>6</v>
      </c>
      <c r="B60" s="513" t="str">
        <f>'5- Identificación de Riesgos'!B60</f>
        <v xml:space="preserve">Recibir , ofrecer, prometer , entregar o aceptar dádivas o beneficios a nombre propio o de terceros para  expedir, alterar, retener, extraviar o entregar documentación sin el lleno de requisitos legales. </v>
      </c>
      <c r="C60" s="444" t="str">
        <f>'5- Identificación de Riesgos'!C60</f>
        <v xml:space="preserve"> Realizar trámites sin el cumplimiento de los requisitos legales y/o con información falsa.</v>
      </c>
      <c r="D60" s="444" t="s">
        <v>285</v>
      </c>
      <c r="E60" s="187" t="str">
        <f>'5- Identificación de Riesgos'!D60</f>
        <v xml:space="preserve">1. Falta de ética de los servidores judiciales.
</v>
      </c>
      <c r="F60" s="585" t="str">
        <f>'5- Identificación de Riesgos'!H60</f>
        <v>Muy Baja - 1</v>
      </c>
      <c r="G60" s="444" t="str">
        <f>'5- Identificación de Riesgos'!M60</f>
        <v>Moderado - 3</v>
      </c>
      <c r="H60" s="444" t="str">
        <f>'5- Identificación de Riesgos'!N60</f>
        <v>Moderado - 3</v>
      </c>
      <c r="I60" s="91"/>
      <c r="J60" s="578" t="str">
        <f>'6- Valoración Controles'!T60</f>
        <v>Muy Baja - 1</v>
      </c>
      <c r="K60" s="578" t="str">
        <f>'6- Valoración Controles'!U60</f>
        <v>Moderado - 3</v>
      </c>
      <c r="L60" s="580" t="e">
        <f>AVERAGE(#REF!)</f>
        <v>#REF!</v>
      </c>
      <c r="M60" s="513" t="str">
        <f>'6- Valoración Controles'!V60</f>
        <v>Moderado - 3</v>
      </c>
      <c r="N60" s="513" t="s">
        <v>368</v>
      </c>
      <c r="O60" s="313" t="s">
        <v>369</v>
      </c>
      <c r="P60" s="311" t="s">
        <v>370</v>
      </c>
      <c r="Q60" s="314" t="s">
        <v>371</v>
      </c>
    </row>
    <row r="61" spans="1:17" ht="57" customHeight="1">
      <c r="A61" s="583"/>
      <c r="B61" s="513"/>
      <c r="C61" s="439"/>
      <c r="D61" s="439"/>
      <c r="E61" s="187" t="str">
        <f>'5- Identificación de Riesgos'!D61</f>
        <v xml:space="preserve">2.  Fallas en los controles de los procedimientos. </v>
      </c>
      <c r="F61" s="479"/>
      <c r="G61" s="576"/>
      <c r="H61" s="439"/>
      <c r="I61" s="91"/>
      <c r="J61" s="578"/>
      <c r="K61" s="578"/>
      <c r="L61" s="580"/>
      <c r="M61" s="513"/>
      <c r="N61" s="513"/>
      <c r="O61" s="313" t="s">
        <v>372</v>
      </c>
      <c r="P61" s="312" t="s">
        <v>373</v>
      </c>
      <c r="Q61" s="312" t="s">
        <v>374</v>
      </c>
    </row>
    <row r="62" spans="1:17" ht="30">
      <c r="A62" s="583"/>
      <c r="B62" s="513"/>
      <c r="C62" s="439"/>
      <c r="D62" s="439"/>
      <c r="E62" s="187" t="str">
        <f>'5- Identificación de Riesgos'!D62</f>
        <v>3. Desconocimiento del Código de Ética y Buen Gobierno.</v>
      </c>
      <c r="F62" s="479"/>
      <c r="G62" s="576"/>
      <c r="H62" s="439"/>
      <c r="I62" s="91"/>
      <c r="J62" s="578"/>
      <c r="K62" s="578"/>
      <c r="L62" s="580"/>
      <c r="M62" s="513"/>
      <c r="N62" s="513"/>
      <c r="O62" s="313"/>
      <c r="P62" s="312"/>
      <c r="Q62" s="312"/>
    </row>
    <row r="63" spans="1:17" ht="13.5" customHeight="1">
      <c r="A63" s="583"/>
      <c r="B63" s="513"/>
      <c r="C63" s="439"/>
      <c r="D63" s="439"/>
      <c r="E63" s="187" t="str">
        <f>'5- Identificación de Riesgos'!D63</f>
        <v>4. Favorecimiento a terceros para beneficio del interés personal.</v>
      </c>
      <c r="F63" s="479"/>
      <c r="G63" s="576"/>
      <c r="H63" s="439"/>
      <c r="I63" s="91"/>
      <c r="J63" s="578"/>
      <c r="K63" s="578"/>
      <c r="L63" s="580"/>
      <c r="M63" s="513"/>
      <c r="N63" s="513"/>
      <c r="O63" s="312"/>
      <c r="P63" s="312"/>
      <c r="Q63" s="312"/>
    </row>
    <row r="64" spans="1:17" ht="13.5" customHeight="1">
      <c r="A64" s="583"/>
      <c r="B64" s="513"/>
      <c r="C64" s="439"/>
      <c r="D64" s="439"/>
      <c r="E64" s="187">
        <f>'5- Identificación de Riesgos'!D64</f>
        <v>0</v>
      </c>
      <c r="F64" s="479"/>
      <c r="G64" s="576"/>
      <c r="H64" s="439"/>
      <c r="I64" s="91"/>
      <c r="J64" s="578"/>
      <c r="K64" s="578"/>
      <c r="L64" s="580"/>
      <c r="M64" s="513"/>
      <c r="N64" s="513"/>
      <c r="O64" s="312"/>
      <c r="P64" s="312"/>
      <c r="Q64" s="312"/>
    </row>
    <row r="65" spans="1:17" ht="13.5" customHeight="1">
      <c r="A65" s="583"/>
      <c r="B65" s="513"/>
      <c r="C65" s="439"/>
      <c r="D65" s="439"/>
      <c r="E65" s="187">
        <f>'5- Identificación de Riesgos'!D65</f>
        <v>0</v>
      </c>
      <c r="F65" s="479"/>
      <c r="G65" s="576"/>
      <c r="H65" s="439"/>
      <c r="I65" s="91"/>
      <c r="J65" s="578"/>
      <c r="K65" s="578"/>
      <c r="L65" s="580"/>
      <c r="M65" s="513"/>
      <c r="N65" s="513"/>
      <c r="O65" s="312"/>
      <c r="P65" s="312"/>
      <c r="Q65" s="312"/>
    </row>
    <row r="66" spans="1:17" ht="13.5" customHeight="1">
      <c r="A66" s="583"/>
      <c r="B66" s="513"/>
      <c r="C66" s="439"/>
      <c r="D66" s="439"/>
      <c r="E66" s="187">
        <f>'5- Identificación de Riesgos'!D66</f>
        <v>0</v>
      </c>
      <c r="F66" s="479"/>
      <c r="G66" s="576"/>
      <c r="H66" s="439"/>
      <c r="I66" s="91"/>
      <c r="J66" s="578"/>
      <c r="K66" s="578"/>
      <c r="L66" s="580"/>
      <c r="M66" s="513"/>
      <c r="N66" s="513"/>
      <c r="O66" s="312"/>
      <c r="P66" s="312"/>
      <c r="Q66" s="312"/>
    </row>
    <row r="67" spans="1:17" ht="13.5" customHeight="1">
      <c r="A67" s="583"/>
      <c r="B67" s="513"/>
      <c r="C67" s="439"/>
      <c r="D67" s="439"/>
      <c r="E67" s="187">
        <f>'5- Identificación de Riesgos'!D67</f>
        <v>0</v>
      </c>
      <c r="F67" s="479"/>
      <c r="G67" s="576"/>
      <c r="H67" s="439"/>
      <c r="I67" s="91"/>
      <c r="J67" s="578"/>
      <c r="K67" s="578"/>
      <c r="L67" s="580"/>
      <c r="M67" s="513"/>
      <c r="N67" s="513"/>
      <c r="O67" s="312"/>
      <c r="P67" s="312"/>
      <c r="Q67" s="312"/>
    </row>
    <row r="68" spans="1:17" ht="13.5" customHeight="1">
      <c r="A68" s="583"/>
      <c r="B68" s="513"/>
      <c r="C68" s="439"/>
      <c r="D68" s="439"/>
      <c r="E68" s="187">
        <f>'5- Identificación de Riesgos'!D68</f>
        <v>0</v>
      </c>
      <c r="F68" s="479"/>
      <c r="G68" s="576"/>
      <c r="H68" s="439"/>
      <c r="I68" s="91"/>
      <c r="J68" s="578"/>
      <c r="K68" s="578"/>
      <c r="L68" s="580"/>
      <c r="M68" s="513"/>
      <c r="N68" s="513"/>
      <c r="O68" s="312"/>
      <c r="P68" s="312"/>
      <c r="Q68" s="312"/>
    </row>
    <row r="69" spans="1:17" ht="13.5" customHeight="1">
      <c r="A69" s="584"/>
      <c r="B69" s="514"/>
      <c r="C69" s="440"/>
      <c r="D69" s="440"/>
      <c r="E69" s="190">
        <f>'5- Identificación de Riesgos'!D69</f>
        <v>0</v>
      </c>
      <c r="F69" s="480"/>
      <c r="G69" s="577"/>
      <c r="H69" s="440"/>
      <c r="I69" s="159"/>
      <c r="J69" s="579"/>
      <c r="K69" s="579"/>
      <c r="L69" s="581"/>
      <c r="M69" s="444"/>
      <c r="N69" s="514"/>
      <c r="O69" s="312"/>
      <c r="P69" s="312"/>
      <c r="Q69" s="312"/>
    </row>
    <row r="70" spans="1:17" ht="141" customHeight="1">
      <c r="A70" s="582">
        <v>7</v>
      </c>
      <c r="B70" s="513" t="str">
        <f>'5- Identificación de Riesgos'!B70</f>
        <v>Recibir, ofrecer, prometer, entregar o aceptar dadivas  o beneficios a nombre propio o de terceros para demorar, retener, alterar o direccionar:
- Solicitudes de reparto
- Programación de audiencias
- Notificación de audiencias
- Vinculación de adolescentes</v>
      </c>
      <c r="C70" s="444" t="str">
        <f>'5- Identificación de Riesgos'!C70</f>
        <v>Gestionar las solicitudes de reparto, programación de audiencias, notificación de audiencias y vinculación de adolescentes judiciales incumpliendo los principios de la administración de justicia o sin la observancia de los Códigos  Procesales en la materia.</v>
      </c>
      <c r="D70" s="444" t="s">
        <v>285</v>
      </c>
      <c r="E70" s="187" t="e">
        <f>'5- Identificación de Riesgos'!#REF!</f>
        <v>#REF!</v>
      </c>
      <c r="F70" s="585" t="str">
        <f>'5- Identificación de Riesgos'!H70</f>
        <v>Muy Baja - 1</v>
      </c>
      <c r="G70" s="444" t="str">
        <f>'5- Identificación de Riesgos'!M70</f>
        <v>Moderado - 3</v>
      </c>
      <c r="H70" s="444" t="str">
        <f>'5- Identificación de Riesgos'!N70</f>
        <v>Moderado - 3</v>
      </c>
      <c r="I70" s="91"/>
      <c r="J70" s="578" t="str">
        <f>'6- Valoración Controles'!T70</f>
        <v>Muy Baja - 1</v>
      </c>
      <c r="K70" s="578" t="str">
        <f>'6- Valoración Controles'!U70</f>
        <v>Moderado - 3</v>
      </c>
      <c r="L70" s="580" t="e">
        <f>AVERAGE(#REF!)</f>
        <v>#REF!</v>
      </c>
      <c r="M70" s="513" t="str">
        <f>'6- Valoración Controles'!V70</f>
        <v>Moderado - 3</v>
      </c>
      <c r="N70" s="513" t="s">
        <v>368</v>
      </c>
      <c r="O70" s="313" t="s">
        <v>369</v>
      </c>
      <c r="P70" s="311" t="s">
        <v>370</v>
      </c>
      <c r="Q70" s="314" t="s">
        <v>371</v>
      </c>
    </row>
    <row r="71" spans="1:17" ht="60" customHeight="1">
      <c r="A71" s="583"/>
      <c r="B71" s="513"/>
      <c r="C71" s="439"/>
      <c r="D71" s="439"/>
      <c r="E71" s="187" t="e">
        <f>'5- Identificación de Riesgos'!#REF!</f>
        <v>#REF!</v>
      </c>
      <c r="F71" s="479"/>
      <c r="G71" s="576"/>
      <c r="H71" s="439"/>
      <c r="I71" s="91"/>
      <c r="J71" s="578"/>
      <c r="K71" s="578"/>
      <c r="L71" s="580"/>
      <c r="M71" s="513"/>
      <c r="N71" s="513"/>
      <c r="O71" s="313" t="s">
        <v>372</v>
      </c>
      <c r="P71" s="312" t="s">
        <v>373</v>
      </c>
      <c r="Q71" s="312" t="s">
        <v>374</v>
      </c>
    </row>
    <row r="72" spans="1:17">
      <c r="A72" s="583"/>
      <c r="B72" s="513"/>
      <c r="C72" s="439"/>
      <c r="D72" s="439"/>
      <c r="E72" s="187" t="e">
        <f>'5- Identificación de Riesgos'!#REF!</f>
        <v>#REF!</v>
      </c>
      <c r="F72" s="479"/>
      <c r="G72" s="576"/>
      <c r="H72" s="439"/>
      <c r="I72" s="91"/>
      <c r="J72" s="578"/>
      <c r="K72" s="578"/>
      <c r="L72" s="580"/>
      <c r="M72" s="513"/>
      <c r="N72" s="513"/>
      <c r="O72" s="313"/>
      <c r="P72" s="312"/>
      <c r="Q72" s="312"/>
    </row>
    <row r="73" spans="1:17" ht="13.5" customHeight="1">
      <c r="A73" s="583"/>
      <c r="B73" s="513"/>
      <c r="C73" s="439"/>
      <c r="D73" s="439"/>
      <c r="E73" s="187" t="e">
        <f>'5- Identificación de Riesgos'!#REF!</f>
        <v>#REF!</v>
      </c>
      <c r="F73" s="479"/>
      <c r="G73" s="576"/>
      <c r="H73" s="439"/>
      <c r="I73" s="91"/>
      <c r="J73" s="578"/>
      <c r="K73" s="578"/>
      <c r="L73" s="580"/>
      <c r="M73" s="513"/>
      <c r="N73" s="513"/>
      <c r="O73" s="188"/>
      <c r="P73" s="188"/>
      <c r="Q73" s="189"/>
    </row>
    <row r="74" spans="1:17" ht="13.5" customHeight="1">
      <c r="A74" s="583"/>
      <c r="B74" s="513"/>
      <c r="C74" s="439"/>
      <c r="D74" s="439"/>
      <c r="E74" s="187" t="e">
        <f>'5- Identificación de Riesgos'!#REF!</f>
        <v>#REF!</v>
      </c>
      <c r="F74" s="479"/>
      <c r="G74" s="576"/>
      <c r="H74" s="439"/>
      <c r="I74" s="91"/>
      <c r="J74" s="578"/>
      <c r="K74" s="578"/>
      <c r="L74" s="580"/>
      <c r="M74" s="513"/>
      <c r="N74" s="513"/>
      <c r="O74" s="188"/>
      <c r="P74" s="188"/>
      <c r="Q74" s="189"/>
    </row>
    <row r="75" spans="1:17" ht="13.5" customHeight="1">
      <c r="A75" s="583"/>
      <c r="B75" s="513"/>
      <c r="C75" s="439"/>
      <c r="D75" s="439"/>
      <c r="E75" s="187" t="e">
        <f>'5- Identificación de Riesgos'!#REF!</f>
        <v>#REF!</v>
      </c>
      <c r="F75" s="479"/>
      <c r="G75" s="576"/>
      <c r="H75" s="439"/>
      <c r="I75" s="91"/>
      <c r="J75" s="578"/>
      <c r="K75" s="578"/>
      <c r="L75" s="580"/>
      <c r="M75" s="513"/>
      <c r="N75" s="513"/>
      <c r="O75" s="188"/>
      <c r="P75" s="188"/>
      <c r="Q75" s="189"/>
    </row>
    <row r="76" spans="1:17" ht="13.5" customHeight="1">
      <c r="A76" s="583"/>
      <c r="B76" s="513"/>
      <c r="C76" s="439"/>
      <c r="D76" s="439"/>
      <c r="E76" s="187" t="e">
        <f>'5- Identificación de Riesgos'!#REF!</f>
        <v>#REF!</v>
      </c>
      <c r="F76" s="479"/>
      <c r="G76" s="576"/>
      <c r="H76" s="439"/>
      <c r="I76" s="91"/>
      <c r="J76" s="578"/>
      <c r="K76" s="578"/>
      <c r="L76" s="580"/>
      <c r="M76" s="513"/>
      <c r="N76" s="513"/>
      <c r="O76" s="188"/>
      <c r="P76" s="188"/>
      <c r="Q76" s="189"/>
    </row>
    <row r="77" spans="1:17" ht="13.5" customHeight="1">
      <c r="A77" s="583"/>
      <c r="B77" s="513"/>
      <c r="C77" s="439"/>
      <c r="D77" s="439"/>
      <c r="E77" s="187" t="e">
        <f>'5- Identificación de Riesgos'!#REF!</f>
        <v>#REF!</v>
      </c>
      <c r="F77" s="479"/>
      <c r="G77" s="576"/>
      <c r="H77" s="439"/>
      <c r="I77" s="91"/>
      <c r="J77" s="578"/>
      <c r="K77" s="578"/>
      <c r="L77" s="580"/>
      <c r="M77" s="513"/>
      <c r="N77" s="513"/>
      <c r="O77" s="188"/>
      <c r="P77" s="188"/>
      <c r="Q77" s="189"/>
    </row>
    <row r="78" spans="1:17" ht="13.5" customHeight="1">
      <c r="A78" s="583"/>
      <c r="B78" s="513"/>
      <c r="C78" s="439"/>
      <c r="D78" s="439"/>
      <c r="E78" s="187" t="e">
        <f>'5- Identificación de Riesgos'!#REF!</f>
        <v>#REF!</v>
      </c>
      <c r="F78" s="479"/>
      <c r="G78" s="576"/>
      <c r="H78" s="439"/>
      <c r="I78" s="91"/>
      <c r="J78" s="578"/>
      <c r="K78" s="578"/>
      <c r="L78" s="580"/>
      <c r="M78" s="513"/>
      <c r="N78" s="513"/>
      <c r="O78" s="188"/>
      <c r="P78" s="188"/>
      <c r="Q78" s="189"/>
    </row>
    <row r="79" spans="1:17" ht="13.5" customHeight="1">
      <c r="A79" s="584"/>
      <c r="B79" s="514"/>
      <c r="C79" s="440"/>
      <c r="D79" s="440"/>
      <c r="E79" s="190" t="e">
        <f>'5- Identificación de Riesgos'!#REF!</f>
        <v>#REF!</v>
      </c>
      <c r="F79" s="480"/>
      <c r="G79" s="577"/>
      <c r="H79" s="440"/>
      <c r="I79" s="159"/>
      <c r="J79" s="579"/>
      <c r="K79" s="579"/>
      <c r="L79" s="581"/>
      <c r="M79" s="444"/>
      <c r="N79" s="514"/>
      <c r="O79" s="191"/>
      <c r="P79" s="191"/>
      <c r="Q79" s="192"/>
    </row>
  </sheetData>
  <mergeCells count="112">
    <mergeCell ref="A30:A39"/>
    <mergeCell ref="B30:B39"/>
    <mergeCell ref="C30:C39"/>
    <mergeCell ref="D30:D39"/>
    <mergeCell ref="F30:F39"/>
    <mergeCell ref="C40:C49"/>
    <mergeCell ref="G30:G39"/>
    <mergeCell ref="F10:F19"/>
    <mergeCell ref="K8:K9"/>
    <mergeCell ref="I8:I9"/>
    <mergeCell ref="E8:E9"/>
    <mergeCell ref="A50:A59"/>
    <mergeCell ref="B50:B59"/>
    <mergeCell ref="C50:C59"/>
    <mergeCell ref="D50:D59"/>
    <mergeCell ref="F50:F59"/>
    <mergeCell ref="D40:D49"/>
    <mergeCell ref="F40:F49"/>
    <mergeCell ref="A40:A49"/>
    <mergeCell ref="B40:B4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C6:M6"/>
    <mergeCell ref="K40:K49"/>
    <mergeCell ref="H40:H49"/>
    <mergeCell ref="L30:L3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L8:L9"/>
    <mergeCell ref="A60:A69"/>
    <mergeCell ref="B60:B69"/>
    <mergeCell ref="C60:C69"/>
    <mergeCell ref="D60:D69"/>
    <mergeCell ref="F60:F69"/>
    <mergeCell ref="G60:G69"/>
    <mergeCell ref="H60:H69"/>
    <mergeCell ref="J60:J69"/>
    <mergeCell ref="K60:K69"/>
    <mergeCell ref="M70:M79"/>
    <mergeCell ref="N70:N79"/>
    <mergeCell ref="G70:G79"/>
    <mergeCell ref="H70:H79"/>
    <mergeCell ref="J70:J79"/>
    <mergeCell ref="K70:K79"/>
    <mergeCell ref="L70:L79"/>
    <mergeCell ref="A70:A79"/>
    <mergeCell ref="B70:B79"/>
    <mergeCell ref="C70:C79"/>
    <mergeCell ref="D70:D79"/>
    <mergeCell ref="F70:F79"/>
  </mergeCells>
  <conditionalFormatting sqref="F10 F20 F30 F40 F50">
    <cfRule type="containsText" dxfId="336" priority="587" operator="containsText" text="Muy Baja">
      <formula>NOT(ISERROR(SEARCH("Muy Baja",F10)))</formula>
    </cfRule>
    <cfRule type="containsText" dxfId="335" priority="588" operator="containsText" text="Baja">
      <formula>NOT(ISERROR(SEARCH("Baja",F10)))</formula>
    </cfRule>
    <cfRule type="containsText" dxfId="334" priority="589" operator="containsText" text="Muy Alta">
      <formula>NOT(ISERROR(SEARCH("Muy Alta",F10)))</formula>
    </cfRule>
    <cfRule type="containsText" dxfId="333" priority="591" operator="containsText" text="Alta">
      <formula>NOT(ISERROR(SEARCH("Alta",F10)))</formula>
    </cfRule>
    <cfRule type="containsText" dxfId="332" priority="592" operator="containsText" text="Media">
      <formula>NOT(ISERROR(SEARCH("Media",F10)))</formula>
    </cfRule>
    <cfRule type="containsText" dxfId="331" priority="593" operator="containsText" text="Media">
      <formula>NOT(ISERROR(SEARCH("Media",F10)))</formula>
    </cfRule>
    <cfRule type="containsText" dxfId="330" priority="594" operator="containsText" text="Media">
      <formula>NOT(ISERROR(SEARCH("Media",F10)))</formula>
    </cfRule>
    <cfRule type="containsText" dxfId="329" priority="595" operator="containsText" text="Muy Baja">
      <formula>NOT(ISERROR(SEARCH("Muy Baja",F10)))</formula>
    </cfRule>
    <cfRule type="containsText" dxfId="328" priority="596" operator="containsText" text="Baja">
      <formula>NOT(ISERROR(SEARCH("Baja",F10)))</formula>
    </cfRule>
    <cfRule type="containsText" dxfId="327" priority="597" operator="containsText" text="Muy Baja">
      <formula>NOT(ISERROR(SEARCH("Muy Baja",F10)))</formula>
    </cfRule>
    <cfRule type="containsText" dxfId="326" priority="598" operator="containsText" text="Muy Baja">
      <formula>NOT(ISERROR(SEARCH("Muy Baja",F10)))</formula>
    </cfRule>
    <cfRule type="containsText" dxfId="325" priority="599" operator="containsText" text="Muy Baja">
      <formula>NOT(ISERROR(SEARCH("Muy Baja",F10)))</formula>
    </cfRule>
    <cfRule type="containsText" dxfId="324" priority="600" operator="containsText" text="Muy Baja'Tabla probabilidad'!">
      <formula>NOT(ISERROR(SEARCH("Muy Baja'Tabla probabilidad'!",F10)))</formula>
    </cfRule>
    <cfRule type="containsText" dxfId="323" priority="601" operator="containsText" text="Muy bajo">
      <formula>NOT(ISERROR(SEARCH("Muy bajo",F10)))</formula>
    </cfRule>
    <cfRule type="containsText" dxfId="322" priority="602" operator="containsText" text="Alta">
      <formula>NOT(ISERROR(SEARCH("Alta",F10)))</formula>
    </cfRule>
    <cfRule type="containsText" dxfId="321" priority="603" operator="containsText" text="Media">
      <formula>NOT(ISERROR(SEARCH("Media",F10)))</formula>
    </cfRule>
    <cfRule type="containsText" dxfId="320" priority="604" operator="containsText" text="Baja">
      <formula>NOT(ISERROR(SEARCH("Baja",F10)))</formula>
    </cfRule>
    <cfRule type="containsText" dxfId="319" priority="605" operator="containsText" text="Muy baja">
      <formula>NOT(ISERROR(SEARCH("Muy baja",F10)))</formula>
    </cfRule>
    <cfRule type="cellIs" dxfId="318" priority="608" operator="between">
      <formula>1</formula>
      <formula>2</formula>
    </cfRule>
    <cfRule type="cellIs" dxfId="317" priority="609" operator="between">
      <formula>0</formula>
      <formula>2</formula>
    </cfRule>
  </conditionalFormatting>
  <conditionalFormatting sqref="F60">
    <cfRule type="containsText" dxfId="316" priority="189" operator="containsText" text="Muy Baja">
      <formula>NOT(ISERROR(SEARCH("Muy Baja",F60)))</formula>
    </cfRule>
    <cfRule type="containsText" dxfId="315" priority="190" operator="containsText" text="Baja">
      <formula>NOT(ISERROR(SEARCH("Baja",F60)))</formula>
    </cfRule>
    <cfRule type="containsText" dxfId="314" priority="191" operator="containsText" text="Muy Alta">
      <formula>NOT(ISERROR(SEARCH("Muy Alta",F60)))</formula>
    </cfRule>
    <cfRule type="containsText" dxfId="313" priority="192" operator="containsText" text="Alta">
      <formula>NOT(ISERROR(SEARCH("Alta",F60)))</formula>
    </cfRule>
    <cfRule type="containsText" dxfId="312" priority="193" operator="containsText" text="Media">
      <formula>NOT(ISERROR(SEARCH("Media",F60)))</formula>
    </cfRule>
    <cfRule type="containsText" dxfId="311" priority="194" operator="containsText" text="Media">
      <formula>NOT(ISERROR(SEARCH("Media",F60)))</formula>
    </cfRule>
    <cfRule type="containsText" dxfId="310" priority="195" operator="containsText" text="Media">
      <formula>NOT(ISERROR(SEARCH("Media",F60)))</formula>
    </cfRule>
    <cfRule type="containsText" dxfId="309" priority="196" operator="containsText" text="Muy Baja">
      <formula>NOT(ISERROR(SEARCH("Muy Baja",F60)))</formula>
    </cfRule>
    <cfRule type="containsText" dxfId="308" priority="197" operator="containsText" text="Baja">
      <formula>NOT(ISERROR(SEARCH("Baja",F60)))</formula>
    </cfRule>
    <cfRule type="containsText" dxfId="307" priority="198" operator="containsText" text="Muy Baja">
      <formula>NOT(ISERROR(SEARCH("Muy Baja",F60)))</formula>
    </cfRule>
    <cfRule type="containsText" dxfId="306" priority="199" operator="containsText" text="Muy Baja">
      <formula>NOT(ISERROR(SEARCH("Muy Baja",F60)))</formula>
    </cfRule>
    <cfRule type="containsText" dxfId="305" priority="200" operator="containsText" text="Muy Baja">
      <formula>NOT(ISERROR(SEARCH("Muy Baja",F60)))</formula>
    </cfRule>
    <cfRule type="containsText" dxfId="304" priority="201" operator="containsText" text="Muy Baja'Tabla probabilidad'!">
      <formula>NOT(ISERROR(SEARCH("Muy Baja'Tabla probabilidad'!",F60)))</formula>
    </cfRule>
    <cfRule type="containsText" dxfId="303" priority="202" operator="containsText" text="Muy bajo">
      <formula>NOT(ISERROR(SEARCH("Muy bajo",F60)))</formula>
    </cfRule>
    <cfRule type="containsText" dxfId="302" priority="203" operator="containsText" text="Alta">
      <formula>NOT(ISERROR(SEARCH("Alta",F60)))</formula>
    </cfRule>
    <cfRule type="containsText" dxfId="301" priority="204" operator="containsText" text="Media">
      <formula>NOT(ISERROR(SEARCH("Media",F60)))</formula>
    </cfRule>
    <cfRule type="containsText" dxfId="300" priority="205" operator="containsText" text="Baja">
      <formula>NOT(ISERROR(SEARCH("Baja",F60)))</formula>
    </cfRule>
    <cfRule type="containsText" dxfId="299" priority="206" operator="containsText" text="Muy baja">
      <formula>NOT(ISERROR(SEARCH("Muy baja",F60)))</formula>
    </cfRule>
    <cfRule type="cellIs" dxfId="298" priority="209" operator="between">
      <formula>1</formula>
      <formula>2</formula>
    </cfRule>
    <cfRule type="cellIs" dxfId="297" priority="210" operator="between">
      <formula>0</formula>
      <formula>2</formula>
    </cfRule>
  </conditionalFormatting>
  <conditionalFormatting sqref="F70">
    <cfRule type="containsText" dxfId="296" priority="63" operator="containsText" text="Muy Baja">
      <formula>NOT(ISERROR(SEARCH("Muy Baja",F70)))</formula>
    </cfRule>
    <cfRule type="containsText" dxfId="295" priority="64" operator="containsText" text="Baja">
      <formula>NOT(ISERROR(SEARCH("Baja",F70)))</formula>
    </cfRule>
    <cfRule type="containsText" dxfId="294" priority="65" operator="containsText" text="Muy Alta">
      <formula>NOT(ISERROR(SEARCH("Muy Alta",F70)))</formula>
    </cfRule>
    <cfRule type="containsText" dxfId="293" priority="66" operator="containsText" text="Alta">
      <formula>NOT(ISERROR(SEARCH("Alta",F70)))</formula>
    </cfRule>
    <cfRule type="containsText" dxfId="292" priority="67" operator="containsText" text="Media">
      <formula>NOT(ISERROR(SEARCH("Media",F70)))</formula>
    </cfRule>
    <cfRule type="containsText" dxfId="291" priority="68" operator="containsText" text="Media">
      <formula>NOT(ISERROR(SEARCH("Media",F70)))</formula>
    </cfRule>
    <cfRule type="containsText" dxfId="290" priority="69" operator="containsText" text="Media">
      <formula>NOT(ISERROR(SEARCH("Media",F70)))</formula>
    </cfRule>
    <cfRule type="containsText" dxfId="289" priority="70" operator="containsText" text="Muy Baja">
      <formula>NOT(ISERROR(SEARCH("Muy Baja",F70)))</formula>
    </cfRule>
    <cfRule type="containsText" dxfId="288" priority="71" operator="containsText" text="Baja">
      <formula>NOT(ISERROR(SEARCH("Baja",F70)))</formula>
    </cfRule>
    <cfRule type="containsText" dxfId="287" priority="72" operator="containsText" text="Muy Baja">
      <formula>NOT(ISERROR(SEARCH("Muy Baja",F70)))</formula>
    </cfRule>
    <cfRule type="containsText" dxfId="286" priority="73" operator="containsText" text="Muy Baja">
      <formula>NOT(ISERROR(SEARCH("Muy Baja",F70)))</formula>
    </cfRule>
    <cfRule type="containsText" dxfId="285" priority="74" operator="containsText" text="Muy Baja">
      <formula>NOT(ISERROR(SEARCH("Muy Baja",F70)))</formula>
    </cfRule>
    <cfRule type="containsText" dxfId="284" priority="75" operator="containsText" text="Muy Baja'Tabla probabilidad'!">
      <formula>NOT(ISERROR(SEARCH("Muy Baja'Tabla probabilidad'!",F70)))</formula>
    </cfRule>
    <cfRule type="containsText" dxfId="283" priority="76" operator="containsText" text="Muy bajo">
      <formula>NOT(ISERROR(SEARCH("Muy bajo",F70)))</formula>
    </cfRule>
    <cfRule type="containsText" dxfId="282" priority="77" operator="containsText" text="Alta">
      <formula>NOT(ISERROR(SEARCH("Alta",F70)))</formula>
    </cfRule>
    <cfRule type="containsText" dxfId="281" priority="78" operator="containsText" text="Media">
      <formula>NOT(ISERROR(SEARCH("Media",F70)))</formula>
    </cfRule>
    <cfRule type="containsText" dxfId="280" priority="79" operator="containsText" text="Baja">
      <formula>NOT(ISERROR(SEARCH("Baja",F70)))</formula>
    </cfRule>
    <cfRule type="containsText" dxfId="279" priority="80" operator="containsText" text="Muy baja">
      <formula>NOT(ISERROR(SEARCH("Muy baja",F70)))</formula>
    </cfRule>
    <cfRule type="cellIs" dxfId="278" priority="83" operator="between">
      <formula>1</formula>
      <formula>2</formula>
    </cfRule>
    <cfRule type="cellIs" dxfId="277" priority="84" operator="between">
      <formula>0</formula>
      <formula>2</formula>
    </cfRule>
  </conditionalFormatting>
  <conditionalFormatting sqref="G10 G20 G30 G40 G50">
    <cfRule type="containsText" dxfId="276" priority="581" operator="containsText" text="Catastrófico">
      <formula>NOT(ISERROR(SEARCH("Catastrófico",G10)))</formula>
    </cfRule>
    <cfRule type="containsText" dxfId="275" priority="582" operator="containsText" text="Mayor">
      <formula>NOT(ISERROR(SEARCH("Mayor",G10)))</formula>
    </cfRule>
    <cfRule type="containsText" dxfId="274" priority="583" operator="containsText" text="Alta">
      <formula>NOT(ISERROR(SEARCH("Alta",G10)))</formula>
    </cfRule>
    <cfRule type="containsText" dxfId="273" priority="584" operator="containsText" text="Moderado">
      <formula>NOT(ISERROR(SEARCH("Moderado",G10)))</formula>
    </cfRule>
    <cfRule type="containsText" dxfId="272" priority="585" operator="containsText" text="Menor">
      <formula>NOT(ISERROR(SEARCH("Menor",G10)))</formula>
    </cfRule>
    <cfRule type="containsText" dxfId="271" priority="586" operator="containsText" text="Leve">
      <formula>NOT(ISERROR(SEARCH("Leve",G10)))</formula>
    </cfRule>
  </conditionalFormatting>
  <conditionalFormatting sqref="G60">
    <cfRule type="containsText" dxfId="270" priority="183" operator="containsText" text="Catastrófico">
      <formula>NOT(ISERROR(SEARCH("Catastrófico",G60)))</formula>
    </cfRule>
    <cfRule type="containsText" dxfId="269" priority="184" operator="containsText" text="Mayor">
      <formula>NOT(ISERROR(SEARCH("Mayor",G60)))</formula>
    </cfRule>
    <cfRule type="containsText" dxfId="268" priority="185" operator="containsText" text="Alta">
      <formula>NOT(ISERROR(SEARCH("Alta",G60)))</formula>
    </cfRule>
    <cfRule type="containsText" dxfId="267" priority="186" operator="containsText" text="Moderado">
      <formula>NOT(ISERROR(SEARCH("Moderado",G60)))</formula>
    </cfRule>
    <cfRule type="containsText" dxfId="266" priority="187" operator="containsText" text="Menor">
      <formula>NOT(ISERROR(SEARCH("Menor",G60)))</formula>
    </cfRule>
    <cfRule type="containsText" dxfId="265" priority="188" operator="containsText" text="Leve">
      <formula>NOT(ISERROR(SEARCH("Leve",G60)))</formula>
    </cfRule>
  </conditionalFormatting>
  <conditionalFormatting sqref="G70">
    <cfRule type="containsText" dxfId="264" priority="57" operator="containsText" text="Catastrófico">
      <formula>NOT(ISERROR(SEARCH("Catastrófico",G70)))</formula>
    </cfRule>
    <cfRule type="containsText" dxfId="263" priority="58" operator="containsText" text="Mayor">
      <formula>NOT(ISERROR(SEARCH("Mayor",G70)))</formula>
    </cfRule>
    <cfRule type="containsText" dxfId="262" priority="59" operator="containsText" text="Alta">
      <formula>NOT(ISERROR(SEARCH("Alta",G70)))</formula>
    </cfRule>
    <cfRule type="containsText" dxfId="261" priority="60" operator="containsText" text="Moderado">
      <formula>NOT(ISERROR(SEARCH("Moderado",G70)))</formula>
    </cfRule>
    <cfRule type="containsText" dxfId="260" priority="61" operator="containsText" text="Menor">
      <formula>NOT(ISERROR(SEARCH("Menor",G70)))</formula>
    </cfRule>
    <cfRule type="containsText" dxfId="259" priority="62" operator="containsText" text="Leve">
      <formula>NOT(ISERROR(SEARCH("Leve",G70)))</formula>
    </cfRule>
  </conditionalFormatting>
  <conditionalFormatting sqref="H10:I10 H20:I20 H30:I30 H40:I40 H50:I50">
    <cfRule type="containsText" dxfId="258" priority="576" operator="containsText" text="Extremo">
      <formula>NOT(ISERROR(SEARCH("Extremo",H10)))</formula>
    </cfRule>
    <cfRule type="containsText" dxfId="257" priority="577" operator="containsText" text="Alto">
      <formula>NOT(ISERROR(SEARCH("Alto",H10)))</formula>
    </cfRule>
    <cfRule type="containsText" dxfId="256" priority="578" operator="containsText" text="Bajo">
      <formula>NOT(ISERROR(SEARCH("Bajo",H10)))</formula>
    </cfRule>
    <cfRule type="containsText" dxfId="255" priority="579" operator="containsText" text="Moderado">
      <formula>NOT(ISERROR(SEARCH("Moderado",H10)))</formula>
    </cfRule>
    <cfRule type="containsText" dxfId="254" priority="580" operator="containsText" text="Extremo">
      <formula>NOT(ISERROR(SEARCH("Extremo",H10)))</formula>
    </cfRule>
  </conditionalFormatting>
  <conditionalFormatting sqref="H60:I60">
    <cfRule type="containsText" dxfId="253" priority="178" operator="containsText" text="Extremo">
      <formula>NOT(ISERROR(SEARCH("Extremo",H60)))</formula>
    </cfRule>
    <cfRule type="containsText" dxfId="252" priority="179" operator="containsText" text="Alto">
      <formula>NOT(ISERROR(SEARCH("Alto",H60)))</formula>
    </cfRule>
    <cfRule type="containsText" dxfId="251" priority="180" operator="containsText" text="Bajo">
      <formula>NOT(ISERROR(SEARCH("Bajo",H60)))</formula>
    </cfRule>
    <cfRule type="containsText" dxfId="250" priority="181" operator="containsText" text="Moderado">
      <formula>NOT(ISERROR(SEARCH("Moderado",H60)))</formula>
    </cfRule>
    <cfRule type="containsText" dxfId="249" priority="182" operator="containsText" text="Extremo">
      <formula>NOT(ISERROR(SEARCH("Extremo",H60)))</formula>
    </cfRule>
  </conditionalFormatting>
  <conditionalFormatting sqref="H70:I70">
    <cfRule type="containsText" dxfId="248" priority="52" operator="containsText" text="Extremo">
      <formula>NOT(ISERROR(SEARCH("Extremo",H70)))</formula>
    </cfRule>
    <cfRule type="containsText" dxfId="247" priority="53" operator="containsText" text="Alto">
      <formula>NOT(ISERROR(SEARCH("Alto",H70)))</formula>
    </cfRule>
    <cfRule type="containsText" dxfId="246" priority="54" operator="containsText" text="Bajo">
      <formula>NOT(ISERROR(SEARCH("Bajo",H70)))</formula>
    </cfRule>
    <cfRule type="containsText" dxfId="245" priority="55" operator="containsText" text="Moderado">
      <formula>NOT(ISERROR(SEARCH("Moderado",H70)))</formula>
    </cfRule>
    <cfRule type="containsText" dxfId="244" priority="56" operator="containsText" text="Extremo">
      <formula>NOT(ISERROR(SEARCH("Extremo",H70)))</formula>
    </cfRule>
  </conditionalFormatting>
  <conditionalFormatting sqref="J10:J49">
    <cfRule type="containsText" dxfId="243" priority="545" operator="containsText" text="Muy Alta">
      <formula>NOT(ISERROR(SEARCH("Muy Alta",J10)))</formula>
    </cfRule>
    <cfRule type="containsText" dxfId="242" priority="546" operator="containsText" text="Alta">
      <formula>NOT(ISERROR(SEARCH("Alta",J10)))</formula>
    </cfRule>
    <cfRule type="containsText" dxfId="241" priority="547" operator="containsText" text="Media">
      <formula>NOT(ISERROR(SEARCH("Media",J10)))</formula>
    </cfRule>
    <cfRule type="containsText" dxfId="240" priority="548" operator="containsText" text="Baja">
      <formula>NOT(ISERROR(SEARCH("Baja",J10)))</formula>
    </cfRule>
    <cfRule type="containsText" dxfId="239" priority="549" operator="containsText" text="Muy Baja">
      <formula>NOT(ISERROR(SEARCH("Muy Baja",J10)))</formula>
    </cfRule>
  </conditionalFormatting>
  <conditionalFormatting sqref="J10:J79">
    <cfRule type="containsText" dxfId="238" priority="263" operator="containsText" text="Muy Baja">
      <formula>NOT(ISERROR(SEARCH("Muy Baja",J10)))</formula>
    </cfRule>
  </conditionalFormatting>
  <conditionalFormatting sqref="J50:J79">
    <cfRule type="containsText" dxfId="237" priority="253" operator="containsText" text="Muy Baja">
      <formula>NOT(ISERROR(SEARCH("Muy Baja",J50)))</formula>
    </cfRule>
    <cfRule type="containsText" dxfId="236" priority="259" operator="containsText" text="Muy Alta">
      <formula>NOT(ISERROR(SEARCH("Muy Alta",J50)))</formula>
    </cfRule>
    <cfRule type="containsText" dxfId="235" priority="260" operator="containsText" text="Alta">
      <formula>NOT(ISERROR(SEARCH("Alta",J50)))</formula>
    </cfRule>
    <cfRule type="containsText" dxfId="234" priority="261" operator="containsText" text="Media">
      <formula>NOT(ISERROR(SEARCH("Media",J50)))</formula>
    </cfRule>
    <cfRule type="containsText" dxfId="233" priority="262" operator="containsText" text="Baja">
      <formula>NOT(ISERROR(SEARCH("Baja",J50)))</formula>
    </cfRule>
  </conditionalFormatting>
  <conditionalFormatting sqref="K10:K79">
    <cfRule type="containsText" dxfId="232" priority="254" operator="containsText" text="Catastrófico">
      <formula>NOT(ISERROR(SEARCH("Catastrófico",K10)))</formula>
    </cfRule>
    <cfRule type="containsText" dxfId="231" priority="255" operator="containsText" text="Moderado">
      <formula>NOT(ISERROR(SEARCH("Moderado",K10)))</formula>
    </cfRule>
    <cfRule type="containsText" dxfId="230" priority="256" operator="containsText" text="Menor">
      <formula>NOT(ISERROR(SEARCH("Menor",K10)))</formula>
    </cfRule>
    <cfRule type="containsText" dxfId="229" priority="257" operator="containsText" text="Leve">
      <formula>NOT(ISERROR(SEARCH("Leve",K10)))</formula>
    </cfRule>
    <cfRule type="containsText" dxfId="228" priority="258" operator="containsText" text="Mayor">
      <formula>NOT(ISERROR(SEARCH("Mayor",K10)))</formula>
    </cfRule>
  </conditionalFormatting>
  <conditionalFormatting sqref="M10 M20 M30 M40">
    <cfRule type="containsText" dxfId="227" priority="550" operator="containsText" text="Extremo">
      <formula>NOT(ISERROR(SEARCH("Extremo",M10)))</formula>
    </cfRule>
    <cfRule type="containsText" dxfId="226" priority="551" operator="containsText" text="Alto">
      <formula>NOT(ISERROR(SEARCH("Alto",M10)))</formula>
    </cfRule>
    <cfRule type="containsText" dxfId="225" priority="552" operator="containsText" text="Moderado">
      <formula>NOT(ISERROR(SEARCH("Moderado",M10)))</formula>
    </cfRule>
    <cfRule type="containsText" dxfId="224" priority="553" operator="containsText" text="Menor">
      <formula>NOT(ISERROR(SEARCH("Menor",M10)))</formula>
    </cfRule>
    <cfRule type="containsText" dxfId="223" priority="554" operator="containsText" text="Bajo">
      <formula>NOT(ISERROR(SEARCH("Bajo",M10)))</formula>
    </cfRule>
    <cfRule type="containsText" dxfId="222" priority="555" operator="containsText" text="Moderado">
      <formula>NOT(ISERROR(SEARCH("Moderado",M10)))</formula>
    </cfRule>
    <cfRule type="containsText" dxfId="221" priority="556" operator="containsText" text="Extremo">
      <formula>NOT(ISERROR(SEARCH("Extremo",M10)))</formula>
    </cfRule>
    <cfRule type="containsText" dxfId="220" priority="557" operator="containsText" text="Baja">
      <formula>NOT(ISERROR(SEARCH("Baja",M10)))</formula>
    </cfRule>
    <cfRule type="containsText" dxfId="219" priority="558" operator="containsText" text="Alto">
      <formula>NOT(ISERROR(SEARCH("Alto",M10)))</formula>
    </cfRule>
  </conditionalFormatting>
  <conditionalFormatting sqref="M50">
    <cfRule type="containsText" dxfId="218" priority="264" operator="containsText" text="Extremo">
      <formula>NOT(ISERROR(SEARCH("Extremo",M50)))</formula>
    </cfRule>
    <cfRule type="containsText" dxfId="217" priority="265" operator="containsText" text="Alto">
      <formula>NOT(ISERROR(SEARCH("Alto",M50)))</formula>
    </cfRule>
    <cfRule type="containsText" dxfId="216" priority="266" operator="containsText" text="Moderado">
      <formula>NOT(ISERROR(SEARCH("Moderado",M50)))</formula>
    </cfRule>
    <cfRule type="containsText" dxfId="215" priority="267" operator="containsText" text="Menor">
      <formula>NOT(ISERROR(SEARCH("Menor",M50)))</formula>
    </cfRule>
    <cfRule type="containsText" dxfId="214" priority="268" operator="containsText" text="Bajo">
      <formula>NOT(ISERROR(SEARCH("Bajo",M50)))</formula>
    </cfRule>
    <cfRule type="containsText" dxfId="213" priority="269" operator="containsText" text="Moderado">
      <formula>NOT(ISERROR(SEARCH("Moderado",M50)))</formula>
    </cfRule>
    <cfRule type="containsText" dxfId="212" priority="270" operator="containsText" text="Extremo">
      <formula>NOT(ISERROR(SEARCH("Extremo",M50)))</formula>
    </cfRule>
    <cfRule type="containsText" dxfId="211" priority="271" operator="containsText" text="Baja">
      <formula>NOT(ISERROR(SEARCH("Baja",M50)))</formula>
    </cfRule>
    <cfRule type="containsText" dxfId="210" priority="272" operator="containsText" text="Alto">
      <formula>NOT(ISERROR(SEARCH("Alto",M50)))</formula>
    </cfRule>
  </conditionalFormatting>
  <conditionalFormatting sqref="M60">
    <cfRule type="containsText" dxfId="209" priority="169" operator="containsText" text="Extremo">
      <formula>NOT(ISERROR(SEARCH("Extremo",M60)))</formula>
    </cfRule>
    <cfRule type="containsText" dxfId="208" priority="170" operator="containsText" text="Alto">
      <formula>NOT(ISERROR(SEARCH("Alto",M60)))</formula>
    </cfRule>
    <cfRule type="containsText" dxfId="207" priority="171" operator="containsText" text="Moderado">
      <formula>NOT(ISERROR(SEARCH("Moderado",M60)))</formula>
    </cfRule>
    <cfRule type="containsText" dxfId="206" priority="172" operator="containsText" text="Menor">
      <formula>NOT(ISERROR(SEARCH("Menor",M60)))</formula>
    </cfRule>
    <cfRule type="containsText" dxfId="205" priority="173" operator="containsText" text="Bajo">
      <formula>NOT(ISERROR(SEARCH("Bajo",M60)))</formula>
    </cfRule>
    <cfRule type="containsText" dxfId="204" priority="174" operator="containsText" text="Moderado">
      <formula>NOT(ISERROR(SEARCH("Moderado",M60)))</formula>
    </cfRule>
    <cfRule type="containsText" dxfId="203" priority="175" operator="containsText" text="Extremo">
      <formula>NOT(ISERROR(SEARCH("Extremo",M60)))</formula>
    </cfRule>
    <cfRule type="containsText" dxfId="202" priority="176" operator="containsText" text="Baja">
      <formula>NOT(ISERROR(SEARCH("Baja",M60)))</formula>
    </cfRule>
    <cfRule type="containsText" dxfId="201" priority="177" operator="containsText" text="Alto">
      <formula>NOT(ISERROR(SEARCH("Alto",M60)))</formula>
    </cfRule>
  </conditionalFormatting>
  <conditionalFormatting sqref="M70">
    <cfRule type="containsText" dxfId="200" priority="43" operator="containsText" text="Extremo">
      <formula>NOT(ISERROR(SEARCH("Extremo",M70)))</formula>
    </cfRule>
    <cfRule type="containsText" dxfId="199" priority="44" operator="containsText" text="Alto">
      <formula>NOT(ISERROR(SEARCH("Alto",M70)))</formula>
    </cfRule>
    <cfRule type="containsText" dxfId="198" priority="45" operator="containsText" text="Moderado">
      <formula>NOT(ISERROR(SEARCH("Moderado",M70)))</formula>
    </cfRule>
    <cfRule type="containsText" dxfId="197" priority="46" operator="containsText" text="Menor">
      <formula>NOT(ISERROR(SEARCH("Menor",M70)))</formula>
    </cfRule>
    <cfRule type="containsText" dxfId="196" priority="47" operator="containsText" text="Bajo">
      <formula>NOT(ISERROR(SEARCH("Bajo",M70)))</formula>
    </cfRule>
    <cfRule type="containsText" dxfId="195" priority="48" operator="containsText" text="Moderado">
      <formula>NOT(ISERROR(SEARCH("Moderado",M70)))</formula>
    </cfRule>
    <cfRule type="containsText" dxfId="194" priority="49" operator="containsText" text="Extremo">
      <formula>NOT(ISERROR(SEARCH("Extremo",M70)))</formula>
    </cfRule>
    <cfRule type="containsText" dxfId="193" priority="50" operator="containsText" text="Baja">
      <formula>NOT(ISERROR(SEARCH("Baja",M70)))</formula>
    </cfRule>
    <cfRule type="containsText" dxfId="192" priority="51" operator="containsText" text="Alto">
      <formula>NOT(ISERROR(SEARCH("Alto",M70)))</formula>
    </cfRule>
  </conditionalFormatting>
  <dataValidations count="1">
    <dataValidation type="list" allowBlank="1" showInputMessage="1" showErrorMessage="1" sqref="D10:D7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topLeftCell="A25" zoomScale="70" zoomScaleNormal="70" workbookViewId="0">
      <selection activeCell="C59" sqref="C59:E59"/>
    </sheetView>
  </sheetViews>
  <sheetFormatPr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43" customWidth="1"/>
    <col min="16" max="32" width="11.5703125" style="99"/>
    <col min="33" max="36" width="11.42578125" style="3"/>
    <col min="37" max="138" width="11.42578125" style="2"/>
  </cols>
  <sheetData>
    <row r="1" spans="1:138" s="2" customFormat="1">
      <c r="E1" s="47"/>
      <c r="N1" s="128"/>
      <c r="O1" s="238"/>
      <c r="P1" s="3"/>
      <c r="Q1" s="3"/>
      <c r="R1" s="3"/>
      <c r="S1" s="3"/>
      <c r="T1" s="3"/>
      <c r="U1" s="3"/>
      <c r="V1" s="3"/>
      <c r="W1" s="3"/>
      <c r="X1" s="3"/>
      <c r="Y1" s="3"/>
      <c r="Z1" s="3"/>
      <c r="AA1" s="3"/>
      <c r="AB1" s="3"/>
      <c r="AC1" s="3"/>
      <c r="AD1" s="3"/>
      <c r="AE1" s="3"/>
      <c r="AF1" s="3"/>
      <c r="AG1" s="3"/>
      <c r="AH1" s="3"/>
      <c r="AI1" s="3"/>
      <c r="AJ1" s="3"/>
    </row>
    <row r="2" spans="1:138" ht="24" thickBot="1">
      <c r="A2" s="2"/>
      <c r="B2" s="602" t="s">
        <v>375</v>
      </c>
      <c r="C2" s="602"/>
      <c r="D2" s="602"/>
      <c r="E2" s="602"/>
      <c r="F2" s="88"/>
      <c r="G2" s="2"/>
      <c r="H2" s="2"/>
      <c r="I2" s="2"/>
      <c r="J2" s="2"/>
      <c r="K2" s="2"/>
      <c r="L2" s="2"/>
      <c r="M2" s="2"/>
      <c r="N2" s="128"/>
      <c r="O2" s="238"/>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38"/>
      <c r="P3" s="3"/>
      <c r="Q3" s="3"/>
      <c r="R3" s="3"/>
      <c r="S3" s="3"/>
      <c r="T3" s="3"/>
      <c r="U3" s="3"/>
      <c r="V3" s="3"/>
      <c r="W3" s="3"/>
      <c r="X3" s="3"/>
      <c r="Y3" s="3"/>
      <c r="Z3" s="3"/>
      <c r="AA3" s="3"/>
      <c r="AB3" s="3"/>
      <c r="AC3" s="3"/>
      <c r="AD3" s="3"/>
      <c r="AE3" s="3"/>
      <c r="AF3" s="3"/>
    </row>
    <row r="4" spans="1:138" ht="21">
      <c r="A4" s="2"/>
      <c r="B4" s="63"/>
      <c r="C4" s="64" t="s">
        <v>376</v>
      </c>
      <c r="D4" s="64"/>
      <c r="E4" s="64" t="s">
        <v>377</v>
      </c>
      <c r="F4" s="65"/>
      <c r="G4" s="2"/>
      <c r="H4" s="2"/>
      <c r="I4" s="2"/>
      <c r="J4" s="2"/>
      <c r="K4" s="2"/>
      <c r="L4" s="2"/>
      <c r="M4" s="2"/>
      <c r="N4" s="128"/>
      <c r="O4" s="238"/>
      <c r="P4" s="3"/>
      <c r="Q4" s="3"/>
      <c r="R4" s="3"/>
      <c r="S4" s="3"/>
      <c r="T4" s="3"/>
      <c r="U4" s="3"/>
      <c r="V4" s="3"/>
      <c r="W4" s="3"/>
      <c r="X4" s="3"/>
      <c r="Y4" s="3"/>
      <c r="Z4" s="3"/>
      <c r="AA4" s="3"/>
      <c r="AB4" s="3"/>
      <c r="AC4" s="3"/>
      <c r="AD4" s="3"/>
      <c r="AE4" s="3"/>
      <c r="AF4" s="3"/>
    </row>
    <row r="5" spans="1:138" ht="40.5">
      <c r="A5" s="2"/>
      <c r="B5" s="63"/>
      <c r="C5" s="64" t="s">
        <v>378</v>
      </c>
      <c r="D5" s="64"/>
      <c r="E5" s="66" t="s">
        <v>379</v>
      </c>
      <c r="F5" s="64" t="s">
        <v>377</v>
      </c>
      <c r="G5" s="2"/>
      <c r="H5" s="2"/>
      <c r="I5" s="2"/>
      <c r="J5" s="2"/>
      <c r="K5" s="2"/>
      <c r="L5" s="2"/>
      <c r="M5" s="2"/>
      <c r="N5" s="128"/>
      <c r="O5" s="238"/>
      <c r="P5" s="3"/>
      <c r="Q5" s="3"/>
      <c r="R5" s="3"/>
      <c r="S5" s="3"/>
      <c r="T5" s="3"/>
      <c r="U5" s="3"/>
      <c r="V5" s="3"/>
      <c r="W5" s="3"/>
      <c r="X5" s="3"/>
      <c r="Y5" s="3"/>
      <c r="Z5" s="3"/>
      <c r="AA5" s="3"/>
      <c r="AB5" s="3"/>
      <c r="AC5" s="3"/>
      <c r="AD5" s="3"/>
      <c r="AE5" s="3"/>
      <c r="AF5" s="3"/>
    </row>
    <row r="6" spans="1:138" ht="20.25">
      <c r="A6" s="2"/>
      <c r="B6" s="67" t="s">
        <v>380</v>
      </c>
      <c r="C6" s="113" t="s">
        <v>381</v>
      </c>
      <c r="D6" s="68">
        <v>0.04</v>
      </c>
      <c r="E6" s="69" t="s">
        <v>382</v>
      </c>
      <c r="F6" s="70">
        <v>1</v>
      </c>
      <c r="G6" s="2"/>
      <c r="H6" s="52"/>
      <c r="I6" s="2"/>
      <c r="J6" s="2"/>
      <c r="K6" s="2"/>
      <c r="L6" s="2"/>
      <c r="M6" s="2"/>
      <c r="N6" s="128"/>
      <c r="O6" s="239"/>
      <c r="P6" s="3"/>
      <c r="Q6" s="3"/>
      <c r="R6" s="3"/>
      <c r="S6" s="3"/>
      <c r="T6" s="3"/>
      <c r="U6" s="3"/>
      <c r="V6" s="3"/>
      <c r="W6" s="3"/>
      <c r="X6" s="3"/>
      <c r="Y6" s="3"/>
      <c r="Z6" s="3"/>
      <c r="AA6" s="3"/>
      <c r="AB6" s="3"/>
      <c r="AC6" s="3"/>
      <c r="AD6" s="3"/>
      <c r="AE6" s="3"/>
      <c r="AF6" s="3"/>
    </row>
    <row r="7" spans="1:138" ht="20.25">
      <c r="A7" s="2"/>
      <c r="B7" s="71" t="s">
        <v>383</v>
      </c>
      <c r="C7" s="113" t="s">
        <v>384</v>
      </c>
      <c r="D7" s="68">
        <v>0.09</v>
      </c>
      <c r="E7" s="69" t="s">
        <v>385</v>
      </c>
      <c r="F7" s="70">
        <v>2</v>
      </c>
      <c r="G7" s="2"/>
      <c r="H7" s="2"/>
      <c r="I7" s="2"/>
      <c r="J7" s="2"/>
      <c r="K7" s="2"/>
      <c r="L7" s="2"/>
      <c r="M7" s="2"/>
      <c r="N7" s="128"/>
      <c r="O7" s="239"/>
      <c r="P7" s="3"/>
      <c r="Q7" s="3"/>
      <c r="R7" s="3"/>
      <c r="S7" s="3"/>
      <c r="T7" s="3"/>
      <c r="U7" s="3"/>
      <c r="V7" s="3"/>
      <c r="W7" s="3"/>
      <c r="X7" s="3"/>
      <c r="Y7" s="3"/>
      <c r="Z7" s="3"/>
      <c r="AA7" s="3"/>
      <c r="AB7" s="3"/>
      <c r="AC7" s="3"/>
      <c r="AD7" s="3"/>
      <c r="AE7" s="3"/>
      <c r="AF7" s="3"/>
    </row>
    <row r="8" spans="1:138" ht="20.25">
      <c r="A8" s="2"/>
      <c r="B8" s="72" t="s">
        <v>386</v>
      </c>
      <c r="C8" s="113" t="s">
        <v>387</v>
      </c>
      <c r="D8" s="68">
        <v>0.28999999999999998</v>
      </c>
      <c r="E8" s="69" t="s">
        <v>388</v>
      </c>
      <c r="F8" s="70">
        <v>3</v>
      </c>
      <c r="G8" s="2"/>
      <c r="H8" s="2"/>
      <c r="I8" s="2"/>
      <c r="J8" s="2"/>
      <c r="K8" s="2"/>
      <c r="L8" s="2"/>
      <c r="M8" s="2"/>
      <c r="N8" s="128"/>
      <c r="O8" s="239"/>
      <c r="P8" s="3"/>
      <c r="Q8" s="3"/>
      <c r="R8" s="3"/>
      <c r="S8" s="3"/>
      <c r="T8" s="3"/>
      <c r="U8" s="3"/>
      <c r="V8" s="3"/>
      <c r="W8" s="3"/>
      <c r="X8" s="3"/>
      <c r="Y8" s="3"/>
      <c r="Z8" s="3"/>
      <c r="AA8" s="3"/>
      <c r="AB8" s="3"/>
      <c r="AC8" s="3"/>
      <c r="AD8" s="3"/>
      <c r="AE8" s="3"/>
      <c r="AF8" s="3"/>
    </row>
    <row r="9" spans="1:138" ht="20.25">
      <c r="A9" s="2"/>
      <c r="B9" s="73" t="s">
        <v>389</v>
      </c>
      <c r="C9" s="113" t="s">
        <v>390</v>
      </c>
      <c r="D9" s="68">
        <v>0.49</v>
      </c>
      <c r="E9" s="69" t="s">
        <v>391</v>
      </c>
      <c r="F9" s="70">
        <v>4</v>
      </c>
      <c r="G9" s="2"/>
      <c r="H9" s="2"/>
      <c r="I9" s="2"/>
      <c r="J9" s="2"/>
      <c r="K9" s="2"/>
      <c r="L9" s="2"/>
      <c r="M9" s="2"/>
      <c r="N9" s="128"/>
      <c r="O9" s="239"/>
      <c r="P9" s="3"/>
      <c r="Q9" s="3"/>
      <c r="R9" s="3"/>
      <c r="S9" s="3"/>
      <c r="T9" s="3"/>
      <c r="U9" s="3"/>
      <c r="V9" s="3"/>
      <c r="W9" s="3"/>
      <c r="X9" s="3"/>
      <c r="Y9" s="3"/>
      <c r="Z9" s="3"/>
      <c r="AA9" s="3"/>
      <c r="AB9" s="3"/>
      <c r="AC9" s="3"/>
      <c r="AD9" s="3"/>
      <c r="AE9" s="3"/>
      <c r="AF9" s="3"/>
    </row>
    <row r="10" spans="1:138" ht="20.25">
      <c r="A10" s="2"/>
      <c r="B10" s="74" t="s">
        <v>392</v>
      </c>
      <c r="C10" s="113" t="s">
        <v>393</v>
      </c>
      <c r="D10" s="68">
        <v>1</v>
      </c>
      <c r="E10" s="69" t="s">
        <v>394</v>
      </c>
      <c r="F10" s="70">
        <v>5</v>
      </c>
      <c r="G10" s="2"/>
      <c r="H10" s="2"/>
      <c r="I10" s="93" t="s">
        <v>395</v>
      </c>
      <c r="J10" s="2"/>
      <c r="K10" s="2"/>
      <c r="L10" s="2"/>
      <c r="M10" s="2"/>
      <c r="N10" s="128"/>
      <c r="O10" s="239"/>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38"/>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38"/>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38"/>
      <c r="P13" s="3"/>
      <c r="Q13" s="3"/>
      <c r="R13" s="3"/>
      <c r="S13" s="3"/>
      <c r="T13" s="3"/>
      <c r="U13" s="3"/>
      <c r="V13" s="3"/>
      <c r="W13" s="3"/>
      <c r="X13" s="3"/>
      <c r="Y13" s="3"/>
      <c r="Z13" s="3"/>
      <c r="AA13" s="3"/>
      <c r="AB13" s="3"/>
      <c r="AC13" s="3"/>
      <c r="AD13" s="3"/>
      <c r="AE13" s="3"/>
      <c r="AF13" s="3"/>
    </row>
    <row r="14" spans="1:138" ht="23.25">
      <c r="A14" s="2"/>
      <c r="B14" s="603" t="s">
        <v>396</v>
      </c>
      <c r="C14" s="603"/>
      <c r="D14" s="603"/>
      <c r="E14" s="603"/>
      <c r="F14" s="101"/>
      <c r="G14" s="62"/>
      <c r="H14" s="2"/>
      <c r="I14" s="2"/>
      <c r="J14" s="2"/>
      <c r="K14" s="2"/>
      <c r="L14" s="2"/>
      <c r="M14" s="2"/>
      <c r="N14" s="128"/>
      <c r="O14" s="238"/>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38"/>
      <c r="P15" s="3"/>
      <c r="Q15" s="3"/>
      <c r="R15" s="3"/>
      <c r="S15" s="3"/>
      <c r="T15" s="3"/>
      <c r="U15" s="3"/>
      <c r="V15" s="3"/>
      <c r="W15" s="3"/>
      <c r="X15" s="3"/>
      <c r="Y15" s="3"/>
      <c r="Z15" s="3"/>
      <c r="AA15" s="3"/>
      <c r="AB15" s="3"/>
      <c r="AC15" s="3"/>
      <c r="AD15" s="3"/>
      <c r="AE15" s="3"/>
      <c r="AF15" s="3"/>
    </row>
    <row r="16" spans="1:138" s="78" customFormat="1" ht="20.25">
      <c r="A16" s="76"/>
      <c r="B16" s="103"/>
      <c r="C16" s="605" t="s">
        <v>279</v>
      </c>
      <c r="D16" s="605"/>
      <c r="E16" s="605"/>
      <c r="F16" s="104"/>
      <c r="G16" s="76"/>
      <c r="H16" s="76"/>
      <c r="I16" s="94" t="s">
        <v>273</v>
      </c>
      <c r="J16" s="76"/>
      <c r="K16" s="76"/>
      <c r="L16" s="76"/>
      <c r="M16" s="76"/>
      <c r="N16" s="129"/>
      <c r="O16" s="240"/>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397</v>
      </c>
      <c r="C17" s="604" t="s">
        <v>280</v>
      </c>
      <c r="D17" s="604"/>
      <c r="E17" s="604"/>
      <c r="F17" s="105">
        <v>1</v>
      </c>
      <c r="G17" s="76"/>
      <c r="H17" s="76"/>
      <c r="I17" s="93" t="s">
        <v>279</v>
      </c>
      <c r="J17" s="76"/>
      <c r="K17" s="76"/>
      <c r="L17" s="76"/>
      <c r="M17" s="76"/>
      <c r="N17" s="129"/>
      <c r="O17" s="241"/>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398</v>
      </c>
      <c r="C18" s="604" t="s">
        <v>399</v>
      </c>
      <c r="D18" s="604"/>
      <c r="E18" s="604"/>
      <c r="F18" s="105">
        <v>2</v>
      </c>
      <c r="G18" s="76"/>
      <c r="H18" s="76"/>
      <c r="I18" s="93" t="s">
        <v>400</v>
      </c>
      <c r="J18" s="76"/>
      <c r="K18" s="76"/>
      <c r="L18" s="76"/>
      <c r="M18" s="76"/>
      <c r="N18" s="129"/>
      <c r="O18" s="241"/>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401</v>
      </c>
      <c r="C19" s="604" t="s">
        <v>402</v>
      </c>
      <c r="D19" s="604"/>
      <c r="E19" s="604"/>
      <c r="F19" s="105">
        <v>3</v>
      </c>
      <c r="G19" s="76"/>
      <c r="H19" s="76"/>
      <c r="I19" s="93" t="s">
        <v>285</v>
      </c>
      <c r="J19" s="76"/>
      <c r="K19" s="76"/>
      <c r="L19" s="76"/>
      <c r="M19" s="76"/>
      <c r="N19" s="129"/>
      <c r="O19" s="241"/>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403</v>
      </c>
      <c r="C20" s="604" t="s">
        <v>314</v>
      </c>
      <c r="D20" s="604"/>
      <c r="E20" s="604"/>
      <c r="F20" s="105">
        <v>4</v>
      </c>
      <c r="G20" s="76"/>
      <c r="H20" s="76"/>
      <c r="I20" s="93" t="s">
        <v>282</v>
      </c>
      <c r="J20" s="76"/>
      <c r="K20" s="76"/>
      <c r="L20" s="76"/>
      <c r="M20" s="76"/>
      <c r="N20" s="129"/>
      <c r="O20" s="241"/>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404</v>
      </c>
      <c r="C21" s="604" t="s">
        <v>405</v>
      </c>
      <c r="D21" s="604"/>
      <c r="E21" s="604"/>
      <c r="F21" s="105">
        <v>5</v>
      </c>
      <c r="G21" s="76"/>
      <c r="H21" s="76"/>
      <c r="I21" s="93" t="str">
        <f>C48</f>
        <v>Interrupción o afectación en la prestación del servicio administrativo</v>
      </c>
      <c r="J21" s="76"/>
      <c r="K21" s="76"/>
      <c r="L21" s="76"/>
      <c r="M21" s="76"/>
      <c r="N21" s="129"/>
      <c r="O21" s="241"/>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40"/>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40"/>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06" t="s">
        <v>400</v>
      </c>
      <c r="D24" s="606"/>
      <c r="E24" s="606"/>
      <c r="F24" s="85"/>
      <c r="G24" s="76"/>
      <c r="H24" s="76"/>
      <c r="I24" s="76"/>
      <c r="J24" s="76"/>
      <c r="K24" s="76"/>
      <c r="L24" s="76"/>
      <c r="M24" s="76"/>
      <c r="N24" s="129"/>
      <c r="O24" s="240"/>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397</v>
      </c>
      <c r="C25" s="604" t="s">
        <v>406</v>
      </c>
      <c r="D25" s="604"/>
      <c r="E25" s="604"/>
      <c r="F25" s="105">
        <v>1</v>
      </c>
      <c r="G25" s="76"/>
      <c r="H25" s="76"/>
      <c r="I25" s="76"/>
      <c r="J25" s="76"/>
      <c r="K25" s="76"/>
      <c r="L25" s="76"/>
      <c r="M25" s="76"/>
      <c r="N25" s="129"/>
      <c r="O25" s="242"/>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398</v>
      </c>
      <c r="C26" s="604" t="s">
        <v>407</v>
      </c>
      <c r="D26" s="604"/>
      <c r="E26" s="604"/>
      <c r="F26" s="105">
        <v>2</v>
      </c>
      <c r="G26" s="76"/>
      <c r="H26" s="76"/>
      <c r="I26" s="84"/>
      <c r="J26" s="84"/>
      <c r="K26" s="84"/>
      <c r="L26" s="84"/>
      <c r="M26" s="84"/>
      <c r="N26" s="130"/>
      <c r="O26" s="242"/>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401</v>
      </c>
      <c r="C27" s="604" t="s">
        <v>408</v>
      </c>
      <c r="D27" s="604"/>
      <c r="E27" s="604"/>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42"/>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403</v>
      </c>
      <c r="C28" s="604" t="s">
        <v>409</v>
      </c>
      <c r="D28" s="604"/>
      <c r="E28" s="604"/>
      <c r="F28" s="105">
        <v>4</v>
      </c>
      <c r="G28" s="76"/>
      <c r="H28" s="76"/>
      <c r="I28" s="84" t="str">
        <v xml:space="preserve">Si el hecho llegara a presentarse, tendría bajo impacto o efecto sobre la entidad.
</v>
      </c>
      <c r="J28" s="84"/>
      <c r="K28" s="84"/>
      <c r="L28" s="84"/>
      <c r="M28" s="84"/>
      <c r="N28" s="130"/>
      <c r="O28" s="242"/>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404</v>
      </c>
      <c r="C29" s="604" t="s">
        <v>410</v>
      </c>
      <c r="D29" s="604"/>
      <c r="E29" s="604"/>
      <c r="F29" s="105">
        <v>5</v>
      </c>
      <c r="G29" s="76"/>
      <c r="H29" s="76"/>
      <c r="I29" s="84" t="str">
        <v xml:space="preserve">Si el hecho llegara a presentarse, tendría medianas consecuencias o efectos sobre la entidad.
</v>
      </c>
      <c r="J29" s="84"/>
      <c r="K29" s="84"/>
      <c r="L29" s="84"/>
      <c r="M29" s="84"/>
      <c r="N29" s="130"/>
      <c r="O29" s="242"/>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40"/>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40"/>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05" t="s">
        <v>285</v>
      </c>
      <c r="D32" s="605"/>
      <c r="E32" s="605"/>
      <c r="F32" s="85"/>
      <c r="I32" s="84"/>
      <c r="J32" s="84"/>
      <c r="K32" s="84"/>
      <c r="L32" s="84"/>
      <c r="M32" s="84"/>
      <c r="N32" s="130"/>
      <c r="O32" s="240"/>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397</v>
      </c>
      <c r="C33" s="604" t="s">
        <v>286</v>
      </c>
      <c r="D33" s="604"/>
      <c r="E33" s="604"/>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40"/>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398</v>
      </c>
      <c r="C34" s="604" t="s">
        <v>411</v>
      </c>
      <c r="D34" s="604"/>
      <c r="E34" s="604"/>
      <c r="F34" s="107">
        <v>2</v>
      </c>
      <c r="I34" s="84" t="str">
        <v xml:space="preserve">Si el hecho llegara a presentarse, tendría bajo impacto o efecto sobre la entidad.
</v>
      </c>
      <c r="J34" s="84"/>
      <c r="K34" s="84"/>
      <c r="L34" s="84"/>
      <c r="M34" s="84"/>
      <c r="N34" s="130"/>
      <c r="O34" s="240"/>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401</v>
      </c>
      <c r="C35" s="604" t="s">
        <v>412</v>
      </c>
      <c r="D35" s="604"/>
      <c r="E35" s="604"/>
      <c r="F35" s="107">
        <v>3</v>
      </c>
      <c r="I35" s="84" t="str">
        <v xml:space="preserve">Si el hecho llegara a presentarse, tendría medianas consecuencias o efectos sobre la entidad.
</v>
      </c>
      <c r="J35" s="84"/>
      <c r="K35" s="84"/>
      <c r="L35" s="84"/>
      <c r="M35" s="84"/>
      <c r="N35" s="130"/>
      <c r="O35" s="240"/>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403</v>
      </c>
      <c r="C36" s="604" t="s">
        <v>413</v>
      </c>
      <c r="D36" s="604"/>
      <c r="E36" s="604"/>
      <c r="F36" s="107">
        <v>4</v>
      </c>
      <c r="I36" s="84" t="str">
        <v xml:space="preserve">Si el hecho llegara a presentarse, tendría altas consecuencias o efectos sobre la entidad
</v>
      </c>
      <c r="J36" s="84"/>
      <c r="K36" s="84"/>
      <c r="L36" s="84"/>
      <c r="M36" s="84"/>
      <c r="N36" s="130"/>
      <c r="O36" s="240"/>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404</v>
      </c>
      <c r="C37" s="604" t="s">
        <v>414</v>
      </c>
      <c r="D37" s="604"/>
      <c r="E37" s="604"/>
      <c r="F37" s="107">
        <v>5</v>
      </c>
      <c r="I37" s="84" t="str">
        <v xml:space="preserve">Si el hecho llegara a presentarse, tendría desastrosas consecuencias o efectos sobre la entidad.
</v>
      </c>
      <c r="J37" s="84"/>
      <c r="K37" s="84"/>
      <c r="L37" s="84"/>
      <c r="M37" s="84"/>
      <c r="N37" s="130"/>
      <c r="O37" s="240"/>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40"/>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40"/>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05" t="s">
        <v>282</v>
      </c>
      <c r="D40" s="605"/>
      <c r="E40" s="605"/>
      <c r="F40" s="85"/>
      <c r="N40" s="129"/>
      <c r="O40" s="240"/>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397</v>
      </c>
      <c r="C41" s="604" t="s">
        <v>283</v>
      </c>
      <c r="D41" s="604"/>
      <c r="E41" s="604"/>
      <c r="F41" s="107">
        <v>1</v>
      </c>
      <c r="N41" s="129"/>
      <c r="O41" s="240"/>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398</v>
      </c>
      <c r="C42" s="604" t="s">
        <v>415</v>
      </c>
      <c r="D42" s="604"/>
      <c r="E42" s="604"/>
      <c r="F42" s="107">
        <v>2</v>
      </c>
      <c r="N42" s="129"/>
      <c r="O42" s="240"/>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401</v>
      </c>
      <c r="C43" s="604" t="s">
        <v>416</v>
      </c>
      <c r="D43" s="604"/>
      <c r="E43" s="604"/>
      <c r="F43" s="107">
        <v>3</v>
      </c>
      <c r="N43" s="129"/>
      <c r="O43" s="240"/>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403</v>
      </c>
      <c r="C44" s="604" t="s">
        <v>417</v>
      </c>
      <c r="D44" s="604"/>
      <c r="E44" s="604"/>
      <c r="F44" s="107">
        <v>4</v>
      </c>
      <c r="N44" s="129"/>
      <c r="O44" s="240"/>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404</v>
      </c>
      <c r="C45" s="604" t="s">
        <v>418</v>
      </c>
      <c r="D45" s="604"/>
      <c r="E45" s="604"/>
      <c r="F45" s="107">
        <v>5</v>
      </c>
      <c r="N45" s="129"/>
      <c r="O45" s="240"/>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419</v>
      </c>
      <c r="D46" s="84"/>
      <c r="F46" s="85"/>
      <c r="N46" s="129"/>
      <c r="O46" s="240"/>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40"/>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06" t="s">
        <v>420</v>
      </c>
      <c r="D48" s="606"/>
      <c r="E48" s="606"/>
      <c r="F48" s="85"/>
      <c r="N48" s="129"/>
      <c r="O48" s="240"/>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397</v>
      </c>
      <c r="C49" s="607" t="s">
        <v>421</v>
      </c>
      <c r="D49" s="608"/>
      <c r="E49" s="609"/>
      <c r="F49" s="70">
        <v>1</v>
      </c>
      <c r="N49" s="129"/>
      <c r="O49" s="240"/>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398</v>
      </c>
      <c r="C50" s="607" t="s">
        <v>422</v>
      </c>
      <c r="D50" s="608"/>
      <c r="E50" s="609"/>
      <c r="F50" s="70">
        <v>2</v>
      </c>
      <c r="N50" s="129"/>
      <c r="O50" s="240"/>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401</v>
      </c>
      <c r="C51" s="607" t="s">
        <v>423</v>
      </c>
      <c r="D51" s="608"/>
      <c r="E51" s="609"/>
      <c r="F51" s="70">
        <v>3</v>
      </c>
      <c r="N51" s="129"/>
      <c r="O51" s="240"/>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403</v>
      </c>
      <c r="C52" s="607" t="s">
        <v>424</v>
      </c>
      <c r="D52" s="608"/>
      <c r="E52" s="609"/>
      <c r="F52" s="70">
        <v>4</v>
      </c>
      <c r="N52" s="129"/>
      <c r="O52" s="240"/>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404</v>
      </c>
      <c r="C53" s="607" t="s">
        <v>425</v>
      </c>
      <c r="D53" s="608"/>
      <c r="E53" s="609"/>
      <c r="F53" s="70">
        <v>5</v>
      </c>
      <c r="N53" s="129"/>
      <c r="O53" s="240"/>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40"/>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40"/>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395</v>
      </c>
      <c r="D56" s="96"/>
      <c r="E56" s="96"/>
      <c r="F56" s="85"/>
      <c r="N56" s="129"/>
      <c r="O56" s="240"/>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397</v>
      </c>
      <c r="C57" s="610" t="s">
        <v>426</v>
      </c>
      <c r="D57" s="611"/>
      <c r="E57" s="612"/>
      <c r="F57" s="70">
        <v>1</v>
      </c>
      <c r="N57" s="129"/>
      <c r="O57" s="240"/>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398</v>
      </c>
      <c r="C58" s="610" t="s">
        <v>427</v>
      </c>
      <c r="D58" s="611"/>
      <c r="E58" s="612"/>
      <c r="F58" s="70">
        <v>2</v>
      </c>
      <c r="N58" s="129"/>
      <c r="O58" s="240"/>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401</v>
      </c>
      <c r="C59" s="610" t="s">
        <v>428</v>
      </c>
      <c r="D59" s="611"/>
      <c r="E59" s="612"/>
      <c r="F59" s="70">
        <v>3</v>
      </c>
      <c r="N59" s="129"/>
      <c r="O59" s="240"/>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403</v>
      </c>
      <c r="C60" s="610" t="s">
        <v>429</v>
      </c>
      <c r="D60" s="611"/>
      <c r="E60" s="612"/>
      <c r="F60" s="70">
        <v>4</v>
      </c>
      <c r="N60" s="129"/>
      <c r="O60" s="240"/>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404</v>
      </c>
      <c r="C61" s="610" t="s">
        <v>430</v>
      </c>
      <c r="D61" s="611"/>
      <c r="E61" s="612"/>
      <c r="F61" s="70">
        <v>5</v>
      </c>
      <c r="N61" s="129"/>
      <c r="O61" s="240"/>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40"/>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40"/>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40"/>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40"/>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40"/>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40"/>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40"/>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40"/>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40"/>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40"/>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40"/>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40"/>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40"/>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40"/>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40"/>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40"/>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40"/>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40"/>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40"/>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40"/>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40"/>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40"/>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40"/>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40"/>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40"/>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40"/>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40"/>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40"/>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40"/>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40"/>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40"/>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40"/>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40"/>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40"/>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40"/>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40"/>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40"/>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40"/>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40"/>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40"/>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40"/>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40"/>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40"/>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40"/>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40"/>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40"/>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40"/>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40"/>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40"/>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40"/>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40"/>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40"/>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40"/>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40"/>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40"/>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40"/>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40"/>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40"/>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40"/>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40"/>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40"/>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40"/>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40"/>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40"/>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40"/>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40"/>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40"/>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40"/>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40"/>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40"/>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40"/>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40"/>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40"/>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40"/>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40"/>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40"/>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40"/>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40"/>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40"/>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40"/>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40"/>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40"/>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40"/>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40"/>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40"/>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40"/>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40"/>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40"/>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40"/>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40"/>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40"/>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40"/>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40"/>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40"/>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40"/>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40"/>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40"/>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40"/>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40"/>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40"/>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40"/>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40"/>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40"/>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40"/>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40"/>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40"/>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40"/>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40"/>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40"/>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40"/>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40"/>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40"/>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40"/>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40"/>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40"/>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40"/>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40"/>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40"/>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40"/>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40"/>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40"/>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40"/>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40"/>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40"/>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40"/>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40"/>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40"/>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40"/>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40"/>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40"/>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40"/>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40"/>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40"/>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40"/>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40"/>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40"/>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40"/>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38"/>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38"/>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38"/>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38"/>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38"/>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38"/>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38"/>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38"/>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38"/>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38"/>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38"/>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38"/>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38"/>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38"/>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38"/>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38"/>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38"/>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38"/>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38"/>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38"/>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38"/>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38"/>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38"/>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38"/>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38"/>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38"/>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38"/>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38"/>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38"/>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38"/>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38"/>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38"/>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38"/>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38"/>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38"/>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38"/>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38"/>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38"/>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38"/>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38"/>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38"/>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38"/>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38"/>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38"/>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38"/>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38"/>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38"/>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38"/>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38"/>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38"/>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38"/>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38"/>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38"/>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38"/>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38"/>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38"/>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38"/>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38"/>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38"/>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38"/>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38"/>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38"/>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38"/>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38"/>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38"/>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38"/>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38"/>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38"/>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38"/>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38"/>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38"/>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38"/>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38"/>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38"/>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38"/>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38"/>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38"/>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38"/>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38"/>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38"/>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38"/>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38"/>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38"/>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38"/>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38"/>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38"/>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38"/>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38"/>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38"/>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38"/>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38"/>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38"/>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38"/>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38"/>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38"/>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38"/>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38"/>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38"/>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38"/>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38"/>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38"/>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38"/>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38"/>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38"/>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38"/>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38"/>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38"/>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38"/>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38"/>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38"/>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38"/>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38"/>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38"/>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38"/>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38"/>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38"/>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38"/>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38"/>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38"/>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38"/>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38"/>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38"/>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38"/>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38"/>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38"/>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38"/>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38"/>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38"/>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38"/>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38"/>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38"/>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38"/>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38"/>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38"/>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38"/>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38"/>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38"/>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38"/>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38"/>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38"/>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38"/>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38"/>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38"/>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38"/>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38"/>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38"/>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38"/>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38"/>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38"/>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38"/>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38"/>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38"/>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38"/>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38"/>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38"/>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38"/>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38"/>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38"/>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38"/>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38"/>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38"/>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38"/>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38"/>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38"/>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38"/>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38"/>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38"/>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38"/>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38"/>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38"/>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38"/>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38"/>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38"/>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38"/>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38"/>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38"/>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38"/>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38"/>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38"/>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38"/>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38"/>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38"/>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38"/>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38"/>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38"/>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38"/>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38"/>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38"/>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38"/>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38"/>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38"/>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38"/>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38"/>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38"/>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38"/>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38"/>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38"/>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38"/>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38"/>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38"/>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38"/>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38"/>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38"/>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38"/>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38"/>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38"/>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38"/>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38"/>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38"/>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38"/>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38"/>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38"/>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38"/>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38"/>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38"/>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38"/>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38"/>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38"/>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38"/>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38"/>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38"/>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38"/>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38"/>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38"/>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38"/>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38"/>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38"/>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38"/>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38"/>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38"/>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38"/>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38"/>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38"/>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38"/>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38"/>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38"/>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38"/>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38"/>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38"/>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38"/>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38"/>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38"/>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38"/>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38"/>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38"/>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38"/>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38"/>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38"/>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38"/>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38"/>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38"/>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38"/>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38"/>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38"/>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38"/>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38"/>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38"/>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38"/>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38"/>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38"/>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38"/>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38"/>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38"/>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38"/>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38"/>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38"/>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38"/>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38"/>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38"/>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38"/>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38"/>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38"/>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38"/>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38"/>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38"/>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38"/>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38"/>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38"/>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38"/>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38"/>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38"/>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38"/>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38"/>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38"/>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38"/>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38"/>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38"/>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38"/>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38"/>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38"/>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38"/>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38"/>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38"/>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38"/>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38"/>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38"/>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38"/>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38"/>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38"/>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38"/>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38"/>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38"/>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38"/>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38"/>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38"/>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38"/>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38"/>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38"/>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38"/>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38"/>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38"/>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38"/>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38"/>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38"/>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38"/>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38"/>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38"/>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38"/>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38"/>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38"/>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38"/>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38"/>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38"/>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38"/>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38"/>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38"/>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38"/>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38"/>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38"/>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38"/>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38"/>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38"/>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38"/>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38"/>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38"/>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38"/>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38"/>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38"/>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38"/>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38"/>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38"/>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38"/>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38"/>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38"/>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38"/>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38"/>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38"/>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38"/>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38"/>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38"/>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38"/>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38"/>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38"/>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38"/>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38"/>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38"/>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38"/>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38"/>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38"/>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38"/>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38"/>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38"/>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38"/>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38"/>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38"/>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38"/>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38"/>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38"/>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38"/>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38"/>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38"/>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38"/>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38"/>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38"/>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38"/>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38"/>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38"/>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38"/>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38"/>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38"/>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38"/>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38"/>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38"/>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38"/>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38"/>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38"/>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38"/>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38"/>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38"/>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38"/>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38"/>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38"/>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38"/>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38"/>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38"/>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38"/>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38"/>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38"/>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38"/>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38"/>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38"/>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38"/>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38"/>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38"/>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38"/>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38"/>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38"/>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38"/>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38"/>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38"/>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38"/>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38"/>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38"/>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38"/>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38"/>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38"/>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38"/>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38"/>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38"/>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38"/>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38"/>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38"/>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38"/>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38"/>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38"/>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38"/>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38"/>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38"/>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38"/>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38"/>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38"/>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38"/>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38"/>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38"/>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38"/>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38"/>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38"/>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38"/>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38"/>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38"/>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38"/>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38"/>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38"/>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38"/>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38"/>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38"/>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38"/>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38"/>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38"/>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38"/>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38"/>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38"/>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38"/>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38"/>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38"/>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38"/>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38"/>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38"/>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38"/>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38"/>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38"/>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38"/>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38"/>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38"/>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38"/>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38"/>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38"/>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38"/>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38"/>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38"/>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38"/>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38"/>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38"/>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38"/>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38"/>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38"/>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38"/>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38"/>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38"/>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38"/>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38"/>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38"/>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38"/>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38"/>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38"/>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38"/>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38"/>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38"/>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38"/>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38"/>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38"/>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38"/>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38"/>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38"/>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38"/>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38"/>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38"/>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38"/>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38"/>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38"/>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38"/>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38"/>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38"/>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38"/>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38"/>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38"/>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38"/>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38"/>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38"/>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38"/>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38"/>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38"/>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38"/>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38"/>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38"/>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38"/>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38"/>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38"/>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38"/>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38"/>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zoomScale="70" zoomScaleNormal="70" workbookViewId="0">
      <selection activeCell="K11" sqref="K11:R11"/>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15" t="s">
        <v>431</v>
      </c>
      <c r="C4" s="616"/>
      <c r="D4" s="616"/>
      <c r="E4" s="617" t="s">
        <v>432</v>
      </c>
      <c r="F4" s="617"/>
      <c r="G4" s="617"/>
      <c r="H4" s="617"/>
      <c r="I4" s="618"/>
      <c r="Q4" s="619" t="s">
        <v>433</v>
      </c>
      <c r="R4" s="619"/>
    </row>
    <row r="5" spans="2:19">
      <c r="B5" s="615"/>
      <c r="C5" s="616"/>
      <c r="D5" s="616"/>
      <c r="E5" s="617"/>
      <c r="F5" s="617"/>
      <c r="G5" s="617"/>
      <c r="H5" s="617"/>
      <c r="I5" s="618"/>
      <c r="Q5" s="619"/>
      <c r="R5" s="619"/>
    </row>
    <row r="6" spans="2:19">
      <c r="B6" s="615"/>
      <c r="C6" s="616"/>
      <c r="D6" s="616"/>
      <c r="E6" s="617"/>
      <c r="F6" s="617"/>
      <c r="G6" s="617"/>
      <c r="H6" s="617"/>
      <c r="I6" s="618"/>
      <c r="Q6" s="619"/>
      <c r="R6" s="619"/>
    </row>
    <row r="7" spans="2:19" ht="15.75" thickBot="1">
      <c r="B7" s="117"/>
      <c r="I7" s="118"/>
    </row>
    <row r="8" spans="2:19" ht="62.25" customHeight="1" thickBot="1">
      <c r="B8" s="620" t="s">
        <v>377</v>
      </c>
      <c r="C8" s="621"/>
      <c r="D8" s="56" t="s">
        <v>434</v>
      </c>
      <c r="E8" s="57">
        <v>5</v>
      </c>
      <c r="F8" s="57">
        <v>10</v>
      </c>
      <c r="G8" s="57">
        <v>15</v>
      </c>
      <c r="H8" s="57">
        <v>20</v>
      </c>
      <c r="I8" s="119">
        <v>25</v>
      </c>
      <c r="K8" s="622" t="s">
        <v>435</v>
      </c>
      <c r="L8" s="623"/>
      <c r="M8" s="623"/>
      <c r="N8" s="623"/>
      <c r="O8" s="623"/>
      <c r="P8" s="624"/>
      <c r="Q8" s="625" t="s">
        <v>436</v>
      </c>
      <c r="R8" s="625"/>
      <c r="S8" s="16" t="s">
        <v>437</v>
      </c>
    </row>
    <row r="9" spans="2:19" ht="62.25" customHeight="1" thickBot="1">
      <c r="B9" s="620"/>
      <c r="C9" s="621"/>
      <c r="D9" s="56" t="s">
        <v>438</v>
      </c>
      <c r="E9" s="58">
        <v>4</v>
      </c>
      <c r="F9" s="58">
        <v>8</v>
      </c>
      <c r="G9" s="57">
        <v>12</v>
      </c>
      <c r="H9" s="57">
        <v>16</v>
      </c>
      <c r="I9" s="119">
        <v>20</v>
      </c>
      <c r="K9" s="626" t="s">
        <v>439</v>
      </c>
      <c r="L9" s="627"/>
      <c r="M9" s="627"/>
      <c r="N9" s="627"/>
      <c r="O9" s="627"/>
      <c r="P9" s="627"/>
      <c r="Q9" s="628" t="s">
        <v>440</v>
      </c>
      <c r="R9" s="629"/>
      <c r="S9" s="16" t="s">
        <v>368</v>
      </c>
    </row>
    <row r="10" spans="2:19" ht="62.25" customHeight="1" thickBot="1">
      <c r="B10" s="620"/>
      <c r="C10" s="621"/>
      <c r="D10" s="56" t="s">
        <v>441</v>
      </c>
      <c r="E10" s="58">
        <v>3</v>
      </c>
      <c r="F10" s="58">
        <v>6</v>
      </c>
      <c r="G10" s="58">
        <v>9</v>
      </c>
      <c r="H10" s="57">
        <v>12</v>
      </c>
      <c r="I10" s="119">
        <v>15</v>
      </c>
      <c r="K10" s="630" t="s">
        <v>401</v>
      </c>
      <c r="L10" s="631"/>
      <c r="M10" s="631"/>
      <c r="N10" s="631"/>
      <c r="O10" s="631"/>
      <c r="P10" s="631"/>
      <c r="Q10" s="625" t="s">
        <v>442</v>
      </c>
      <c r="R10" s="625"/>
      <c r="S10" s="16" t="s">
        <v>443</v>
      </c>
    </row>
    <row r="11" spans="2:19" ht="62.25" customHeight="1">
      <c r="B11" s="620"/>
      <c r="C11" s="621"/>
      <c r="D11" s="56" t="s">
        <v>444</v>
      </c>
      <c r="E11" s="59">
        <v>2</v>
      </c>
      <c r="F11" s="58">
        <v>4</v>
      </c>
      <c r="G11" s="58">
        <v>6</v>
      </c>
      <c r="H11" s="57">
        <v>8</v>
      </c>
      <c r="I11" s="119">
        <v>10</v>
      </c>
      <c r="K11" s="632" t="s">
        <v>445</v>
      </c>
      <c r="L11" s="633"/>
      <c r="M11" s="633"/>
      <c r="N11" s="633"/>
      <c r="O11" s="633"/>
      <c r="P11" s="633"/>
      <c r="Q11" s="625" t="s">
        <v>367</v>
      </c>
      <c r="R11" s="634"/>
      <c r="S11" s="16" t="s">
        <v>367</v>
      </c>
    </row>
    <row r="12" spans="2:19" ht="62.25" customHeight="1">
      <c r="B12" s="620"/>
      <c r="C12" s="621"/>
      <c r="D12" s="56" t="s">
        <v>446</v>
      </c>
      <c r="E12" s="59">
        <v>1</v>
      </c>
      <c r="F12" s="59">
        <v>2</v>
      </c>
      <c r="G12" s="58">
        <v>3</v>
      </c>
      <c r="H12" s="57">
        <v>4</v>
      </c>
      <c r="I12" s="119">
        <v>5</v>
      </c>
    </row>
    <row r="13" spans="2:19" ht="62.25" customHeight="1" thickBot="1">
      <c r="B13" s="120"/>
      <c r="C13" s="613" t="s">
        <v>447</v>
      </c>
      <c r="D13" s="614"/>
      <c r="E13" s="121" t="s">
        <v>448</v>
      </c>
      <c r="F13" s="121" t="s">
        <v>449</v>
      </c>
      <c r="G13" s="121" t="s">
        <v>450</v>
      </c>
      <c r="H13" s="121" t="s">
        <v>451</v>
      </c>
      <c r="I13" s="122" t="s">
        <v>452</v>
      </c>
    </row>
    <row r="17" spans="4:6">
      <c r="D17" s="16"/>
      <c r="E17" s="16"/>
      <c r="F17" s="16"/>
    </row>
    <row r="18" spans="4:6" ht="15.75">
      <c r="D18" s="21" t="s">
        <v>453</v>
      </c>
      <c r="E18" s="123" t="s">
        <v>445</v>
      </c>
      <c r="F18" s="123">
        <v>1</v>
      </c>
    </row>
    <row r="19" spans="4:6">
      <c r="D19" s="21" t="s">
        <v>454</v>
      </c>
      <c r="E19" s="21" t="s">
        <v>445</v>
      </c>
      <c r="F19" s="21">
        <v>2</v>
      </c>
    </row>
    <row r="20" spans="4:6">
      <c r="D20" s="21" t="s">
        <v>455</v>
      </c>
      <c r="E20" s="21" t="s">
        <v>401</v>
      </c>
      <c r="F20" s="21">
        <v>2</v>
      </c>
    </row>
    <row r="21" spans="4:6">
      <c r="D21" s="21" t="s">
        <v>456</v>
      </c>
      <c r="E21" s="21" t="s">
        <v>457</v>
      </c>
      <c r="F21" s="21">
        <v>3</v>
      </c>
    </row>
    <row r="22" spans="4:6">
      <c r="D22" s="21" t="s">
        <v>458</v>
      </c>
      <c r="E22" s="21" t="s">
        <v>435</v>
      </c>
      <c r="F22" s="21">
        <v>4</v>
      </c>
    </row>
    <row r="23" spans="4:6">
      <c r="D23" s="21" t="s">
        <v>459</v>
      </c>
      <c r="E23" s="21" t="s">
        <v>445</v>
      </c>
      <c r="F23" s="21">
        <v>1</v>
      </c>
    </row>
    <row r="24" spans="4:6">
      <c r="D24" s="21" t="s">
        <v>460</v>
      </c>
      <c r="E24" s="21" t="s">
        <v>401</v>
      </c>
      <c r="F24" s="21">
        <v>2</v>
      </c>
    </row>
    <row r="25" spans="4:6">
      <c r="D25" s="21" t="s">
        <v>461</v>
      </c>
      <c r="E25" s="21" t="s">
        <v>401</v>
      </c>
      <c r="F25" s="21">
        <v>2</v>
      </c>
    </row>
    <row r="26" spans="4:6">
      <c r="D26" s="21" t="s">
        <v>462</v>
      </c>
      <c r="E26" s="21" t="s">
        <v>439</v>
      </c>
      <c r="F26" s="21">
        <v>3</v>
      </c>
    </row>
    <row r="27" spans="4:6">
      <c r="D27" s="21" t="s">
        <v>463</v>
      </c>
      <c r="E27" s="21" t="s">
        <v>435</v>
      </c>
      <c r="F27" s="21">
        <v>4</v>
      </c>
    </row>
    <row r="28" spans="4:6">
      <c r="D28" s="21" t="s">
        <v>464</v>
      </c>
      <c r="E28" s="21" t="s">
        <v>401</v>
      </c>
      <c r="F28" s="21">
        <v>2</v>
      </c>
    </row>
    <row r="29" spans="4:6">
      <c r="D29" s="21" t="s">
        <v>465</v>
      </c>
      <c r="E29" s="21" t="s">
        <v>401</v>
      </c>
      <c r="F29" s="21">
        <v>2</v>
      </c>
    </row>
    <row r="30" spans="4:6">
      <c r="D30" s="21" t="s">
        <v>466</v>
      </c>
      <c r="E30" s="21" t="s">
        <v>401</v>
      </c>
      <c r="F30" s="21">
        <v>2</v>
      </c>
    </row>
    <row r="31" spans="4:6">
      <c r="D31" s="21" t="s">
        <v>467</v>
      </c>
      <c r="E31" s="21" t="s">
        <v>439</v>
      </c>
      <c r="F31" s="21">
        <v>3</v>
      </c>
    </row>
    <row r="32" spans="4:6">
      <c r="D32" s="21" t="s">
        <v>468</v>
      </c>
      <c r="E32" s="21" t="s">
        <v>435</v>
      </c>
      <c r="F32" s="21">
        <v>4</v>
      </c>
    </row>
    <row r="33" spans="4:6">
      <c r="D33" s="21" t="s">
        <v>469</v>
      </c>
      <c r="E33" s="21" t="s">
        <v>401</v>
      </c>
      <c r="F33" s="21">
        <v>2</v>
      </c>
    </row>
    <row r="34" spans="4:6">
      <c r="D34" s="21" t="s">
        <v>470</v>
      </c>
      <c r="E34" s="21" t="s">
        <v>401</v>
      </c>
      <c r="F34" s="21">
        <v>2</v>
      </c>
    </row>
    <row r="35" spans="4:6">
      <c r="D35" s="21" t="s">
        <v>471</v>
      </c>
      <c r="E35" s="21" t="s">
        <v>439</v>
      </c>
      <c r="F35" s="21">
        <v>3</v>
      </c>
    </row>
    <row r="36" spans="4:6">
      <c r="D36" s="21" t="s">
        <v>472</v>
      </c>
      <c r="E36" s="21" t="s">
        <v>439</v>
      </c>
      <c r="F36" s="21">
        <v>3</v>
      </c>
    </row>
    <row r="37" spans="4:6">
      <c r="D37" s="21" t="s">
        <v>473</v>
      </c>
      <c r="E37" s="21" t="s">
        <v>435</v>
      </c>
      <c r="F37" s="21">
        <v>4</v>
      </c>
    </row>
    <row r="38" spans="4:6">
      <c r="D38" s="21" t="s">
        <v>474</v>
      </c>
      <c r="E38" s="21" t="s">
        <v>439</v>
      </c>
      <c r="F38" s="21">
        <v>3</v>
      </c>
    </row>
    <row r="39" spans="4:6">
      <c r="D39" s="21" t="s">
        <v>475</v>
      </c>
      <c r="E39" s="21" t="s">
        <v>439</v>
      </c>
      <c r="F39" s="21">
        <v>3</v>
      </c>
    </row>
    <row r="40" spans="4:6">
      <c r="D40" s="21" t="s">
        <v>476</v>
      </c>
      <c r="E40" s="21" t="s">
        <v>439</v>
      </c>
      <c r="F40" s="21">
        <v>3</v>
      </c>
    </row>
    <row r="41" spans="4:6">
      <c r="D41" s="21" t="s">
        <v>477</v>
      </c>
      <c r="E41" s="21" t="s">
        <v>439</v>
      </c>
      <c r="F41" s="21">
        <v>3</v>
      </c>
    </row>
    <row r="42" spans="4:6">
      <c r="D42" s="21" t="s">
        <v>478</v>
      </c>
      <c r="E42" s="21" t="s">
        <v>435</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79"/>
  <sheetViews>
    <sheetView showGridLines="0" topLeftCell="H1" zoomScale="90" zoomScaleNormal="90" workbookViewId="0">
      <selection activeCell="M84" sqref="M84"/>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5" t="s">
        <v>251</v>
      </c>
      <c r="B4" s="465"/>
      <c r="C4" s="678" t="s">
        <v>2</v>
      </c>
      <c r="D4" s="678"/>
      <c r="E4" s="678"/>
      <c r="F4" s="678"/>
      <c r="G4" s="678"/>
      <c r="H4" s="678"/>
      <c r="I4" s="678"/>
      <c r="J4" s="678"/>
      <c r="K4" s="678"/>
      <c r="L4" s="678"/>
      <c r="M4" s="67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5" t="s">
        <v>252</v>
      </c>
      <c r="B5" s="465"/>
      <c r="C5" s="679" t="s">
        <v>253</v>
      </c>
      <c r="D5" s="679"/>
      <c r="E5" s="679"/>
      <c r="F5" s="679"/>
      <c r="G5" s="679"/>
      <c r="H5" s="679"/>
      <c r="I5" s="679"/>
      <c r="J5" s="679"/>
      <c r="K5" s="679"/>
      <c r="L5" s="679"/>
      <c r="M5" s="679"/>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c r="A6" s="465" t="s">
        <v>254</v>
      </c>
      <c r="B6" s="465"/>
      <c r="C6" s="571" t="s">
        <v>255</v>
      </c>
      <c r="D6" s="572"/>
      <c r="E6" s="572"/>
      <c r="F6" s="572"/>
      <c r="G6" s="572"/>
      <c r="H6" s="572"/>
      <c r="I6" s="572"/>
      <c r="J6" s="572"/>
      <c r="K6" s="572"/>
      <c r="L6" s="572"/>
      <c r="M6" s="57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9" t="s">
        <v>479</v>
      </c>
      <c r="B7" s="660"/>
      <c r="C7" s="661"/>
      <c r="D7" s="662" t="s">
        <v>480</v>
      </c>
      <c r="E7" s="662"/>
      <c r="F7" s="662"/>
      <c r="G7" s="663" t="s">
        <v>481</v>
      </c>
      <c r="H7" s="654" t="s">
        <v>482</v>
      </c>
      <c r="I7" s="656" t="s">
        <v>483</v>
      </c>
      <c r="J7" s="657"/>
      <c r="K7" s="656" t="s">
        <v>484</v>
      </c>
      <c r="L7" s="657"/>
      <c r="M7" s="658" t="s">
        <v>485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40</v>
      </c>
      <c r="B8" s="34" t="s">
        <v>193</v>
      </c>
      <c r="C8" s="34" t="s">
        <v>195</v>
      </c>
      <c r="D8" s="27" t="s">
        <v>205</v>
      </c>
      <c r="E8" s="27" t="s">
        <v>486</v>
      </c>
      <c r="F8" s="27" t="s">
        <v>487</v>
      </c>
      <c r="G8" s="663"/>
      <c r="H8" s="655"/>
      <c r="I8" s="28" t="s">
        <v>488</v>
      </c>
      <c r="J8" s="28" t="s">
        <v>489</v>
      </c>
      <c r="K8" s="28" t="s">
        <v>490</v>
      </c>
      <c r="L8" s="28" t="s">
        <v>491</v>
      </c>
      <c r="M8" s="65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c r="A9" s="680"/>
      <c r="B9" s="681"/>
      <c r="C9" s="681"/>
      <c r="D9" s="681"/>
      <c r="E9" s="681"/>
      <c r="F9" s="681"/>
      <c r="G9" s="68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2">
        <f>'7- Mapa Final'!A10</f>
        <v>1</v>
      </c>
      <c r="B10" s="666" t="str">
        <f>'7- Mapa Final'!B10</f>
        <v>Vencimiento de Términos</v>
      </c>
      <c r="C10" s="666" t="str">
        <f>'7- Mapa Final'!C10</f>
        <v>Se realizan  actuaciones procesales o se da  respuesta a las solicitudes de los usuarios de la administración de justicia en materia penal, después del  término legal establecido para decidir sobre los conflictos presentados a los jueces.</v>
      </c>
      <c r="D10" s="667" t="str">
        <f>'7- Mapa Final'!J10</f>
        <v>Muy Baja - 1</v>
      </c>
      <c r="E10" s="668" t="str">
        <f>'7- Mapa Final'!K10</f>
        <v>Leve - 1</v>
      </c>
      <c r="F10" s="683" t="str">
        <f>'7- Mapa Final'!M10</f>
        <v>Bajo - 1</v>
      </c>
      <c r="G10" s="512" t="s">
        <v>367</v>
      </c>
      <c r="H10" s="684" t="s">
        <v>492</v>
      </c>
      <c r="I10" s="643"/>
      <c r="J10" s="643" t="s">
        <v>493</v>
      </c>
      <c r="K10" s="635">
        <v>45292</v>
      </c>
      <c r="L10" s="635">
        <v>45382</v>
      </c>
      <c r="M10" s="637" t="s">
        <v>494</v>
      </c>
      <c r="N10" s="685" t="s">
        <v>495</v>
      </c>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44"/>
      <c r="B11" s="646"/>
      <c r="C11" s="646"/>
      <c r="D11" s="649"/>
      <c r="E11" s="652"/>
      <c r="F11" s="639"/>
      <c r="G11" s="513"/>
      <c r="H11" s="641"/>
      <c r="I11" s="636"/>
      <c r="J11" s="636"/>
      <c r="K11" s="636"/>
      <c r="L11" s="636"/>
      <c r="M11" s="638"/>
      <c r="N11" s="685"/>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44"/>
      <c r="B12" s="646"/>
      <c r="C12" s="646"/>
      <c r="D12" s="649"/>
      <c r="E12" s="652"/>
      <c r="F12" s="639"/>
      <c r="G12" s="513"/>
      <c r="H12" s="641"/>
      <c r="I12" s="636"/>
      <c r="J12" s="636"/>
      <c r="K12" s="636"/>
      <c r="L12" s="636"/>
      <c r="M12" s="638"/>
      <c r="N12" s="685"/>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44"/>
      <c r="B13" s="646"/>
      <c r="C13" s="646"/>
      <c r="D13" s="649"/>
      <c r="E13" s="652"/>
      <c r="F13" s="639"/>
      <c r="G13" s="513"/>
      <c r="H13" s="641"/>
      <c r="I13" s="636"/>
      <c r="J13" s="636"/>
      <c r="K13" s="636"/>
      <c r="L13" s="636"/>
      <c r="M13" s="638"/>
      <c r="N13" s="685"/>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44"/>
      <c r="B14" s="646"/>
      <c r="C14" s="646"/>
      <c r="D14" s="649"/>
      <c r="E14" s="652"/>
      <c r="F14" s="639"/>
      <c r="G14" s="513"/>
      <c r="H14" s="641"/>
      <c r="I14" s="636"/>
      <c r="J14" s="636"/>
      <c r="K14" s="636"/>
      <c r="L14" s="636"/>
      <c r="M14" s="638"/>
      <c r="N14" s="685"/>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44"/>
      <c r="B15" s="646"/>
      <c r="C15" s="646"/>
      <c r="D15" s="649"/>
      <c r="E15" s="652"/>
      <c r="F15" s="639"/>
      <c r="G15" s="513"/>
      <c r="H15" s="641"/>
      <c r="I15" s="636"/>
      <c r="J15" s="636"/>
      <c r="K15" s="636"/>
      <c r="L15" s="636"/>
      <c r="M15" s="638"/>
      <c r="N15" s="685"/>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44"/>
      <c r="B16" s="646"/>
      <c r="C16" s="646"/>
      <c r="D16" s="649"/>
      <c r="E16" s="652"/>
      <c r="F16" s="639"/>
      <c r="G16" s="513"/>
      <c r="H16" s="641"/>
      <c r="I16" s="636"/>
      <c r="J16" s="636"/>
      <c r="K16" s="636"/>
      <c r="L16" s="636"/>
      <c r="M16" s="638"/>
      <c r="N16" s="685"/>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44"/>
      <c r="B17" s="646"/>
      <c r="C17" s="646"/>
      <c r="D17" s="649"/>
      <c r="E17" s="652"/>
      <c r="F17" s="639"/>
      <c r="G17" s="513"/>
      <c r="H17" s="641"/>
      <c r="I17" s="636"/>
      <c r="J17" s="636"/>
      <c r="K17" s="636"/>
      <c r="L17" s="636"/>
      <c r="M17" s="638"/>
      <c r="N17" s="685"/>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44"/>
      <c r="B18" s="646"/>
      <c r="C18" s="646"/>
      <c r="D18" s="649"/>
      <c r="E18" s="652"/>
      <c r="F18" s="639"/>
      <c r="G18" s="513"/>
      <c r="H18" s="641"/>
      <c r="I18" s="636"/>
      <c r="J18" s="636"/>
      <c r="K18" s="636"/>
      <c r="L18" s="636"/>
      <c r="M18" s="638"/>
      <c r="N18" s="685"/>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12.75" customHeight="1">
      <c r="A19" s="644"/>
      <c r="B19" s="646"/>
      <c r="C19" s="646"/>
      <c r="D19" s="649"/>
      <c r="E19" s="652"/>
      <c r="F19" s="639"/>
      <c r="G19" s="444"/>
      <c r="H19" s="641"/>
      <c r="I19" s="636"/>
      <c r="J19" s="636"/>
      <c r="K19" s="636"/>
      <c r="L19" s="636"/>
      <c r="M19" s="638"/>
      <c r="N19" s="685"/>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44">
        <f>'7- Mapa Final'!A20</f>
        <v>2</v>
      </c>
      <c r="B20" s="646" t="str">
        <f>'7- Mapa Final'!B20</f>
        <v>Incumplimientos en la realización de audiencias</v>
      </c>
      <c r="C20" s="646" t="str">
        <f>'7- Mapa Final'!C20</f>
        <v xml:space="preserve">No se atiende la  solicitud  de un fiscal o parte interesada para la realización de una audiencia preliminar o no se cumple  la programación de audiencias de Conocimiento. </v>
      </c>
      <c r="D20" s="648" t="str">
        <f>'7- Mapa Final'!J20</f>
        <v>Muy Baja - 1</v>
      </c>
      <c r="E20" s="651" t="str">
        <f>'7- Mapa Final'!K20</f>
        <v>Leve - 1</v>
      </c>
      <c r="F20" s="639" t="str">
        <f>'7- Mapa Final'!M20</f>
        <v>Bajo - 1</v>
      </c>
      <c r="G20" s="513" t="s">
        <v>367</v>
      </c>
      <c r="H20" s="641" t="s">
        <v>496</v>
      </c>
      <c r="I20" s="636"/>
      <c r="J20" s="643" t="s">
        <v>493</v>
      </c>
      <c r="K20" s="635">
        <v>45292</v>
      </c>
      <c r="L20" s="635">
        <v>45382</v>
      </c>
      <c r="M20" s="664" t="s">
        <v>497</v>
      </c>
      <c r="N20" s="686" t="s">
        <v>495</v>
      </c>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44"/>
      <c r="B21" s="646"/>
      <c r="C21" s="646"/>
      <c r="D21" s="649"/>
      <c r="E21" s="652"/>
      <c r="F21" s="639"/>
      <c r="G21" s="513"/>
      <c r="H21" s="641"/>
      <c r="I21" s="636"/>
      <c r="J21" s="636"/>
      <c r="K21" s="636"/>
      <c r="L21" s="636"/>
      <c r="M21" s="665"/>
      <c r="N21" s="686"/>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44"/>
      <c r="B22" s="646"/>
      <c r="C22" s="646"/>
      <c r="D22" s="649"/>
      <c r="E22" s="652"/>
      <c r="F22" s="639"/>
      <c r="G22" s="513"/>
      <c r="H22" s="641"/>
      <c r="I22" s="636"/>
      <c r="J22" s="636"/>
      <c r="K22" s="636"/>
      <c r="L22" s="636"/>
      <c r="M22" s="665"/>
      <c r="N22" s="686"/>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44"/>
      <c r="B23" s="646"/>
      <c r="C23" s="646"/>
      <c r="D23" s="649"/>
      <c r="E23" s="652"/>
      <c r="F23" s="639"/>
      <c r="G23" s="513"/>
      <c r="H23" s="641"/>
      <c r="I23" s="636"/>
      <c r="J23" s="636"/>
      <c r="K23" s="636"/>
      <c r="L23" s="636"/>
      <c r="M23" s="665"/>
      <c r="N23" s="686"/>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44"/>
      <c r="B24" s="646"/>
      <c r="C24" s="646"/>
      <c r="D24" s="649"/>
      <c r="E24" s="652"/>
      <c r="F24" s="639"/>
      <c r="G24" s="513"/>
      <c r="H24" s="641"/>
      <c r="I24" s="636"/>
      <c r="J24" s="636"/>
      <c r="K24" s="636"/>
      <c r="L24" s="636"/>
      <c r="M24" s="665"/>
      <c r="N24" s="686"/>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44"/>
      <c r="B25" s="646"/>
      <c r="C25" s="646"/>
      <c r="D25" s="649"/>
      <c r="E25" s="652"/>
      <c r="F25" s="639"/>
      <c r="G25" s="513"/>
      <c r="H25" s="641"/>
      <c r="I25" s="636"/>
      <c r="J25" s="636"/>
      <c r="K25" s="636"/>
      <c r="L25" s="636"/>
      <c r="M25" s="665"/>
      <c r="N25" s="686"/>
      <c r="O25" s="33"/>
    </row>
    <row r="26" spans="1:169">
      <c r="A26" s="644"/>
      <c r="B26" s="646"/>
      <c r="C26" s="646"/>
      <c r="D26" s="649"/>
      <c r="E26" s="652"/>
      <c r="F26" s="639"/>
      <c r="G26" s="513"/>
      <c r="H26" s="641"/>
      <c r="I26" s="636"/>
      <c r="J26" s="636"/>
      <c r="K26" s="636"/>
      <c r="L26" s="636"/>
      <c r="M26" s="665"/>
      <c r="N26" s="686"/>
      <c r="O26" s="33"/>
    </row>
    <row r="27" spans="1:169">
      <c r="A27" s="644"/>
      <c r="B27" s="646"/>
      <c r="C27" s="646"/>
      <c r="D27" s="649"/>
      <c r="E27" s="652"/>
      <c r="F27" s="639"/>
      <c r="G27" s="513"/>
      <c r="H27" s="641"/>
      <c r="I27" s="636"/>
      <c r="J27" s="636"/>
      <c r="K27" s="636"/>
      <c r="L27" s="636"/>
      <c r="M27" s="665"/>
      <c r="N27" s="686"/>
      <c r="O27" s="33"/>
    </row>
    <row r="28" spans="1:169">
      <c r="A28" s="644"/>
      <c r="B28" s="646"/>
      <c r="C28" s="646"/>
      <c r="D28" s="649"/>
      <c r="E28" s="652"/>
      <c r="F28" s="639"/>
      <c r="G28" s="513"/>
      <c r="H28" s="641"/>
      <c r="I28" s="636"/>
      <c r="J28" s="636"/>
      <c r="K28" s="636"/>
      <c r="L28" s="636"/>
      <c r="M28" s="665"/>
      <c r="N28" s="686"/>
      <c r="O28" s="33"/>
    </row>
    <row r="29" spans="1:169">
      <c r="A29" s="644"/>
      <c r="B29" s="646"/>
      <c r="C29" s="646"/>
      <c r="D29" s="649"/>
      <c r="E29" s="652"/>
      <c r="F29" s="639"/>
      <c r="G29" s="444"/>
      <c r="H29" s="641"/>
      <c r="I29" s="636"/>
      <c r="J29" s="636"/>
      <c r="K29" s="636"/>
      <c r="L29" s="636"/>
      <c r="M29" s="665"/>
      <c r="N29" s="686"/>
      <c r="O29" s="33"/>
    </row>
    <row r="30" spans="1:169" s="25" customFormat="1" ht="12.75" customHeight="1">
      <c r="A30" s="644">
        <f>'7- Mapa Final'!A30</f>
        <v>3</v>
      </c>
      <c r="B30" s="646" t="str">
        <f>'7- Mapa Final'!B30</f>
        <v xml:space="preserve"> Efectuar notificaciones que no cumplan con los requisitos</v>
      </c>
      <c r="C30" s="646" t="str">
        <f>'7- Mapa Final'!C30</f>
        <v xml:space="preserve">No se realizan las  notificaciones , no se efectúan  oportunamente o no se aplica la normatividad </v>
      </c>
      <c r="D30" s="648" t="str">
        <f>'7- Mapa Final'!J30</f>
        <v>Muy Baja - 1</v>
      </c>
      <c r="E30" s="651" t="str">
        <f>'7- Mapa Final'!K30</f>
        <v>Leve - 1</v>
      </c>
      <c r="F30" s="639" t="str">
        <f>'7- Mapa Final'!M30</f>
        <v>Bajo - 1</v>
      </c>
      <c r="G30" s="513" t="s">
        <v>367</v>
      </c>
      <c r="H30" s="641" t="s">
        <v>498</v>
      </c>
      <c r="I30" s="636"/>
      <c r="J30" s="643" t="s">
        <v>493</v>
      </c>
      <c r="K30" s="635">
        <v>45292</v>
      </c>
      <c r="L30" s="635">
        <v>45382</v>
      </c>
      <c r="M30" s="637" t="s">
        <v>499</v>
      </c>
      <c r="N30" s="685" t="s">
        <v>495</v>
      </c>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44"/>
      <c r="B31" s="646"/>
      <c r="C31" s="646"/>
      <c r="D31" s="649"/>
      <c r="E31" s="652"/>
      <c r="F31" s="639"/>
      <c r="G31" s="513"/>
      <c r="H31" s="641"/>
      <c r="I31" s="636"/>
      <c r="J31" s="636"/>
      <c r="K31" s="636"/>
      <c r="L31" s="636"/>
      <c r="M31" s="638"/>
      <c r="N31" s="685"/>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44"/>
      <c r="B32" s="646"/>
      <c r="C32" s="646"/>
      <c r="D32" s="649"/>
      <c r="E32" s="652"/>
      <c r="F32" s="639"/>
      <c r="G32" s="513"/>
      <c r="H32" s="641"/>
      <c r="I32" s="636"/>
      <c r="J32" s="636"/>
      <c r="K32" s="636"/>
      <c r="L32" s="636"/>
      <c r="M32" s="638"/>
      <c r="N32" s="685"/>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44"/>
      <c r="B33" s="646"/>
      <c r="C33" s="646"/>
      <c r="D33" s="649"/>
      <c r="E33" s="652"/>
      <c r="F33" s="639"/>
      <c r="G33" s="513"/>
      <c r="H33" s="641"/>
      <c r="I33" s="636"/>
      <c r="J33" s="636"/>
      <c r="K33" s="636"/>
      <c r="L33" s="636"/>
      <c r="M33" s="638"/>
      <c r="N33" s="685"/>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44"/>
      <c r="B34" s="646"/>
      <c r="C34" s="646"/>
      <c r="D34" s="649"/>
      <c r="E34" s="652"/>
      <c r="F34" s="639"/>
      <c r="G34" s="513"/>
      <c r="H34" s="641"/>
      <c r="I34" s="636"/>
      <c r="J34" s="636"/>
      <c r="K34" s="636"/>
      <c r="L34" s="636"/>
      <c r="M34" s="638"/>
      <c r="N34" s="685"/>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44"/>
      <c r="B35" s="646"/>
      <c r="C35" s="646"/>
      <c r="D35" s="649"/>
      <c r="E35" s="652"/>
      <c r="F35" s="639"/>
      <c r="G35" s="513"/>
      <c r="H35" s="641"/>
      <c r="I35" s="636"/>
      <c r="J35" s="636"/>
      <c r="K35" s="636"/>
      <c r="L35" s="636"/>
      <c r="M35" s="638"/>
      <c r="N35" s="685"/>
      <c r="O35" s="33"/>
    </row>
    <row r="36" spans="1:169">
      <c r="A36" s="644"/>
      <c r="B36" s="646"/>
      <c r="C36" s="646"/>
      <c r="D36" s="649"/>
      <c r="E36" s="652"/>
      <c r="F36" s="639"/>
      <c r="G36" s="513"/>
      <c r="H36" s="641"/>
      <c r="I36" s="636"/>
      <c r="J36" s="636"/>
      <c r="K36" s="636"/>
      <c r="L36" s="636"/>
      <c r="M36" s="638"/>
      <c r="N36" s="685"/>
      <c r="O36" s="33"/>
    </row>
    <row r="37" spans="1:169">
      <c r="A37" s="644"/>
      <c r="B37" s="646"/>
      <c r="C37" s="646"/>
      <c r="D37" s="649"/>
      <c r="E37" s="652"/>
      <c r="F37" s="639"/>
      <c r="G37" s="513"/>
      <c r="H37" s="641"/>
      <c r="I37" s="636"/>
      <c r="J37" s="636"/>
      <c r="K37" s="636"/>
      <c r="L37" s="636"/>
      <c r="M37" s="638"/>
      <c r="N37" s="685"/>
      <c r="O37" s="33"/>
    </row>
    <row r="38" spans="1:169">
      <c r="A38" s="644"/>
      <c r="B38" s="646"/>
      <c r="C38" s="646"/>
      <c r="D38" s="649"/>
      <c r="E38" s="652"/>
      <c r="F38" s="639"/>
      <c r="G38" s="513"/>
      <c r="H38" s="641"/>
      <c r="I38" s="636"/>
      <c r="J38" s="636"/>
      <c r="K38" s="636"/>
      <c r="L38" s="636"/>
      <c r="M38" s="638"/>
      <c r="N38" s="685"/>
      <c r="O38" s="33"/>
    </row>
    <row r="39" spans="1:169">
      <c r="A39" s="644"/>
      <c r="B39" s="646"/>
      <c r="C39" s="646"/>
      <c r="D39" s="649"/>
      <c r="E39" s="652"/>
      <c r="F39" s="639"/>
      <c r="G39" s="444"/>
      <c r="H39" s="641"/>
      <c r="I39" s="636"/>
      <c r="J39" s="636"/>
      <c r="K39" s="636"/>
      <c r="L39" s="636"/>
      <c r="M39" s="638"/>
      <c r="N39" s="685"/>
      <c r="O39" s="33"/>
    </row>
    <row r="40" spans="1:169" s="25" customFormat="1" ht="12.75" customHeight="1">
      <c r="A40" s="644">
        <f>'7- Mapa Final'!A40</f>
        <v>4</v>
      </c>
      <c r="B40" s="646" t="str">
        <f>'7- Mapa Final'!B40</f>
        <v xml:space="preserve">Efectuar el reparto judicial incumpliendo requisitos </v>
      </c>
      <c r="C40" s="646" t="str">
        <f>'7- Mapa Final'!C40</f>
        <v>Posibilidad de no realizar, no hacerlo  oportunamente, no aplicar la normatividad para realizar el reparto.</v>
      </c>
      <c r="D40" s="648" t="str">
        <f>'7- Mapa Final'!J40</f>
        <v>Muy Baja - 1</v>
      </c>
      <c r="E40" s="651" t="str">
        <f>'7- Mapa Final'!K40</f>
        <v>Leve - 1</v>
      </c>
      <c r="F40" s="639" t="str">
        <f>'7- Mapa Final'!M40</f>
        <v>Bajo - 1</v>
      </c>
      <c r="G40" s="513" t="s">
        <v>367</v>
      </c>
      <c r="H40" s="641" t="s">
        <v>500</v>
      </c>
      <c r="I40" s="636"/>
      <c r="J40" s="643" t="s">
        <v>493</v>
      </c>
      <c r="K40" s="635">
        <v>45292</v>
      </c>
      <c r="L40" s="635">
        <v>45382</v>
      </c>
      <c r="M40" s="637" t="s">
        <v>501</v>
      </c>
      <c r="N40" s="685" t="s">
        <v>495</v>
      </c>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44"/>
      <c r="B41" s="646"/>
      <c r="C41" s="646"/>
      <c r="D41" s="649"/>
      <c r="E41" s="652"/>
      <c r="F41" s="639"/>
      <c r="G41" s="513"/>
      <c r="H41" s="641"/>
      <c r="I41" s="636"/>
      <c r="J41" s="636"/>
      <c r="K41" s="636"/>
      <c r="L41" s="636"/>
      <c r="M41" s="638"/>
      <c r="N41" s="685"/>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44"/>
      <c r="B42" s="646"/>
      <c r="C42" s="646"/>
      <c r="D42" s="649"/>
      <c r="E42" s="652"/>
      <c r="F42" s="639"/>
      <c r="G42" s="513"/>
      <c r="H42" s="641"/>
      <c r="I42" s="636"/>
      <c r="J42" s="636"/>
      <c r="K42" s="636"/>
      <c r="L42" s="636"/>
      <c r="M42" s="638"/>
      <c r="N42" s="685"/>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44"/>
      <c r="B43" s="646"/>
      <c r="C43" s="646"/>
      <c r="D43" s="649"/>
      <c r="E43" s="652"/>
      <c r="F43" s="639"/>
      <c r="G43" s="513"/>
      <c r="H43" s="641"/>
      <c r="I43" s="636"/>
      <c r="J43" s="636"/>
      <c r="K43" s="636"/>
      <c r="L43" s="636"/>
      <c r="M43" s="638"/>
      <c r="N43" s="685"/>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44"/>
      <c r="B44" s="646"/>
      <c r="C44" s="646"/>
      <c r="D44" s="649"/>
      <c r="E44" s="652"/>
      <c r="F44" s="639"/>
      <c r="G44" s="513"/>
      <c r="H44" s="641"/>
      <c r="I44" s="636"/>
      <c r="J44" s="636"/>
      <c r="K44" s="636"/>
      <c r="L44" s="636"/>
      <c r="M44" s="638"/>
      <c r="N44" s="685"/>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44"/>
      <c r="B45" s="646"/>
      <c r="C45" s="646"/>
      <c r="D45" s="649"/>
      <c r="E45" s="652"/>
      <c r="F45" s="639"/>
      <c r="G45" s="513"/>
      <c r="H45" s="641"/>
      <c r="I45" s="636"/>
      <c r="J45" s="636"/>
      <c r="K45" s="636"/>
      <c r="L45" s="636"/>
      <c r="M45" s="638"/>
      <c r="N45" s="685"/>
      <c r="O45" s="33"/>
    </row>
    <row r="46" spans="1:169">
      <c r="A46" s="644"/>
      <c r="B46" s="646"/>
      <c r="C46" s="646"/>
      <c r="D46" s="649"/>
      <c r="E46" s="652"/>
      <c r="F46" s="639"/>
      <c r="G46" s="513"/>
      <c r="H46" s="641"/>
      <c r="I46" s="636"/>
      <c r="J46" s="636"/>
      <c r="K46" s="636"/>
      <c r="L46" s="636"/>
      <c r="M46" s="638"/>
      <c r="N46" s="685"/>
      <c r="O46" s="33"/>
    </row>
    <row r="47" spans="1:169">
      <c r="A47" s="644"/>
      <c r="B47" s="646"/>
      <c r="C47" s="646"/>
      <c r="D47" s="649"/>
      <c r="E47" s="652"/>
      <c r="F47" s="639"/>
      <c r="G47" s="513"/>
      <c r="H47" s="641"/>
      <c r="I47" s="636"/>
      <c r="J47" s="636"/>
      <c r="K47" s="636"/>
      <c r="L47" s="636"/>
      <c r="M47" s="638"/>
      <c r="N47" s="685"/>
      <c r="O47" s="33"/>
    </row>
    <row r="48" spans="1:169">
      <c r="A48" s="644"/>
      <c r="B48" s="646"/>
      <c r="C48" s="646"/>
      <c r="D48" s="649"/>
      <c r="E48" s="652"/>
      <c r="F48" s="639"/>
      <c r="G48" s="513"/>
      <c r="H48" s="641"/>
      <c r="I48" s="636"/>
      <c r="J48" s="636"/>
      <c r="K48" s="636"/>
      <c r="L48" s="636"/>
      <c r="M48" s="638"/>
      <c r="N48" s="685"/>
      <c r="O48" s="33"/>
    </row>
    <row r="49" spans="1:169">
      <c r="A49" s="644"/>
      <c r="B49" s="646"/>
      <c r="C49" s="646"/>
      <c r="D49" s="649"/>
      <c r="E49" s="652"/>
      <c r="F49" s="639"/>
      <c r="G49" s="444"/>
      <c r="H49" s="641"/>
      <c r="I49" s="636"/>
      <c r="J49" s="636"/>
      <c r="K49" s="636"/>
      <c r="L49" s="636"/>
      <c r="M49" s="638"/>
      <c r="N49" s="685"/>
      <c r="O49" s="33"/>
    </row>
    <row r="50" spans="1:169" s="25" customFormat="1" ht="12.75" customHeight="1">
      <c r="A50" s="644">
        <v>5</v>
      </c>
      <c r="B50" s="646" t="str">
        <f>'7- Mapa Final'!B50</f>
        <v xml:space="preserve">Afectación de la integridad física y mental, como del patrimonio, del servidor judicial durante el proceso de notificación o visitas domiciliarias. </v>
      </c>
      <c r="C50" s="646" t="str">
        <f>'7- Mapa Final'!C50</f>
        <v xml:space="preserve">Posibilidad de hurto, agresión física o verbal a los servidores judiciales que realizan la gestión. </v>
      </c>
      <c r="D50" s="648" t="str">
        <f>'7- Mapa Final'!J50</f>
        <v>Muy Baja - 1</v>
      </c>
      <c r="E50" s="651" t="str">
        <f>'7- Mapa Final'!K50</f>
        <v>Leve - 1</v>
      </c>
      <c r="F50" s="639" t="str">
        <f>'7- Mapa Final'!M50</f>
        <v>Bajo - 1</v>
      </c>
      <c r="G50" s="513" t="s">
        <v>367</v>
      </c>
      <c r="H50" s="641" t="s">
        <v>502</v>
      </c>
      <c r="I50" s="636"/>
      <c r="J50" s="643" t="s">
        <v>493</v>
      </c>
      <c r="K50" s="635">
        <v>45292</v>
      </c>
      <c r="L50" s="635">
        <v>45382</v>
      </c>
      <c r="M50" s="637" t="s">
        <v>503</v>
      </c>
      <c r="N50" s="685" t="s">
        <v>495</v>
      </c>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44"/>
      <c r="B51" s="646"/>
      <c r="C51" s="646"/>
      <c r="D51" s="649"/>
      <c r="E51" s="652"/>
      <c r="F51" s="639"/>
      <c r="G51" s="513"/>
      <c r="H51" s="641"/>
      <c r="I51" s="636"/>
      <c r="J51" s="636"/>
      <c r="K51" s="636"/>
      <c r="L51" s="636"/>
      <c r="M51" s="638"/>
      <c r="N51" s="685"/>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44"/>
      <c r="B52" s="646"/>
      <c r="C52" s="646"/>
      <c r="D52" s="649"/>
      <c r="E52" s="652"/>
      <c r="F52" s="639"/>
      <c r="G52" s="513"/>
      <c r="H52" s="641"/>
      <c r="I52" s="636"/>
      <c r="J52" s="636"/>
      <c r="K52" s="636"/>
      <c r="L52" s="636"/>
      <c r="M52" s="638"/>
      <c r="N52" s="685"/>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44"/>
      <c r="B53" s="646"/>
      <c r="C53" s="646"/>
      <c r="D53" s="649"/>
      <c r="E53" s="652"/>
      <c r="F53" s="639"/>
      <c r="G53" s="513"/>
      <c r="H53" s="641"/>
      <c r="I53" s="636"/>
      <c r="J53" s="636"/>
      <c r="K53" s="636"/>
      <c r="L53" s="636"/>
      <c r="M53" s="638"/>
      <c r="N53" s="685"/>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44"/>
      <c r="B54" s="646"/>
      <c r="C54" s="646"/>
      <c r="D54" s="649"/>
      <c r="E54" s="652"/>
      <c r="F54" s="639"/>
      <c r="G54" s="513"/>
      <c r="H54" s="641"/>
      <c r="I54" s="636"/>
      <c r="J54" s="636"/>
      <c r="K54" s="636"/>
      <c r="L54" s="636"/>
      <c r="M54" s="638"/>
      <c r="N54" s="685"/>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44"/>
      <c r="B55" s="646"/>
      <c r="C55" s="646"/>
      <c r="D55" s="649"/>
      <c r="E55" s="652"/>
      <c r="F55" s="639"/>
      <c r="G55" s="513"/>
      <c r="H55" s="641"/>
      <c r="I55" s="636"/>
      <c r="J55" s="636"/>
      <c r="K55" s="636"/>
      <c r="L55" s="636"/>
      <c r="M55" s="638"/>
      <c r="N55" s="685"/>
      <c r="O55" s="33"/>
    </row>
    <row r="56" spans="1:169">
      <c r="A56" s="644"/>
      <c r="B56" s="646"/>
      <c r="C56" s="646"/>
      <c r="D56" s="649"/>
      <c r="E56" s="652"/>
      <c r="F56" s="639"/>
      <c r="G56" s="513"/>
      <c r="H56" s="641"/>
      <c r="I56" s="636"/>
      <c r="J56" s="636"/>
      <c r="K56" s="636"/>
      <c r="L56" s="636"/>
      <c r="M56" s="638"/>
      <c r="N56" s="685"/>
      <c r="O56" s="33"/>
    </row>
    <row r="57" spans="1:169">
      <c r="A57" s="644"/>
      <c r="B57" s="646"/>
      <c r="C57" s="646"/>
      <c r="D57" s="649"/>
      <c r="E57" s="652"/>
      <c r="F57" s="639"/>
      <c r="G57" s="513"/>
      <c r="H57" s="641"/>
      <c r="I57" s="636"/>
      <c r="J57" s="636"/>
      <c r="K57" s="636"/>
      <c r="L57" s="636"/>
      <c r="M57" s="638"/>
      <c r="N57" s="685"/>
      <c r="O57" s="33"/>
    </row>
    <row r="58" spans="1:169">
      <c r="A58" s="644"/>
      <c r="B58" s="646"/>
      <c r="C58" s="646"/>
      <c r="D58" s="649"/>
      <c r="E58" s="652"/>
      <c r="F58" s="639"/>
      <c r="G58" s="513"/>
      <c r="H58" s="641"/>
      <c r="I58" s="636"/>
      <c r="J58" s="636"/>
      <c r="K58" s="636"/>
      <c r="L58" s="636"/>
      <c r="M58" s="638"/>
      <c r="N58" s="685"/>
      <c r="O58" s="33"/>
    </row>
    <row r="59" spans="1:169" ht="15.75" customHeight="1">
      <c r="A59" s="645"/>
      <c r="B59" s="647"/>
      <c r="C59" s="647"/>
      <c r="D59" s="650"/>
      <c r="E59" s="653"/>
      <c r="F59" s="640"/>
      <c r="G59" s="514"/>
      <c r="H59" s="641"/>
      <c r="I59" s="642"/>
      <c r="J59" s="636"/>
      <c r="K59" s="636"/>
      <c r="L59" s="636"/>
      <c r="M59" s="638"/>
      <c r="N59" s="685"/>
      <c r="O59" s="33"/>
    </row>
    <row r="60" spans="1:169" s="25" customFormat="1" ht="12.75" customHeight="1">
      <c r="A60" s="644">
        <v>6</v>
      </c>
      <c r="B60" s="646" t="str">
        <f>'7- Mapa Final'!B60</f>
        <v xml:space="preserve">Recibir , ofrecer, prometer , entregar o aceptar dádivas o beneficios a nombre propio o de terceros para  expedir, alterar, retener, extraviar o entregar documentación sin el lleno de requisitos legales. </v>
      </c>
      <c r="C60" s="646" t="str">
        <f>'7- Mapa Final'!C60</f>
        <v xml:space="preserve"> Realizar trámites sin el cumplimiento de los requisitos legales y/o con información falsa.</v>
      </c>
      <c r="D60" s="648" t="str">
        <f>'7- Mapa Final'!J60</f>
        <v>Muy Baja - 1</v>
      </c>
      <c r="E60" s="651" t="str">
        <f>'7- Mapa Final'!K60</f>
        <v>Moderado - 3</v>
      </c>
      <c r="F60" s="639" t="str">
        <f>'7- Mapa Final'!M60</f>
        <v>Moderado - 3</v>
      </c>
      <c r="G60" s="513" t="s">
        <v>368</v>
      </c>
      <c r="H60" s="641" t="s">
        <v>504</v>
      </c>
      <c r="I60" s="636"/>
      <c r="J60" s="643" t="s">
        <v>493</v>
      </c>
      <c r="K60" s="635">
        <v>45292</v>
      </c>
      <c r="L60" s="635">
        <v>45382</v>
      </c>
      <c r="M60" s="637" t="s">
        <v>505</v>
      </c>
      <c r="N60" s="685" t="s">
        <v>495</v>
      </c>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44"/>
      <c r="B61" s="646"/>
      <c r="C61" s="646"/>
      <c r="D61" s="649"/>
      <c r="E61" s="652"/>
      <c r="F61" s="639"/>
      <c r="G61" s="513"/>
      <c r="H61" s="641"/>
      <c r="I61" s="636"/>
      <c r="J61" s="636"/>
      <c r="K61" s="636"/>
      <c r="L61" s="636"/>
      <c r="M61" s="638"/>
      <c r="N61" s="685"/>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44"/>
      <c r="B62" s="646"/>
      <c r="C62" s="646"/>
      <c r="D62" s="649"/>
      <c r="E62" s="652"/>
      <c r="F62" s="639"/>
      <c r="G62" s="513"/>
      <c r="H62" s="641"/>
      <c r="I62" s="636"/>
      <c r="J62" s="636"/>
      <c r="K62" s="636"/>
      <c r="L62" s="636"/>
      <c r="M62" s="638"/>
      <c r="N62" s="685"/>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44"/>
      <c r="B63" s="646"/>
      <c r="C63" s="646"/>
      <c r="D63" s="649"/>
      <c r="E63" s="652"/>
      <c r="F63" s="639"/>
      <c r="G63" s="513"/>
      <c r="H63" s="641"/>
      <c r="I63" s="636"/>
      <c r="J63" s="636"/>
      <c r="K63" s="636"/>
      <c r="L63" s="636"/>
      <c r="M63" s="638"/>
      <c r="N63" s="685"/>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44"/>
      <c r="B64" s="646"/>
      <c r="C64" s="646"/>
      <c r="D64" s="649"/>
      <c r="E64" s="652"/>
      <c r="F64" s="639"/>
      <c r="G64" s="513"/>
      <c r="H64" s="641"/>
      <c r="I64" s="636"/>
      <c r="J64" s="636"/>
      <c r="K64" s="636"/>
      <c r="L64" s="636"/>
      <c r="M64" s="638"/>
      <c r="N64" s="685"/>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44"/>
      <c r="B65" s="646"/>
      <c r="C65" s="646"/>
      <c r="D65" s="649"/>
      <c r="E65" s="652"/>
      <c r="F65" s="639"/>
      <c r="G65" s="513"/>
      <c r="H65" s="641"/>
      <c r="I65" s="636"/>
      <c r="J65" s="636"/>
      <c r="K65" s="636"/>
      <c r="L65" s="636"/>
      <c r="M65" s="638"/>
      <c r="N65" s="685"/>
      <c r="O65" s="33"/>
    </row>
    <row r="66" spans="1:169">
      <c r="A66" s="644"/>
      <c r="B66" s="646"/>
      <c r="C66" s="646"/>
      <c r="D66" s="649"/>
      <c r="E66" s="652"/>
      <c r="F66" s="639"/>
      <c r="G66" s="513"/>
      <c r="H66" s="641"/>
      <c r="I66" s="636"/>
      <c r="J66" s="636"/>
      <c r="K66" s="636"/>
      <c r="L66" s="636"/>
      <c r="M66" s="638"/>
      <c r="N66" s="685"/>
      <c r="O66" s="33"/>
    </row>
    <row r="67" spans="1:169">
      <c r="A67" s="644"/>
      <c r="B67" s="646"/>
      <c r="C67" s="646"/>
      <c r="D67" s="649"/>
      <c r="E67" s="652"/>
      <c r="F67" s="639"/>
      <c r="G67" s="513"/>
      <c r="H67" s="641"/>
      <c r="I67" s="636"/>
      <c r="J67" s="636"/>
      <c r="K67" s="636"/>
      <c r="L67" s="636"/>
      <c r="M67" s="638"/>
      <c r="N67" s="685"/>
      <c r="O67" s="33"/>
    </row>
    <row r="68" spans="1:169">
      <c r="A68" s="644"/>
      <c r="B68" s="646"/>
      <c r="C68" s="646"/>
      <c r="D68" s="649"/>
      <c r="E68" s="652"/>
      <c r="F68" s="639"/>
      <c r="G68" s="513"/>
      <c r="H68" s="641"/>
      <c r="I68" s="636"/>
      <c r="J68" s="636"/>
      <c r="K68" s="636"/>
      <c r="L68" s="636"/>
      <c r="M68" s="638"/>
      <c r="N68" s="685"/>
      <c r="O68" s="33"/>
    </row>
    <row r="69" spans="1:169" ht="15.75" customHeight="1">
      <c r="A69" s="645"/>
      <c r="B69" s="647"/>
      <c r="C69" s="647"/>
      <c r="D69" s="650"/>
      <c r="E69" s="653"/>
      <c r="F69" s="640"/>
      <c r="G69" s="514"/>
      <c r="H69" s="641"/>
      <c r="I69" s="642"/>
      <c r="J69" s="636"/>
      <c r="K69" s="636"/>
      <c r="L69" s="636"/>
      <c r="M69" s="638"/>
      <c r="N69" s="685"/>
      <c r="O69" s="33"/>
    </row>
    <row r="70" spans="1:169" s="25" customFormat="1" ht="12.75" customHeight="1">
      <c r="A70" s="644">
        <v>7</v>
      </c>
      <c r="B70" s="646" t="str">
        <f>'7- Mapa Final'!B70</f>
        <v>Recibir, ofrecer, prometer, entregar o aceptar dadivas  o beneficios a nombre propio o de terceros para demorar, retener, alterar o direccionar:
- Solicitudes de reparto
- Programación de audiencias
- Notificación de audiencias
- Vinculación de adolescentes</v>
      </c>
      <c r="C70" s="646" t="str">
        <f>'7- Mapa Final'!C70</f>
        <v>Gestionar las solicitudes de reparto, programación de audiencias, notificación de audiencias y vinculación de adolescentes judiciales incumpliendo los principios de la administración de justicia o sin la observancia de los Códigos  Procesales en la materia.</v>
      </c>
      <c r="D70" s="648" t="str">
        <f>'7- Mapa Final'!J70</f>
        <v>Muy Baja - 1</v>
      </c>
      <c r="E70" s="651" t="str">
        <f>'7- Mapa Final'!K70</f>
        <v>Moderado - 3</v>
      </c>
      <c r="F70" s="639" t="str">
        <f>'7- Mapa Final'!M70</f>
        <v>Moderado - 3</v>
      </c>
      <c r="G70" s="513" t="s">
        <v>368</v>
      </c>
      <c r="H70" s="641" t="s">
        <v>504</v>
      </c>
      <c r="I70" s="636"/>
      <c r="J70" s="643" t="s">
        <v>493</v>
      </c>
      <c r="K70" s="635">
        <v>45292</v>
      </c>
      <c r="L70" s="635">
        <v>45382</v>
      </c>
      <c r="M70" s="637" t="s">
        <v>505</v>
      </c>
      <c r="N70" s="685" t="s">
        <v>495</v>
      </c>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44"/>
      <c r="B71" s="646"/>
      <c r="C71" s="646"/>
      <c r="D71" s="649"/>
      <c r="E71" s="652"/>
      <c r="F71" s="639"/>
      <c r="G71" s="513"/>
      <c r="H71" s="641"/>
      <c r="I71" s="636"/>
      <c r="J71" s="636"/>
      <c r="K71" s="636"/>
      <c r="L71" s="636"/>
      <c r="M71" s="638"/>
      <c r="N71" s="685"/>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44"/>
      <c r="B72" s="646"/>
      <c r="C72" s="646"/>
      <c r="D72" s="649"/>
      <c r="E72" s="652"/>
      <c r="F72" s="639"/>
      <c r="G72" s="513"/>
      <c r="H72" s="641"/>
      <c r="I72" s="636"/>
      <c r="J72" s="636"/>
      <c r="K72" s="636"/>
      <c r="L72" s="636"/>
      <c r="M72" s="638"/>
      <c r="N72" s="685"/>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44"/>
      <c r="B73" s="646"/>
      <c r="C73" s="646"/>
      <c r="D73" s="649"/>
      <c r="E73" s="652"/>
      <c r="F73" s="639"/>
      <c r="G73" s="513"/>
      <c r="H73" s="641"/>
      <c r="I73" s="636"/>
      <c r="J73" s="636"/>
      <c r="K73" s="636"/>
      <c r="L73" s="636"/>
      <c r="M73" s="638"/>
      <c r="N73" s="685"/>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44"/>
      <c r="B74" s="646"/>
      <c r="C74" s="646"/>
      <c r="D74" s="649"/>
      <c r="E74" s="652"/>
      <c r="F74" s="639"/>
      <c r="G74" s="513"/>
      <c r="H74" s="641"/>
      <c r="I74" s="636"/>
      <c r="J74" s="636"/>
      <c r="K74" s="636"/>
      <c r="L74" s="636"/>
      <c r="M74" s="638"/>
      <c r="N74" s="685"/>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44"/>
      <c r="B75" s="646"/>
      <c r="C75" s="646"/>
      <c r="D75" s="649"/>
      <c r="E75" s="652"/>
      <c r="F75" s="639"/>
      <c r="G75" s="513"/>
      <c r="H75" s="641"/>
      <c r="I75" s="636"/>
      <c r="J75" s="636"/>
      <c r="K75" s="636"/>
      <c r="L75" s="636"/>
      <c r="M75" s="638"/>
      <c r="N75" s="685"/>
      <c r="O75" s="33"/>
    </row>
    <row r="76" spans="1:169">
      <c r="A76" s="644"/>
      <c r="B76" s="646"/>
      <c r="C76" s="646"/>
      <c r="D76" s="649"/>
      <c r="E76" s="652"/>
      <c r="F76" s="639"/>
      <c r="G76" s="513"/>
      <c r="H76" s="641"/>
      <c r="I76" s="636"/>
      <c r="J76" s="636"/>
      <c r="K76" s="636"/>
      <c r="L76" s="636"/>
      <c r="M76" s="638"/>
      <c r="N76" s="685"/>
      <c r="O76" s="33"/>
    </row>
    <row r="77" spans="1:169">
      <c r="A77" s="644"/>
      <c r="B77" s="646"/>
      <c r="C77" s="646"/>
      <c r="D77" s="649"/>
      <c r="E77" s="652"/>
      <c r="F77" s="639"/>
      <c r="G77" s="513"/>
      <c r="H77" s="641"/>
      <c r="I77" s="636"/>
      <c r="J77" s="636"/>
      <c r="K77" s="636"/>
      <c r="L77" s="636"/>
      <c r="M77" s="638"/>
      <c r="N77" s="685"/>
      <c r="O77" s="33"/>
    </row>
    <row r="78" spans="1:169">
      <c r="A78" s="644"/>
      <c r="B78" s="646"/>
      <c r="C78" s="646"/>
      <c r="D78" s="649"/>
      <c r="E78" s="652"/>
      <c r="F78" s="639"/>
      <c r="G78" s="513"/>
      <c r="H78" s="641"/>
      <c r="I78" s="636"/>
      <c r="J78" s="636"/>
      <c r="K78" s="636"/>
      <c r="L78" s="636"/>
      <c r="M78" s="638"/>
      <c r="N78" s="685"/>
      <c r="O78" s="33"/>
    </row>
    <row r="79" spans="1:169" ht="15.75" customHeight="1">
      <c r="A79" s="645"/>
      <c r="B79" s="647"/>
      <c r="C79" s="647"/>
      <c r="D79" s="650"/>
      <c r="E79" s="653"/>
      <c r="F79" s="640"/>
      <c r="G79" s="514"/>
      <c r="H79" s="641"/>
      <c r="I79" s="642"/>
      <c r="J79" s="636"/>
      <c r="K79" s="636"/>
      <c r="L79" s="636"/>
      <c r="M79" s="638"/>
      <c r="N79" s="685"/>
      <c r="O79" s="33"/>
    </row>
  </sheetData>
  <mergeCells count="115">
    <mergeCell ref="N10:N19"/>
    <mergeCell ref="N20:N29"/>
    <mergeCell ref="N30:N39"/>
    <mergeCell ref="N40:N49"/>
    <mergeCell ref="N50:N59"/>
    <mergeCell ref="N60:N69"/>
    <mergeCell ref="N70:N79"/>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J20:J29"/>
    <mergeCell ref="K20:K29"/>
    <mergeCell ref="E20:E29"/>
    <mergeCell ref="D30:D39"/>
    <mergeCell ref="E30:E39"/>
    <mergeCell ref="F30:F39"/>
    <mergeCell ref="G20:G29"/>
    <mergeCell ref="H20:H29"/>
    <mergeCell ref="I20:I29"/>
    <mergeCell ref="G30:G39"/>
    <mergeCell ref="H30:H39"/>
    <mergeCell ref="I30:I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A60:A69"/>
    <mergeCell ref="B60:B69"/>
    <mergeCell ref="C60:C69"/>
    <mergeCell ref="D60:D69"/>
    <mergeCell ref="E60:E69"/>
    <mergeCell ref="F60:F69"/>
    <mergeCell ref="G60:G69"/>
    <mergeCell ref="H60:H69"/>
    <mergeCell ref="I60:I69"/>
    <mergeCell ref="K70:K79"/>
    <mergeCell ref="L70:L79"/>
    <mergeCell ref="M70:M79"/>
    <mergeCell ref="F70:F79"/>
    <mergeCell ref="G70:G79"/>
    <mergeCell ref="H70:H79"/>
    <mergeCell ref="I70:I79"/>
    <mergeCell ref="J70:J79"/>
    <mergeCell ref="A70:A79"/>
    <mergeCell ref="B70:B79"/>
    <mergeCell ref="C70:C79"/>
    <mergeCell ref="D70:D79"/>
    <mergeCell ref="E70:E79"/>
  </mergeCells>
  <conditionalFormatting sqref="A7:B7">
    <cfRule type="containsText" dxfId="185" priority="815" operator="containsText" text="3- Moderado">
      <formula>NOT(ISERROR(SEARCH("3- Moderado",A7)))</formula>
    </cfRule>
    <cfRule type="containsText" dxfId="184" priority="816" operator="containsText" text="6- Moderado">
      <formula>NOT(ISERROR(SEARCH("6- Moderado",A7)))</formula>
    </cfRule>
    <cfRule type="containsText" dxfId="183" priority="817" operator="containsText" text="4- Moderado">
      <formula>NOT(ISERROR(SEARCH("4- Moderado",A7)))</formula>
    </cfRule>
    <cfRule type="containsText" dxfId="182" priority="818" operator="containsText" text="3- Bajo">
      <formula>NOT(ISERROR(SEARCH("3- Bajo",A7)))</formula>
    </cfRule>
    <cfRule type="containsText" dxfId="181" priority="819" operator="containsText" text="4- Bajo">
      <formula>NOT(ISERROR(SEARCH("4- Bajo",A7)))</formula>
    </cfRule>
    <cfRule type="containsText" dxfId="180" priority="820" operator="containsText" text="1- Bajo">
      <formula>NOT(ISERROR(SEARCH("1- Bajo",A7)))</formula>
    </cfRule>
  </conditionalFormatting>
  <conditionalFormatting sqref="A10:E10 A20:E20">
    <cfRule type="containsText" dxfId="179" priority="791" operator="containsText" text="3- Moderado">
      <formula>NOT(ISERROR(SEARCH("3- Moderado",A10)))</formula>
    </cfRule>
    <cfRule type="containsText" dxfId="178" priority="792" operator="containsText" text="6- Moderado">
      <formula>NOT(ISERROR(SEARCH("6- Moderado",A10)))</formula>
    </cfRule>
    <cfRule type="containsText" dxfId="177" priority="793" operator="containsText" text="4- Moderado">
      <formula>NOT(ISERROR(SEARCH("4- Moderado",A10)))</formula>
    </cfRule>
    <cfRule type="containsText" dxfId="176" priority="794" operator="containsText" text="3- Bajo">
      <formula>NOT(ISERROR(SEARCH("3- Bajo",A10)))</formula>
    </cfRule>
    <cfRule type="containsText" dxfId="175" priority="795" operator="containsText" text="4- Bajo">
      <formula>NOT(ISERROR(SEARCH("4- Bajo",A10)))</formula>
    </cfRule>
    <cfRule type="containsText" dxfId="174" priority="796" operator="containsText" text="1- Bajo">
      <formula>NOT(ISERROR(SEARCH("1- Bajo",A10)))</formula>
    </cfRule>
  </conditionalFormatting>
  <conditionalFormatting sqref="A30:E30">
    <cfRule type="containsText" dxfId="173" priority="129" operator="containsText" text="3- Moderado">
      <formula>NOT(ISERROR(SEARCH("3- Moderado",A30)))</formula>
    </cfRule>
    <cfRule type="containsText" dxfId="172" priority="130" operator="containsText" text="6- Moderado">
      <formula>NOT(ISERROR(SEARCH("6- Moderado",A30)))</formula>
    </cfRule>
    <cfRule type="containsText" dxfId="171" priority="131" operator="containsText" text="4- Moderado">
      <formula>NOT(ISERROR(SEARCH("4- Moderado",A30)))</formula>
    </cfRule>
    <cfRule type="containsText" dxfId="170" priority="132" operator="containsText" text="3- Bajo">
      <formula>NOT(ISERROR(SEARCH("3- Bajo",A30)))</formula>
    </cfRule>
    <cfRule type="containsText" dxfId="169" priority="133" operator="containsText" text="4- Bajo">
      <formula>NOT(ISERROR(SEARCH("4- Bajo",A30)))</formula>
    </cfRule>
    <cfRule type="containsText" dxfId="168" priority="134" operator="containsText" text="1- Bajo">
      <formula>NOT(ISERROR(SEARCH("1- Bajo",A30)))</formula>
    </cfRule>
  </conditionalFormatting>
  <conditionalFormatting sqref="A40:E40">
    <cfRule type="containsText" dxfId="167" priority="101" operator="containsText" text="3- Moderado">
      <formula>NOT(ISERROR(SEARCH("3- Moderado",A40)))</formula>
    </cfRule>
    <cfRule type="containsText" dxfId="166" priority="102" operator="containsText" text="6- Moderado">
      <formula>NOT(ISERROR(SEARCH("6- Moderado",A40)))</formula>
    </cfRule>
    <cfRule type="containsText" dxfId="165" priority="103" operator="containsText" text="4- Moderado">
      <formula>NOT(ISERROR(SEARCH("4- Moderado",A40)))</formula>
    </cfRule>
    <cfRule type="containsText" dxfId="164" priority="104" operator="containsText" text="3- Bajo">
      <formula>NOT(ISERROR(SEARCH("3- Bajo",A40)))</formula>
    </cfRule>
    <cfRule type="containsText" dxfId="163" priority="105" operator="containsText" text="4- Bajo">
      <formula>NOT(ISERROR(SEARCH("4- Bajo",A40)))</formula>
    </cfRule>
    <cfRule type="containsText" dxfId="162" priority="106" operator="containsText" text="1- Bajo">
      <formula>NOT(ISERROR(SEARCH("1- Bajo",A40)))</formula>
    </cfRule>
  </conditionalFormatting>
  <conditionalFormatting sqref="A50:E50 A60 A70">
    <cfRule type="containsText" dxfId="161" priority="45" operator="containsText" text="3- Moderado">
      <formula>NOT(ISERROR(SEARCH("3- Moderado",A50)))</formula>
    </cfRule>
    <cfRule type="containsText" dxfId="160" priority="46" operator="containsText" text="6- Moderado">
      <formula>NOT(ISERROR(SEARCH("6- Moderado",A50)))</formula>
    </cfRule>
    <cfRule type="containsText" dxfId="159" priority="47" operator="containsText" text="4- Moderado">
      <formula>NOT(ISERROR(SEARCH("4- Moderado",A50)))</formula>
    </cfRule>
    <cfRule type="containsText" dxfId="158" priority="48" operator="containsText" text="3- Bajo">
      <formula>NOT(ISERROR(SEARCH("3- Bajo",A50)))</formula>
    </cfRule>
    <cfRule type="containsText" dxfId="157" priority="49" operator="containsText" text="4- Bajo">
      <formula>NOT(ISERROR(SEARCH("4- Bajo",A50)))</formula>
    </cfRule>
    <cfRule type="containsText" dxfId="156" priority="50" operator="containsText" text="1- Bajo">
      <formula>NOT(ISERROR(SEARCH("1- Bajo",A50)))</formula>
    </cfRule>
  </conditionalFormatting>
  <conditionalFormatting sqref="B60:E60">
    <cfRule type="containsText" dxfId="155" priority="22" operator="containsText" text="3- Moderado">
      <formula>NOT(ISERROR(SEARCH("3- Moderado",B60)))</formula>
    </cfRule>
    <cfRule type="containsText" dxfId="154" priority="23" operator="containsText" text="6- Moderado">
      <formula>NOT(ISERROR(SEARCH("6- Moderado",B60)))</formula>
    </cfRule>
    <cfRule type="containsText" dxfId="153" priority="24" operator="containsText" text="4- Moderado">
      <formula>NOT(ISERROR(SEARCH("4- Moderado",B60)))</formula>
    </cfRule>
    <cfRule type="containsText" dxfId="152" priority="25" operator="containsText" text="3- Bajo">
      <formula>NOT(ISERROR(SEARCH("3- Bajo",B60)))</formula>
    </cfRule>
    <cfRule type="containsText" dxfId="151" priority="26" operator="containsText" text="4- Bajo">
      <formula>NOT(ISERROR(SEARCH("4- Bajo",B60)))</formula>
    </cfRule>
    <cfRule type="containsText" dxfId="150" priority="27" operator="containsText" text="1- Bajo">
      <formula>NOT(ISERROR(SEARCH("1- Bajo",B60)))</formula>
    </cfRule>
  </conditionalFormatting>
  <conditionalFormatting sqref="B70:E70">
    <cfRule type="containsText" dxfId="149" priority="8" operator="containsText" text="3- Moderado">
      <formula>NOT(ISERROR(SEARCH("3- Moderado",B70)))</formula>
    </cfRule>
    <cfRule type="containsText" dxfId="148" priority="9" operator="containsText" text="6- Moderado">
      <formula>NOT(ISERROR(SEARCH("6- Moderado",B70)))</formula>
    </cfRule>
    <cfRule type="containsText" dxfId="147" priority="10" operator="containsText" text="4- Moderado">
      <formula>NOT(ISERROR(SEARCH("4- Moderado",B70)))</formula>
    </cfRule>
    <cfRule type="containsText" dxfId="146" priority="11" operator="containsText" text="3- Bajo">
      <formula>NOT(ISERROR(SEARCH("3- Bajo",B70)))</formula>
    </cfRule>
    <cfRule type="containsText" dxfId="145" priority="12" operator="containsText" text="4- Bajo">
      <formula>NOT(ISERROR(SEARCH("4- Bajo",B70)))</formula>
    </cfRule>
    <cfRule type="containsText" dxfId="144" priority="13" operator="containsText" text="1- Bajo">
      <formula>NOT(ISERROR(SEARCH("1- Bajo",B70)))</formula>
    </cfRule>
  </conditionalFormatting>
  <conditionalFormatting sqref="C8:F8">
    <cfRule type="containsText" dxfId="143" priority="147" operator="containsText" text="3- Moderado">
      <formula>NOT(ISERROR(SEARCH("3- Moderado",C8)))</formula>
    </cfRule>
    <cfRule type="containsText" dxfId="142" priority="148" operator="containsText" text="6- Moderado">
      <formula>NOT(ISERROR(SEARCH("6- Moderado",C8)))</formula>
    </cfRule>
    <cfRule type="containsText" dxfId="141" priority="149" operator="containsText" text="4- Moderado">
      <formula>NOT(ISERROR(SEARCH("4- Moderado",C8)))</formula>
    </cfRule>
    <cfRule type="containsText" dxfId="140" priority="150" operator="containsText" text="3- Bajo">
      <formula>NOT(ISERROR(SEARCH("3- Bajo",C8)))</formula>
    </cfRule>
    <cfRule type="containsText" dxfId="139" priority="151" operator="containsText" text="4- Bajo">
      <formula>NOT(ISERROR(SEARCH("4- Bajo",C8)))</formula>
    </cfRule>
    <cfRule type="containsText" dxfId="138" priority="152" operator="containsText" text="1- Bajo">
      <formula>NOT(ISERROR(SEARCH("1- Bajo",C8)))</formula>
    </cfRule>
  </conditionalFormatting>
  <conditionalFormatting sqref="D10:D79">
    <cfRule type="containsText" dxfId="137" priority="39" operator="containsText" text="Muy Alta">
      <formula>NOT(ISERROR(SEARCH("Muy Alta",D10)))</formula>
    </cfRule>
    <cfRule type="containsText" dxfId="136" priority="40" operator="containsText" text="Alta">
      <formula>NOT(ISERROR(SEARCH("Alta",D10)))</formula>
    </cfRule>
    <cfRule type="containsText" dxfId="135" priority="41" operator="containsText" text="Baja">
      <formula>NOT(ISERROR(SEARCH("Baja",D10)))</formula>
    </cfRule>
    <cfRule type="containsText" dxfId="134" priority="42" operator="containsText" text="Muy Baja">
      <formula>NOT(ISERROR(SEARCH("Muy Baja",D10)))</formula>
    </cfRule>
    <cfRule type="containsText" dxfId="133" priority="44" operator="containsText" text="Media">
      <formula>NOT(ISERROR(SEARCH("Media",D10)))</formula>
    </cfRule>
  </conditionalFormatting>
  <conditionalFormatting sqref="E10:E79">
    <cfRule type="containsText" dxfId="132" priority="35" operator="containsText" text="Catastrófico">
      <formula>NOT(ISERROR(SEARCH("Catastrófico",E10)))</formula>
    </cfRule>
    <cfRule type="containsText" dxfId="131" priority="36" operator="containsText" text="Mayor">
      <formula>NOT(ISERROR(SEARCH("Mayor",E10)))</formula>
    </cfRule>
    <cfRule type="containsText" dxfId="130" priority="37" operator="containsText" text="Menor">
      <formula>NOT(ISERROR(SEARCH("Menor",E10)))</formula>
    </cfRule>
    <cfRule type="containsText" dxfId="129" priority="38" operator="containsText" text="Leve">
      <formula>NOT(ISERROR(SEARCH("Leve",E10)))</formula>
    </cfRule>
  </conditionalFormatting>
  <conditionalFormatting sqref="E10:F79">
    <cfRule type="containsText" dxfId="128"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27" priority="58" operator="containsText" text="Bajo">
      <formula>NOT(ISERROR(SEARCH("Bajo",F10)))</formula>
    </cfRule>
    <cfRule type="containsText" dxfId="126" priority="59" operator="containsText" text="Moderado">
      <formula>NOT(ISERROR(SEARCH("Moderado",F10)))</formula>
    </cfRule>
    <cfRule type="containsText" dxfId="125" priority="60" operator="containsText" text="Alto">
      <formula>NOT(ISERROR(SEARCH("Alto",F10)))</formula>
    </cfRule>
    <cfRule type="containsText" dxfId="124"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hyperlinks>
    <hyperlink ref="N10:N19" r:id="rId1" display="Evidencias" xr:uid="{7932C19A-0985-4717-AD44-BFB1A2C46DE8}"/>
    <hyperlink ref="N20:N29" r:id="rId2" display="Evidencias" xr:uid="{7641E1BC-9050-4F8D-A3B2-8E7F8222D49F}"/>
    <hyperlink ref="N30:N39" r:id="rId3" display="Evidencias" xr:uid="{9DD7F83F-9090-4385-BDFB-F9040CA83634}"/>
    <hyperlink ref="N40:N49" r:id="rId4" display="Evidencias" xr:uid="{3191BF0A-3C00-4CBB-A436-FA64C0F65E5B}"/>
    <hyperlink ref="N50:N59" r:id="rId5" display="Evidencias" xr:uid="{617CA4EB-E553-453E-ACC7-7BFBBBF97EE5}"/>
    <hyperlink ref="N60:N69" r:id="rId6" display="Evidencias" xr:uid="{413A98BB-9F18-400C-A1BC-4316F2D5F38D}"/>
    <hyperlink ref="N70:N79" r:id="rId7" display="Evidencias" xr:uid="{97C4A543-2832-4944-B342-E7405A4B28A4}"/>
  </hyperlink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8"/>
  <drawing r:id="rId9"/>
  <extLst>
    <ext xmlns:x14="http://schemas.microsoft.com/office/spreadsheetml/2009/9/main" uri="{CCE6A557-97BC-4b89-ADB6-D9C93CAAB3DF}">
      <x14:dataValidations xmlns:xm="http://schemas.microsoft.com/office/excel/2006/main" count="1">
        <x14:dataValidation type="list" allowBlank="1" showInputMessage="1" showErrorMessage="1" xr:uid="{6D4063FA-91F2-4F93-9AC4-BD39B96D5BD6}">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CBAEA-7CB5-417C-AC10-6E93005B3E3E}">
  <sheetPr>
    <tabColor theme="5" tint="0.39997558519241921"/>
    <pageSetUpPr fitToPage="1"/>
  </sheetPr>
  <dimension ref="A1:JK79"/>
  <sheetViews>
    <sheetView showGridLines="0" topLeftCell="G33" zoomScale="90" zoomScaleNormal="90" workbookViewId="0">
      <selection activeCell="M50" sqref="M50:M59"/>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5" t="s">
        <v>251</v>
      </c>
      <c r="B4" s="465"/>
      <c r="C4" s="678" t="s">
        <v>2</v>
      </c>
      <c r="D4" s="678"/>
      <c r="E4" s="678"/>
      <c r="F4" s="678"/>
      <c r="G4" s="678"/>
      <c r="H4" s="678"/>
      <c r="I4" s="678"/>
      <c r="J4" s="678"/>
      <c r="K4" s="678"/>
      <c r="L4" s="678"/>
      <c r="M4" s="67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5" t="s">
        <v>252</v>
      </c>
      <c r="B5" s="465"/>
      <c r="C5" s="679" t="s">
        <v>253</v>
      </c>
      <c r="D5" s="679"/>
      <c r="E5" s="679"/>
      <c r="F5" s="679"/>
      <c r="G5" s="679"/>
      <c r="H5" s="679"/>
      <c r="I5" s="679"/>
      <c r="J5" s="679"/>
      <c r="K5" s="679"/>
      <c r="L5" s="679"/>
      <c r="M5" s="679"/>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c r="A6" s="465" t="s">
        <v>254</v>
      </c>
      <c r="B6" s="465"/>
      <c r="C6" s="571" t="s">
        <v>255</v>
      </c>
      <c r="D6" s="572"/>
      <c r="E6" s="572"/>
      <c r="F6" s="572"/>
      <c r="G6" s="572"/>
      <c r="H6" s="572"/>
      <c r="I6" s="572"/>
      <c r="J6" s="572"/>
      <c r="K6" s="572"/>
      <c r="L6" s="572"/>
      <c r="M6" s="57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c r="A7" s="659" t="s">
        <v>479</v>
      </c>
      <c r="B7" s="660"/>
      <c r="C7" s="661"/>
      <c r="D7" s="662" t="s">
        <v>480</v>
      </c>
      <c r="E7" s="662"/>
      <c r="F7" s="662"/>
      <c r="G7" s="663" t="s">
        <v>481</v>
      </c>
      <c r="H7" s="654" t="s">
        <v>482</v>
      </c>
      <c r="I7" s="656" t="s">
        <v>483</v>
      </c>
      <c r="J7" s="657"/>
      <c r="K7" s="656" t="s">
        <v>484</v>
      </c>
      <c r="L7" s="657"/>
      <c r="M7" s="658" t="s">
        <v>506</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c r="A8" s="34" t="s">
        <v>40</v>
      </c>
      <c r="B8" s="34" t="s">
        <v>193</v>
      </c>
      <c r="C8" s="34" t="s">
        <v>195</v>
      </c>
      <c r="D8" s="27" t="s">
        <v>205</v>
      </c>
      <c r="E8" s="27" t="s">
        <v>486</v>
      </c>
      <c r="F8" s="27" t="s">
        <v>487</v>
      </c>
      <c r="G8" s="663"/>
      <c r="H8" s="655"/>
      <c r="I8" s="28" t="s">
        <v>488</v>
      </c>
      <c r="J8" s="28" t="s">
        <v>489</v>
      </c>
      <c r="K8" s="28" t="s">
        <v>490</v>
      </c>
      <c r="L8" s="28" t="s">
        <v>491</v>
      </c>
      <c r="M8" s="65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c r="A9" s="680"/>
      <c r="B9" s="681"/>
      <c r="C9" s="681"/>
      <c r="D9" s="681"/>
      <c r="E9" s="681"/>
      <c r="F9" s="681"/>
      <c r="G9" s="68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2">
        <f>'7- Mapa Final'!A10</f>
        <v>1</v>
      </c>
      <c r="B10" s="666" t="str">
        <f>'7- Mapa Final'!B10</f>
        <v>Vencimiento de Términos</v>
      </c>
      <c r="C10" s="666" t="str">
        <f>'7- Mapa Final'!C10</f>
        <v>Se realizan  actuaciones procesales o se da  respuesta a las solicitudes de los usuarios de la administración de justicia en materia penal, después del  término legal establecido para decidir sobre los conflictos presentados a los jueces.</v>
      </c>
      <c r="D10" s="667" t="str">
        <f>'7- Mapa Final'!J10</f>
        <v>Muy Baja - 1</v>
      </c>
      <c r="E10" s="668" t="str">
        <f>'7- Mapa Final'!K10</f>
        <v>Leve - 1</v>
      </c>
      <c r="F10" s="683" t="str">
        <f>'7- Mapa Final'!M10</f>
        <v>Bajo - 1</v>
      </c>
      <c r="G10" s="512" t="s">
        <v>367</v>
      </c>
      <c r="H10" s="684" t="s">
        <v>492</v>
      </c>
      <c r="I10" s="643"/>
      <c r="J10" s="643" t="s">
        <v>493</v>
      </c>
      <c r="K10" s="635">
        <v>45383</v>
      </c>
      <c r="L10" s="635">
        <v>45473</v>
      </c>
      <c r="M10" s="637" t="s">
        <v>507</v>
      </c>
      <c r="N10" s="687" t="s">
        <v>495</v>
      </c>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44"/>
      <c r="B11" s="646"/>
      <c r="C11" s="646"/>
      <c r="D11" s="649"/>
      <c r="E11" s="652"/>
      <c r="F11" s="639"/>
      <c r="G11" s="513"/>
      <c r="H11" s="641"/>
      <c r="I11" s="636"/>
      <c r="J11" s="636"/>
      <c r="K11" s="636"/>
      <c r="L11" s="636"/>
      <c r="M11" s="638"/>
      <c r="N11" s="687"/>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44"/>
      <c r="B12" s="646"/>
      <c r="C12" s="646"/>
      <c r="D12" s="649"/>
      <c r="E12" s="652"/>
      <c r="F12" s="639"/>
      <c r="G12" s="513"/>
      <c r="H12" s="641"/>
      <c r="I12" s="636"/>
      <c r="J12" s="636"/>
      <c r="K12" s="636"/>
      <c r="L12" s="636"/>
      <c r="M12" s="638"/>
      <c r="N12" s="687"/>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44"/>
      <c r="B13" s="646"/>
      <c r="C13" s="646"/>
      <c r="D13" s="649"/>
      <c r="E13" s="652"/>
      <c r="F13" s="639"/>
      <c r="G13" s="513"/>
      <c r="H13" s="641"/>
      <c r="I13" s="636"/>
      <c r="J13" s="636"/>
      <c r="K13" s="636"/>
      <c r="L13" s="636"/>
      <c r="M13" s="638"/>
      <c r="N13" s="687"/>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44"/>
      <c r="B14" s="646"/>
      <c r="C14" s="646"/>
      <c r="D14" s="649"/>
      <c r="E14" s="652"/>
      <c r="F14" s="639"/>
      <c r="G14" s="513"/>
      <c r="H14" s="641"/>
      <c r="I14" s="636"/>
      <c r="J14" s="636"/>
      <c r="K14" s="636"/>
      <c r="L14" s="636"/>
      <c r="M14" s="638"/>
      <c r="N14" s="687"/>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44"/>
      <c r="B15" s="646"/>
      <c r="C15" s="646"/>
      <c r="D15" s="649"/>
      <c r="E15" s="652"/>
      <c r="F15" s="639"/>
      <c r="G15" s="513"/>
      <c r="H15" s="641"/>
      <c r="I15" s="636"/>
      <c r="J15" s="636"/>
      <c r="K15" s="636"/>
      <c r="L15" s="636"/>
      <c r="M15" s="638"/>
      <c r="N15" s="687"/>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44"/>
      <c r="B16" s="646"/>
      <c r="C16" s="646"/>
      <c r="D16" s="649"/>
      <c r="E16" s="652"/>
      <c r="F16" s="639"/>
      <c r="G16" s="513"/>
      <c r="H16" s="641"/>
      <c r="I16" s="636"/>
      <c r="J16" s="636"/>
      <c r="K16" s="636"/>
      <c r="L16" s="636"/>
      <c r="M16" s="638"/>
      <c r="N16" s="687"/>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44"/>
      <c r="B17" s="646"/>
      <c r="C17" s="646"/>
      <c r="D17" s="649"/>
      <c r="E17" s="652"/>
      <c r="F17" s="639"/>
      <c r="G17" s="513"/>
      <c r="H17" s="641"/>
      <c r="I17" s="636"/>
      <c r="J17" s="636"/>
      <c r="K17" s="636"/>
      <c r="L17" s="636"/>
      <c r="M17" s="638"/>
      <c r="N17" s="687"/>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44"/>
      <c r="B18" s="646"/>
      <c r="C18" s="646"/>
      <c r="D18" s="649"/>
      <c r="E18" s="652"/>
      <c r="F18" s="639"/>
      <c r="G18" s="513"/>
      <c r="H18" s="641"/>
      <c r="I18" s="636"/>
      <c r="J18" s="636"/>
      <c r="K18" s="636"/>
      <c r="L18" s="636"/>
      <c r="M18" s="638"/>
      <c r="N18" s="687"/>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12.75" customHeight="1">
      <c r="A19" s="644"/>
      <c r="B19" s="646"/>
      <c r="C19" s="646"/>
      <c r="D19" s="649"/>
      <c r="E19" s="652"/>
      <c r="F19" s="639"/>
      <c r="G19" s="444"/>
      <c r="H19" s="641"/>
      <c r="I19" s="636"/>
      <c r="J19" s="636"/>
      <c r="K19" s="636"/>
      <c r="L19" s="636"/>
      <c r="M19" s="638"/>
      <c r="N19" s="687"/>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44">
        <f>'7- Mapa Final'!A20</f>
        <v>2</v>
      </c>
      <c r="B20" s="646" t="str">
        <f>'7- Mapa Final'!B20</f>
        <v>Incumplimientos en la realización de audiencias</v>
      </c>
      <c r="C20" s="646" t="str">
        <f>'7- Mapa Final'!C20</f>
        <v xml:space="preserve">No se atiende la  solicitud  de un fiscal o parte interesada para la realización de una audiencia preliminar o no se cumple  la programación de audiencias de Conocimiento. </v>
      </c>
      <c r="D20" s="648" t="str">
        <f>'7- Mapa Final'!J20</f>
        <v>Muy Baja - 1</v>
      </c>
      <c r="E20" s="651" t="str">
        <f>'7- Mapa Final'!K20</f>
        <v>Leve - 1</v>
      </c>
      <c r="F20" s="639" t="str">
        <f>'7- Mapa Final'!M20</f>
        <v>Bajo - 1</v>
      </c>
      <c r="G20" s="513" t="s">
        <v>367</v>
      </c>
      <c r="H20" s="641" t="s">
        <v>496</v>
      </c>
      <c r="I20" s="636"/>
      <c r="J20" s="643" t="s">
        <v>493</v>
      </c>
      <c r="K20" s="635">
        <v>45383</v>
      </c>
      <c r="L20" s="635">
        <v>45473</v>
      </c>
      <c r="M20" s="664" t="s">
        <v>508</v>
      </c>
      <c r="N20" s="688" t="s">
        <v>495</v>
      </c>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44"/>
      <c r="B21" s="646"/>
      <c r="C21" s="646"/>
      <c r="D21" s="649"/>
      <c r="E21" s="652"/>
      <c r="F21" s="639"/>
      <c r="G21" s="513"/>
      <c r="H21" s="641"/>
      <c r="I21" s="636"/>
      <c r="J21" s="636"/>
      <c r="K21" s="636"/>
      <c r="L21" s="636"/>
      <c r="M21" s="665"/>
      <c r="N21" s="688"/>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44"/>
      <c r="B22" s="646"/>
      <c r="C22" s="646"/>
      <c r="D22" s="649"/>
      <c r="E22" s="652"/>
      <c r="F22" s="639"/>
      <c r="G22" s="513"/>
      <c r="H22" s="641"/>
      <c r="I22" s="636"/>
      <c r="J22" s="636"/>
      <c r="K22" s="636"/>
      <c r="L22" s="636"/>
      <c r="M22" s="665"/>
      <c r="N22" s="688"/>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44"/>
      <c r="B23" s="646"/>
      <c r="C23" s="646"/>
      <c r="D23" s="649"/>
      <c r="E23" s="652"/>
      <c r="F23" s="639"/>
      <c r="G23" s="513"/>
      <c r="H23" s="641"/>
      <c r="I23" s="636"/>
      <c r="J23" s="636"/>
      <c r="K23" s="636"/>
      <c r="L23" s="636"/>
      <c r="M23" s="665"/>
      <c r="N23" s="688"/>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44"/>
      <c r="B24" s="646"/>
      <c r="C24" s="646"/>
      <c r="D24" s="649"/>
      <c r="E24" s="652"/>
      <c r="F24" s="639"/>
      <c r="G24" s="513"/>
      <c r="H24" s="641"/>
      <c r="I24" s="636"/>
      <c r="J24" s="636"/>
      <c r="K24" s="636"/>
      <c r="L24" s="636"/>
      <c r="M24" s="665"/>
      <c r="N24" s="688"/>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44"/>
      <c r="B25" s="646"/>
      <c r="C25" s="646"/>
      <c r="D25" s="649"/>
      <c r="E25" s="652"/>
      <c r="F25" s="639"/>
      <c r="G25" s="513"/>
      <c r="H25" s="641"/>
      <c r="I25" s="636"/>
      <c r="J25" s="636"/>
      <c r="K25" s="636"/>
      <c r="L25" s="636"/>
      <c r="M25" s="665"/>
      <c r="N25" s="688"/>
      <c r="O25" s="33"/>
    </row>
    <row r="26" spans="1:169">
      <c r="A26" s="644"/>
      <c r="B26" s="646"/>
      <c r="C26" s="646"/>
      <c r="D26" s="649"/>
      <c r="E26" s="652"/>
      <c r="F26" s="639"/>
      <c r="G26" s="513"/>
      <c r="H26" s="641"/>
      <c r="I26" s="636"/>
      <c r="J26" s="636"/>
      <c r="K26" s="636"/>
      <c r="L26" s="636"/>
      <c r="M26" s="665"/>
      <c r="N26" s="688"/>
      <c r="O26" s="33"/>
    </row>
    <row r="27" spans="1:169">
      <c r="A27" s="644"/>
      <c r="B27" s="646"/>
      <c r="C27" s="646"/>
      <c r="D27" s="649"/>
      <c r="E27" s="652"/>
      <c r="F27" s="639"/>
      <c r="G27" s="513"/>
      <c r="H27" s="641"/>
      <c r="I27" s="636"/>
      <c r="J27" s="636"/>
      <c r="K27" s="636"/>
      <c r="L27" s="636"/>
      <c r="M27" s="665"/>
      <c r="N27" s="688"/>
      <c r="O27" s="33"/>
    </row>
    <row r="28" spans="1:169">
      <c r="A28" s="644"/>
      <c r="B28" s="646"/>
      <c r="C28" s="646"/>
      <c r="D28" s="649"/>
      <c r="E28" s="652"/>
      <c r="F28" s="639"/>
      <c r="G28" s="513"/>
      <c r="H28" s="641"/>
      <c r="I28" s="636"/>
      <c r="J28" s="636"/>
      <c r="K28" s="636"/>
      <c r="L28" s="636"/>
      <c r="M28" s="665"/>
      <c r="N28" s="688"/>
      <c r="O28" s="33"/>
    </row>
    <row r="29" spans="1:169">
      <c r="A29" s="644"/>
      <c r="B29" s="646"/>
      <c r="C29" s="646"/>
      <c r="D29" s="649"/>
      <c r="E29" s="652"/>
      <c r="F29" s="639"/>
      <c r="G29" s="444"/>
      <c r="H29" s="641"/>
      <c r="I29" s="636"/>
      <c r="J29" s="636"/>
      <c r="K29" s="636"/>
      <c r="L29" s="636"/>
      <c r="M29" s="665"/>
      <c r="N29" s="688"/>
      <c r="O29" s="33"/>
    </row>
    <row r="30" spans="1:169" s="25" customFormat="1" ht="12.75" customHeight="1">
      <c r="A30" s="644">
        <f>'7- Mapa Final'!A30</f>
        <v>3</v>
      </c>
      <c r="B30" s="646" t="str">
        <f>'7- Mapa Final'!B30</f>
        <v xml:space="preserve"> Efectuar notificaciones que no cumplan con los requisitos</v>
      </c>
      <c r="C30" s="646" t="str">
        <f>'7- Mapa Final'!C30</f>
        <v xml:space="preserve">No se realizan las  notificaciones , no se efectúan  oportunamente o no se aplica la normatividad </v>
      </c>
      <c r="D30" s="648" t="str">
        <f>'7- Mapa Final'!J30</f>
        <v>Muy Baja - 1</v>
      </c>
      <c r="E30" s="651" t="str">
        <f>'7- Mapa Final'!K30</f>
        <v>Leve - 1</v>
      </c>
      <c r="F30" s="639" t="str">
        <f>'7- Mapa Final'!M30</f>
        <v>Bajo - 1</v>
      </c>
      <c r="G30" s="513" t="s">
        <v>367</v>
      </c>
      <c r="H30" s="641" t="s">
        <v>498</v>
      </c>
      <c r="I30" s="636"/>
      <c r="J30" s="643" t="s">
        <v>493</v>
      </c>
      <c r="K30" s="635">
        <v>45383</v>
      </c>
      <c r="L30" s="635">
        <v>45473</v>
      </c>
      <c r="M30" s="637" t="s">
        <v>509</v>
      </c>
      <c r="N30" s="689" t="s">
        <v>495</v>
      </c>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44"/>
      <c r="B31" s="646"/>
      <c r="C31" s="646"/>
      <c r="D31" s="649"/>
      <c r="E31" s="652"/>
      <c r="F31" s="639"/>
      <c r="G31" s="513"/>
      <c r="H31" s="641"/>
      <c r="I31" s="636"/>
      <c r="J31" s="636"/>
      <c r="K31" s="636"/>
      <c r="L31" s="636"/>
      <c r="M31" s="638"/>
      <c r="N31" s="689"/>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44"/>
      <c r="B32" s="646"/>
      <c r="C32" s="646"/>
      <c r="D32" s="649"/>
      <c r="E32" s="652"/>
      <c r="F32" s="639"/>
      <c r="G32" s="513"/>
      <c r="H32" s="641"/>
      <c r="I32" s="636"/>
      <c r="J32" s="636"/>
      <c r="K32" s="636"/>
      <c r="L32" s="636"/>
      <c r="M32" s="638"/>
      <c r="N32" s="689"/>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44"/>
      <c r="B33" s="646"/>
      <c r="C33" s="646"/>
      <c r="D33" s="649"/>
      <c r="E33" s="652"/>
      <c r="F33" s="639"/>
      <c r="G33" s="513"/>
      <c r="H33" s="641"/>
      <c r="I33" s="636"/>
      <c r="J33" s="636"/>
      <c r="K33" s="636"/>
      <c r="L33" s="636"/>
      <c r="M33" s="638"/>
      <c r="N33" s="689"/>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44"/>
      <c r="B34" s="646"/>
      <c r="C34" s="646"/>
      <c r="D34" s="649"/>
      <c r="E34" s="652"/>
      <c r="F34" s="639"/>
      <c r="G34" s="513"/>
      <c r="H34" s="641"/>
      <c r="I34" s="636"/>
      <c r="J34" s="636"/>
      <c r="K34" s="636"/>
      <c r="L34" s="636"/>
      <c r="M34" s="638"/>
      <c r="N34" s="689"/>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44"/>
      <c r="B35" s="646"/>
      <c r="C35" s="646"/>
      <c r="D35" s="649"/>
      <c r="E35" s="652"/>
      <c r="F35" s="639"/>
      <c r="G35" s="513"/>
      <c r="H35" s="641"/>
      <c r="I35" s="636"/>
      <c r="J35" s="636"/>
      <c r="K35" s="636"/>
      <c r="L35" s="636"/>
      <c r="M35" s="638"/>
      <c r="N35" s="689"/>
      <c r="O35" s="33"/>
    </row>
    <row r="36" spans="1:169">
      <c r="A36" s="644"/>
      <c r="B36" s="646"/>
      <c r="C36" s="646"/>
      <c r="D36" s="649"/>
      <c r="E36" s="652"/>
      <c r="F36" s="639"/>
      <c r="G36" s="513"/>
      <c r="H36" s="641"/>
      <c r="I36" s="636"/>
      <c r="J36" s="636"/>
      <c r="K36" s="636"/>
      <c r="L36" s="636"/>
      <c r="M36" s="638"/>
      <c r="N36" s="689"/>
      <c r="O36" s="33"/>
    </row>
    <row r="37" spans="1:169">
      <c r="A37" s="644"/>
      <c r="B37" s="646"/>
      <c r="C37" s="646"/>
      <c r="D37" s="649"/>
      <c r="E37" s="652"/>
      <c r="F37" s="639"/>
      <c r="G37" s="513"/>
      <c r="H37" s="641"/>
      <c r="I37" s="636"/>
      <c r="J37" s="636"/>
      <c r="K37" s="636"/>
      <c r="L37" s="636"/>
      <c r="M37" s="638"/>
      <c r="N37" s="689"/>
      <c r="O37" s="33"/>
    </row>
    <row r="38" spans="1:169">
      <c r="A38" s="644"/>
      <c r="B38" s="646"/>
      <c r="C38" s="646"/>
      <c r="D38" s="649"/>
      <c r="E38" s="652"/>
      <c r="F38" s="639"/>
      <c r="G38" s="513"/>
      <c r="H38" s="641"/>
      <c r="I38" s="636"/>
      <c r="J38" s="636"/>
      <c r="K38" s="636"/>
      <c r="L38" s="636"/>
      <c r="M38" s="638"/>
      <c r="N38" s="689"/>
      <c r="O38" s="33"/>
    </row>
    <row r="39" spans="1:169">
      <c r="A39" s="644"/>
      <c r="B39" s="646"/>
      <c r="C39" s="646"/>
      <c r="D39" s="649"/>
      <c r="E39" s="652"/>
      <c r="F39" s="639"/>
      <c r="G39" s="444"/>
      <c r="H39" s="641"/>
      <c r="I39" s="636"/>
      <c r="J39" s="636"/>
      <c r="K39" s="636"/>
      <c r="L39" s="636"/>
      <c r="M39" s="638"/>
      <c r="N39" s="689"/>
      <c r="O39" s="33"/>
    </row>
    <row r="40" spans="1:169" s="25" customFormat="1" ht="12.75" customHeight="1">
      <c r="A40" s="644">
        <f>'7- Mapa Final'!A40</f>
        <v>4</v>
      </c>
      <c r="B40" s="646" t="str">
        <f>'7- Mapa Final'!B40</f>
        <v xml:space="preserve">Efectuar el reparto judicial incumpliendo requisitos </v>
      </c>
      <c r="C40" s="646" t="str">
        <f>'7- Mapa Final'!C40</f>
        <v>Posibilidad de no realizar, no hacerlo  oportunamente, no aplicar la normatividad para realizar el reparto.</v>
      </c>
      <c r="D40" s="648" t="str">
        <f>'7- Mapa Final'!J40</f>
        <v>Muy Baja - 1</v>
      </c>
      <c r="E40" s="651" t="str">
        <f>'7- Mapa Final'!K40</f>
        <v>Leve - 1</v>
      </c>
      <c r="F40" s="639" t="str">
        <f>'7- Mapa Final'!M40</f>
        <v>Bajo - 1</v>
      </c>
      <c r="G40" s="513" t="s">
        <v>367</v>
      </c>
      <c r="H40" s="641" t="s">
        <v>500</v>
      </c>
      <c r="I40" s="636"/>
      <c r="J40" s="643" t="s">
        <v>493</v>
      </c>
      <c r="K40" s="635">
        <v>45383</v>
      </c>
      <c r="L40" s="635">
        <v>45473</v>
      </c>
      <c r="M40" s="637" t="s">
        <v>510</v>
      </c>
      <c r="N40" s="685" t="s">
        <v>495</v>
      </c>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44"/>
      <c r="B41" s="646"/>
      <c r="C41" s="646"/>
      <c r="D41" s="649"/>
      <c r="E41" s="652"/>
      <c r="F41" s="639"/>
      <c r="G41" s="513"/>
      <c r="H41" s="641"/>
      <c r="I41" s="636"/>
      <c r="J41" s="636"/>
      <c r="K41" s="636"/>
      <c r="L41" s="636"/>
      <c r="M41" s="638"/>
      <c r="N41" s="685"/>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44"/>
      <c r="B42" s="646"/>
      <c r="C42" s="646"/>
      <c r="D42" s="649"/>
      <c r="E42" s="652"/>
      <c r="F42" s="639"/>
      <c r="G42" s="513"/>
      <c r="H42" s="641"/>
      <c r="I42" s="636"/>
      <c r="J42" s="636"/>
      <c r="K42" s="636"/>
      <c r="L42" s="636"/>
      <c r="M42" s="638"/>
      <c r="N42" s="685"/>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44"/>
      <c r="B43" s="646"/>
      <c r="C43" s="646"/>
      <c r="D43" s="649"/>
      <c r="E43" s="652"/>
      <c r="F43" s="639"/>
      <c r="G43" s="513"/>
      <c r="H43" s="641"/>
      <c r="I43" s="636"/>
      <c r="J43" s="636"/>
      <c r="K43" s="636"/>
      <c r="L43" s="636"/>
      <c r="M43" s="638"/>
      <c r="N43" s="685"/>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44"/>
      <c r="B44" s="646"/>
      <c r="C44" s="646"/>
      <c r="D44" s="649"/>
      <c r="E44" s="652"/>
      <c r="F44" s="639"/>
      <c r="G44" s="513"/>
      <c r="H44" s="641"/>
      <c r="I44" s="636"/>
      <c r="J44" s="636"/>
      <c r="K44" s="636"/>
      <c r="L44" s="636"/>
      <c r="M44" s="638"/>
      <c r="N44" s="685"/>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44"/>
      <c r="B45" s="646"/>
      <c r="C45" s="646"/>
      <c r="D45" s="649"/>
      <c r="E45" s="652"/>
      <c r="F45" s="639"/>
      <c r="G45" s="513"/>
      <c r="H45" s="641"/>
      <c r="I45" s="636"/>
      <c r="J45" s="636"/>
      <c r="K45" s="636"/>
      <c r="L45" s="636"/>
      <c r="M45" s="638"/>
      <c r="N45" s="685"/>
      <c r="O45" s="33"/>
    </row>
    <row r="46" spans="1:169">
      <c r="A46" s="644"/>
      <c r="B46" s="646"/>
      <c r="C46" s="646"/>
      <c r="D46" s="649"/>
      <c r="E46" s="652"/>
      <c r="F46" s="639"/>
      <c r="G46" s="513"/>
      <c r="H46" s="641"/>
      <c r="I46" s="636"/>
      <c r="J46" s="636"/>
      <c r="K46" s="636"/>
      <c r="L46" s="636"/>
      <c r="M46" s="638"/>
      <c r="N46" s="685"/>
      <c r="O46" s="33"/>
    </row>
    <row r="47" spans="1:169">
      <c r="A47" s="644"/>
      <c r="B47" s="646"/>
      <c r="C47" s="646"/>
      <c r="D47" s="649"/>
      <c r="E47" s="652"/>
      <c r="F47" s="639"/>
      <c r="G47" s="513"/>
      <c r="H47" s="641"/>
      <c r="I47" s="636"/>
      <c r="J47" s="636"/>
      <c r="K47" s="636"/>
      <c r="L47" s="636"/>
      <c r="M47" s="638"/>
      <c r="N47" s="685"/>
      <c r="O47" s="33"/>
    </row>
    <row r="48" spans="1:169">
      <c r="A48" s="644"/>
      <c r="B48" s="646"/>
      <c r="C48" s="646"/>
      <c r="D48" s="649"/>
      <c r="E48" s="652"/>
      <c r="F48" s="639"/>
      <c r="G48" s="513"/>
      <c r="H48" s="641"/>
      <c r="I48" s="636"/>
      <c r="J48" s="636"/>
      <c r="K48" s="636"/>
      <c r="L48" s="636"/>
      <c r="M48" s="638"/>
      <c r="N48" s="685"/>
      <c r="O48" s="33"/>
    </row>
    <row r="49" spans="1:169">
      <c r="A49" s="644"/>
      <c r="B49" s="646"/>
      <c r="C49" s="646"/>
      <c r="D49" s="649"/>
      <c r="E49" s="652"/>
      <c r="F49" s="639"/>
      <c r="G49" s="444"/>
      <c r="H49" s="641"/>
      <c r="I49" s="636"/>
      <c r="J49" s="636"/>
      <c r="K49" s="636"/>
      <c r="L49" s="636"/>
      <c r="M49" s="638"/>
      <c r="N49" s="685"/>
      <c r="O49" s="33"/>
    </row>
    <row r="50" spans="1:169" s="25" customFormat="1" ht="12.75" customHeight="1">
      <c r="A50" s="644">
        <v>5</v>
      </c>
      <c r="B50" s="646" t="str">
        <f>'7- Mapa Final'!B50</f>
        <v xml:space="preserve">Afectación de la integridad física y mental, como del patrimonio, del servidor judicial durante el proceso de notificación o visitas domiciliarias. </v>
      </c>
      <c r="C50" s="646" t="str">
        <f>'7- Mapa Final'!C50</f>
        <v xml:space="preserve">Posibilidad de hurto, agresión física o verbal a los servidores judiciales que realizan la gestión. </v>
      </c>
      <c r="D50" s="648" t="str">
        <f>'7- Mapa Final'!J50</f>
        <v>Muy Baja - 1</v>
      </c>
      <c r="E50" s="651" t="str">
        <f>'7- Mapa Final'!K50</f>
        <v>Leve - 1</v>
      </c>
      <c r="F50" s="639" t="str">
        <f>'7- Mapa Final'!M50</f>
        <v>Bajo - 1</v>
      </c>
      <c r="G50" s="513" t="s">
        <v>367</v>
      </c>
      <c r="H50" s="641" t="s">
        <v>502</v>
      </c>
      <c r="I50" s="636"/>
      <c r="J50" s="643" t="s">
        <v>493</v>
      </c>
      <c r="K50" s="635">
        <v>45383</v>
      </c>
      <c r="L50" s="635">
        <v>45473</v>
      </c>
      <c r="M50" s="637" t="s">
        <v>511</v>
      </c>
      <c r="N50" s="685" t="s">
        <v>495</v>
      </c>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44"/>
      <c r="B51" s="646"/>
      <c r="C51" s="646"/>
      <c r="D51" s="649"/>
      <c r="E51" s="652"/>
      <c r="F51" s="639"/>
      <c r="G51" s="513"/>
      <c r="H51" s="641"/>
      <c r="I51" s="636"/>
      <c r="J51" s="636"/>
      <c r="K51" s="636"/>
      <c r="L51" s="636"/>
      <c r="M51" s="638"/>
      <c r="N51" s="685"/>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44"/>
      <c r="B52" s="646"/>
      <c r="C52" s="646"/>
      <c r="D52" s="649"/>
      <c r="E52" s="652"/>
      <c r="F52" s="639"/>
      <c r="G52" s="513"/>
      <c r="H52" s="641"/>
      <c r="I52" s="636"/>
      <c r="J52" s="636"/>
      <c r="K52" s="636"/>
      <c r="L52" s="636"/>
      <c r="M52" s="638"/>
      <c r="N52" s="685"/>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44"/>
      <c r="B53" s="646"/>
      <c r="C53" s="646"/>
      <c r="D53" s="649"/>
      <c r="E53" s="652"/>
      <c r="F53" s="639"/>
      <c r="G53" s="513"/>
      <c r="H53" s="641"/>
      <c r="I53" s="636"/>
      <c r="J53" s="636"/>
      <c r="K53" s="636"/>
      <c r="L53" s="636"/>
      <c r="M53" s="638"/>
      <c r="N53" s="685"/>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44"/>
      <c r="B54" s="646"/>
      <c r="C54" s="646"/>
      <c r="D54" s="649"/>
      <c r="E54" s="652"/>
      <c r="F54" s="639"/>
      <c r="G54" s="513"/>
      <c r="H54" s="641"/>
      <c r="I54" s="636"/>
      <c r="J54" s="636"/>
      <c r="K54" s="636"/>
      <c r="L54" s="636"/>
      <c r="M54" s="638"/>
      <c r="N54" s="685"/>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44"/>
      <c r="B55" s="646"/>
      <c r="C55" s="646"/>
      <c r="D55" s="649"/>
      <c r="E55" s="652"/>
      <c r="F55" s="639"/>
      <c r="G55" s="513"/>
      <c r="H55" s="641"/>
      <c r="I55" s="636"/>
      <c r="J55" s="636"/>
      <c r="K55" s="636"/>
      <c r="L55" s="636"/>
      <c r="M55" s="638"/>
      <c r="N55" s="685"/>
      <c r="O55" s="33"/>
    </row>
    <row r="56" spans="1:169">
      <c r="A56" s="644"/>
      <c r="B56" s="646"/>
      <c r="C56" s="646"/>
      <c r="D56" s="649"/>
      <c r="E56" s="652"/>
      <c r="F56" s="639"/>
      <c r="G56" s="513"/>
      <c r="H56" s="641"/>
      <c r="I56" s="636"/>
      <c r="J56" s="636"/>
      <c r="K56" s="636"/>
      <c r="L56" s="636"/>
      <c r="M56" s="638"/>
      <c r="N56" s="685"/>
      <c r="O56" s="33"/>
    </row>
    <row r="57" spans="1:169">
      <c r="A57" s="644"/>
      <c r="B57" s="646"/>
      <c r="C57" s="646"/>
      <c r="D57" s="649"/>
      <c r="E57" s="652"/>
      <c r="F57" s="639"/>
      <c r="G57" s="513"/>
      <c r="H57" s="641"/>
      <c r="I57" s="636"/>
      <c r="J57" s="636"/>
      <c r="K57" s="636"/>
      <c r="L57" s="636"/>
      <c r="M57" s="638"/>
      <c r="N57" s="685"/>
      <c r="O57" s="33"/>
    </row>
    <row r="58" spans="1:169">
      <c r="A58" s="644"/>
      <c r="B58" s="646"/>
      <c r="C58" s="646"/>
      <c r="D58" s="649"/>
      <c r="E58" s="652"/>
      <c r="F58" s="639"/>
      <c r="G58" s="513"/>
      <c r="H58" s="641"/>
      <c r="I58" s="636"/>
      <c r="J58" s="636"/>
      <c r="K58" s="636"/>
      <c r="L58" s="636"/>
      <c r="M58" s="638"/>
      <c r="N58" s="685"/>
      <c r="O58" s="33"/>
    </row>
    <row r="59" spans="1:169" ht="15.75" customHeight="1">
      <c r="A59" s="645"/>
      <c r="B59" s="647"/>
      <c r="C59" s="647"/>
      <c r="D59" s="650"/>
      <c r="E59" s="653"/>
      <c r="F59" s="640"/>
      <c r="G59" s="514"/>
      <c r="H59" s="641"/>
      <c r="I59" s="642"/>
      <c r="J59" s="636"/>
      <c r="K59" s="636"/>
      <c r="L59" s="636"/>
      <c r="M59" s="638"/>
      <c r="N59" s="685"/>
      <c r="O59" s="33"/>
    </row>
    <row r="60" spans="1:169" s="25" customFormat="1" ht="12.75" customHeight="1">
      <c r="A60" s="644">
        <v>6</v>
      </c>
      <c r="B60" s="646" t="str">
        <f>'7- Mapa Final'!B60</f>
        <v xml:space="preserve">Recibir , ofrecer, prometer , entregar o aceptar dádivas o beneficios a nombre propio o de terceros para  expedir, alterar, retener, extraviar o entregar documentación sin el lleno de requisitos legales. </v>
      </c>
      <c r="C60" s="646" t="str">
        <f>'7- Mapa Final'!C60</f>
        <v xml:space="preserve"> Realizar trámites sin el cumplimiento de los requisitos legales y/o con información falsa.</v>
      </c>
      <c r="D60" s="648" t="str">
        <f>'7- Mapa Final'!J60</f>
        <v>Muy Baja - 1</v>
      </c>
      <c r="E60" s="651" t="str">
        <f>'7- Mapa Final'!K60</f>
        <v>Moderado - 3</v>
      </c>
      <c r="F60" s="639" t="str">
        <f>'7- Mapa Final'!M60</f>
        <v>Moderado - 3</v>
      </c>
      <c r="G60" s="513" t="s">
        <v>368</v>
      </c>
      <c r="H60" s="641" t="s">
        <v>504</v>
      </c>
      <c r="I60" s="636"/>
      <c r="J60" s="643" t="s">
        <v>493</v>
      </c>
      <c r="K60" s="635">
        <v>45383</v>
      </c>
      <c r="L60" s="635">
        <v>45473</v>
      </c>
      <c r="M60" s="637" t="s">
        <v>512</v>
      </c>
      <c r="N60" s="685" t="s">
        <v>495</v>
      </c>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44"/>
      <c r="B61" s="646"/>
      <c r="C61" s="646"/>
      <c r="D61" s="649"/>
      <c r="E61" s="652"/>
      <c r="F61" s="639"/>
      <c r="G61" s="513"/>
      <c r="H61" s="641"/>
      <c r="I61" s="636"/>
      <c r="J61" s="636"/>
      <c r="K61" s="636"/>
      <c r="L61" s="636"/>
      <c r="M61" s="638"/>
      <c r="N61" s="685"/>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44"/>
      <c r="B62" s="646"/>
      <c r="C62" s="646"/>
      <c r="D62" s="649"/>
      <c r="E62" s="652"/>
      <c r="F62" s="639"/>
      <c r="G62" s="513"/>
      <c r="H62" s="641"/>
      <c r="I62" s="636"/>
      <c r="J62" s="636"/>
      <c r="K62" s="636"/>
      <c r="L62" s="636"/>
      <c r="M62" s="638"/>
      <c r="N62" s="685"/>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44"/>
      <c r="B63" s="646"/>
      <c r="C63" s="646"/>
      <c r="D63" s="649"/>
      <c r="E63" s="652"/>
      <c r="F63" s="639"/>
      <c r="G63" s="513"/>
      <c r="H63" s="641"/>
      <c r="I63" s="636"/>
      <c r="J63" s="636"/>
      <c r="K63" s="636"/>
      <c r="L63" s="636"/>
      <c r="M63" s="638"/>
      <c r="N63" s="685"/>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44"/>
      <c r="B64" s="646"/>
      <c r="C64" s="646"/>
      <c r="D64" s="649"/>
      <c r="E64" s="652"/>
      <c r="F64" s="639"/>
      <c r="G64" s="513"/>
      <c r="H64" s="641"/>
      <c r="I64" s="636"/>
      <c r="J64" s="636"/>
      <c r="K64" s="636"/>
      <c r="L64" s="636"/>
      <c r="M64" s="638"/>
      <c r="N64" s="685"/>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44"/>
      <c r="B65" s="646"/>
      <c r="C65" s="646"/>
      <c r="D65" s="649"/>
      <c r="E65" s="652"/>
      <c r="F65" s="639"/>
      <c r="G65" s="513"/>
      <c r="H65" s="641"/>
      <c r="I65" s="636"/>
      <c r="J65" s="636"/>
      <c r="K65" s="636"/>
      <c r="L65" s="636"/>
      <c r="M65" s="638"/>
      <c r="N65" s="685"/>
      <c r="O65" s="33"/>
    </row>
    <row r="66" spans="1:169">
      <c r="A66" s="644"/>
      <c r="B66" s="646"/>
      <c r="C66" s="646"/>
      <c r="D66" s="649"/>
      <c r="E66" s="652"/>
      <c r="F66" s="639"/>
      <c r="G66" s="513"/>
      <c r="H66" s="641"/>
      <c r="I66" s="636"/>
      <c r="J66" s="636"/>
      <c r="K66" s="636"/>
      <c r="L66" s="636"/>
      <c r="M66" s="638"/>
      <c r="N66" s="685"/>
      <c r="O66" s="33"/>
    </row>
    <row r="67" spans="1:169">
      <c r="A67" s="644"/>
      <c r="B67" s="646"/>
      <c r="C67" s="646"/>
      <c r="D67" s="649"/>
      <c r="E67" s="652"/>
      <c r="F67" s="639"/>
      <c r="G67" s="513"/>
      <c r="H67" s="641"/>
      <c r="I67" s="636"/>
      <c r="J67" s="636"/>
      <c r="K67" s="636"/>
      <c r="L67" s="636"/>
      <c r="M67" s="638"/>
      <c r="N67" s="685"/>
      <c r="O67" s="33"/>
    </row>
    <row r="68" spans="1:169">
      <c r="A68" s="644"/>
      <c r="B68" s="646"/>
      <c r="C68" s="646"/>
      <c r="D68" s="649"/>
      <c r="E68" s="652"/>
      <c r="F68" s="639"/>
      <c r="G68" s="513"/>
      <c r="H68" s="641"/>
      <c r="I68" s="636"/>
      <c r="J68" s="636"/>
      <c r="K68" s="636"/>
      <c r="L68" s="636"/>
      <c r="M68" s="638"/>
      <c r="N68" s="685"/>
      <c r="O68" s="33"/>
    </row>
    <row r="69" spans="1:169" ht="15.75" customHeight="1">
      <c r="A69" s="645"/>
      <c r="B69" s="647"/>
      <c r="C69" s="647"/>
      <c r="D69" s="650"/>
      <c r="E69" s="653"/>
      <c r="F69" s="640"/>
      <c r="G69" s="514"/>
      <c r="H69" s="641"/>
      <c r="I69" s="642"/>
      <c r="J69" s="636"/>
      <c r="K69" s="636"/>
      <c r="L69" s="636"/>
      <c r="M69" s="638"/>
      <c r="N69" s="685"/>
      <c r="O69" s="33"/>
    </row>
    <row r="70" spans="1:169" s="25" customFormat="1" ht="12.75" customHeight="1">
      <c r="A70" s="644">
        <v>7</v>
      </c>
      <c r="B70" s="646" t="str">
        <f>'7- Mapa Final'!B70</f>
        <v>Recibir, ofrecer, prometer, entregar o aceptar dadivas  o beneficios a nombre propio o de terceros para demorar, retener, alterar o direccionar:
- Solicitudes de reparto
- Programación de audiencias
- Notificación de audiencias
- Vinculación de adolescentes</v>
      </c>
      <c r="C70" s="646" t="str">
        <f>'7- Mapa Final'!C70</f>
        <v>Gestionar las solicitudes de reparto, programación de audiencias, notificación de audiencias y vinculación de adolescentes judiciales incumpliendo los principios de la administración de justicia o sin la observancia de los Códigos  Procesales en la materia.</v>
      </c>
      <c r="D70" s="648" t="str">
        <f>'7- Mapa Final'!J70</f>
        <v>Muy Baja - 1</v>
      </c>
      <c r="E70" s="651" t="str">
        <f>'7- Mapa Final'!K70</f>
        <v>Moderado - 3</v>
      </c>
      <c r="F70" s="639" t="str">
        <f>'7- Mapa Final'!M70</f>
        <v>Moderado - 3</v>
      </c>
      <c r="G70" s="513" t="s">
        <v>368</v>
      </c>
      <c r="H70" s="641" t="s">
        <v>504</v>
      </c>
      <c r="I70" s="636"/>
      <c r="J70" s="643" t="s">
        <v>493</v>
      </c>
      <c r="K70" s="635">
        <v>45383</v>
      </c>
      <c r="L70" s="635">
        <v>45473</v>
      </c>
      <c r="M70" s="637" t="s">
        <v>512</v>
      </c>
      <c r="N70" s="685" t="s">
        <v>495</v>
      </c>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44"/>
      <c r="B71" s="646"/>
      <c r="C71" s="646"/>
      <c r="D71" s="649"/>
      <c r="E71" s="652"/>
      <c r="F71" s="639"/>
      <c r="G71" s="513"/>
      <c r="H71" s="641"/>
      <c r="I71" s="636"/>
      <c r="J71" s="636"/>
      <c r="K71" s="636"/>
      <c r="L71" s="636"/>
      <c r="M71" s="638"/>
      <c r="N71" s="685"/>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44"/>
      <c r="B72" s="646"/>
      <c r="C72" s="646"/>
      <c r="D72" s="649"/>
      <c r="E72" s="652"/>
      <c r="F72" s="639"/>
      <c r="G72" s="513"/>
      <c r="H72" s="641"/>
      <c r="I72" s="636"/>
      <c r="J72" s="636"/>
      <c r="K72" s="636"/>
      <c r="L72" s="636"/>
      <c r="M72" s="638"/>
      <c r="N72" s="685"/>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44"/>
      <c r="B73" s="646"/>
      <c r="C73" s="646"/>
      <c r="D73" s="649"/>
      <c r="E73" s="652"/>
      <c r="F73" s="639"/>
      <c r="G73" s="513"/>
      <c r="H73" s="641"/>
      <c r="I73" s="636"/>
      <c r="J73" s="636"/>
      <c r="K73" s="636"/>
      <c r="L73" s="636"/>
      <c r="M73" s="638"/>
      <c r="N73" s="685"/>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44"/>
      <c r="B74" s="646"/>
      <c r="C74" s="646"/>
      <c r="D74" s="649"/>
      <c r="E74" s="652"/>
      <c r="F74" s="639"/>
      <c r="G74" s="513"/>
      <c r="H74" s="641"/>
      <c r="I74" s="636"/>
      <c r="J74" s="636"/>
      <c r="K74" s="636"/>
      <c r="L74" s="636"/>
      <c r="M74" s="638"/>
      <c r="N74" s="685"/>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44"/>
      <c r="B75" s="646"/>
      <c r="C75" s="646"/>
      <c r="D75" s="649"/>
      <c r="E75" s="652"/>
      <c r="F75" s="639"/>
      <c r="G75" s="513"/>
      <c r="H75" s="641"/>
      <c r="I75" s="636"/>
      <c r="J75" s="636"/>
      <c r="K75" s="636"/>
      <c r="L75" s="636"/>
      <c r="M75" s="638"/>
      <c r="N75" s="685"/>
      <c r="O75" s="33"/>
    </row>
    <row r="76" spans="1:169">
      <c r="A76" s="644"/>
      <c r="B76" s="646"/>
      <c r="C76" s="646"/>
      <c r="D76" s="649"/>
      <c r="E76" s="652"/>
      <c r="F76" s="639"/>
      <c r="G76" s="513"/>
      <c r="H76" s="641"/>
      <c r="I76" s="636"/>
      <c r="J76" s="636"/>
      <c r="K76" s="636"/>
      <c r="L76" s="636"/>
      <c r="M76" s="638"/>
      <c r="N76" s="685"/>
      <c r="O76" s="33"/>
    </row>
    <row r="77" spans="1:169">
      <c r="A77" s="644"/>
      <c r="B77" s="646"/>
      <c r="C77" s="646"/>
      <c r="D77" s="649"/>
      <c r="E77" s="652"/>
      <c r="F77" s="639"/>
      <c r="G77" s="513"/>
      <c r="H77" s="641"/>
      <c r="I77" s="636"/>
      <c r="J77" s="636"/>
      <c r="K77" s="636"/>
      <c r="L77" s="636"/>
      <c r="M77" s="638"/>
      <c r="N77" s="685"/>
      <c r="O77" s="33"/>
    </row>
    <row r="78" spans="1:169">
      <c r="A78" s="644"/>
      <c r="B78" s="646"/>
      <c r="C78" s="646"/>
      <c r="D78" s="649"/>
      <c r="E78" s="652"/>
      <c r="F78" s="639"/>
      <c r="G78" s="513"/>
      <c r="H78" s="641"/>
      <c r="I78" s="636"/>
      <c r="J78" s="636"/>
      <c r="K78" s="636"/>
      <c r="L78" s="636"/>
      <c r="M78" s="638"/>
      <c r="N78" s="685"/>
      <c r="O78" s="33"/>
    </row>
    <row r="79" spans="1:169" ht="15.75" customHeight="1">
      <c r="A79" s="645"/>
      <c r="B79" s="647"/>
      <c r="C79" s="647"/>
      <c r="D79" s="650"/>
      <c r="E79" s="653"/>
      <c r="F79" s="640"/>
      <c r="G79" s="514"/>
      <c r="H79" s="641"/>
      <c r="I79" s="642"/>
      <c r="J79" s="636"/>
      <c r="K79" s="636"/>
      <c r="L79" s="636"/>
      <c r="M79" s="638"/>
      <c r="N79" s="685"/>
      <c r="O79" s="33"/>
    </row>
  </sheetData>
  <mergeCells count="115">
    <mergeCell ref="F70:F79"/>
    <mergeCell ref="G70:G79"/>
    <mergeCell ref="F60:F69"/>
    <mergeCell ref="G60:G69"/>
    <mergeCell ref="N70:N79"/>
    <mergeCell ref="H70:H79"/>
    <mergeCell ref="I70:I79"/>
    <mergeCell ref="J70:J79"/>
    <mergeCell ref="K70:K79"/>
    <mergeCell ref="L70:L79"/>
    <mergeCell ref="M70:M79"/>
    <mergeCell ref="L60:L69"/>
    <mergeCell ref="M60:M69"/>
    <mergeCell ref="N60:N69"/>
    <mergeCell ref="H60:H69"/>
    <mergeCell ref="I60:I69"/>
    <mergeCell ref="J60:J69"/>
    <mergeCell ref="K60:K69"/>
    <mergeCell ref="A60:A69"/>
    <mergeCell ref="B60:B69"/>
    <mergeCell ref="C60:C69"/>
    <mergeCell ref="D60:D69"/>
    <mergeCell ref="E60:E69"/>
    <mergeCell ref="A70:A79"/>
    <mergeCell ref="B70:B79"/>
    <mergeCell ref="C70:C79"/>
    <mergeCell ref="D70:D79"/>
    <mergeCell ref="E70:E79"/>
    <mergeCell ref="J40:J49"/>
    <mergeCell ref="K40:K49"/>
    <mergeCell ref="L40:L49"/>
    <mergeCell ref="M40:M49"/>
    <mergeCell ref="J50:J59"/>
    <mergeCell ref="K50:K59"/>
    <mergeCell ref="L50:L59"/>
    <mergeCell ref="M50:M59"/>
    <mergeCell ref="N50:N59"/>
    <mergeCell ref="A50:A59"/>
    <mergeCell ref="B50:B59"/>
    <mergeCell ref="C50:C59"/>
    <mergeCell ref="D50:D59"/>
    <mergeCell ref="E50:E59"/>
    <mergeCell ref="F50:F59"/>
    <mergeCell ref="G50:G59"/>
    <mergeCell ref="H50:H59"/>
    <mergeCell ref="I50:I59"/>
    <mergeCell ref="A30:A39"/>
    <mergeCell ref="B30:B39"/>
    <mergeCell ref="C30:C39"/>
    <mergeCell ref="D30:D39"/>
    <mergeCell ref="E30:E39"/>
    <mergeCell ref="L30:L39"/>
    <mergeCell ref="M30:M39"/>
    <mergeCell ref="N30:N39"/>
    <mergeCell ref="A40:A49"/>
    <mergeCell ref="B40:B49"/>
    <mergeCell ref="C40:C49"/>
    <mergeCell ref="D40:D49"/>
    <mergeCell ref="E40:E49"/>
    <mergeCell ref="F40:F49"/>
    <mergeCell ref="G40:G49"/>
    <mergeCell ref="F30:F39"/>
    <mergeCell ref="G30:G39"/>
    <mergeCell ref="H30:H39"/>
    <mergeCell ref="I30:I39"/>
    <mergeCell ref="J30:J39"/>
    <mergeCell ref="K30:K39"/>
    <mergeCell ref="N40:N49"/>
    <mergeCell ref="H40:H49"/>
    <mergeCell ref="I40:I49"/>
    <mergeCell ref="N10:N19"/>
    <mergeCell ref="A20:A29"/>
    <mergeCell ref="B20:B29"/>
    <mergeCell ref="C20:C29"/>
    <mergeCell ref="D20:D29"/>
    <mergeCell ref="E20:E29"/>
    <mergeCell ref="F20:F29"/>
    <mergeCell ref="G20:G29"/>
    <mergeCell ref="H20:H29"/>
    <mergeCell ref="I20:I29"/>
    <mergeCell ref="H10:H19"/>
    <mergeCell ref="I10:I19"/>
    <mergeCell ref="J10:J19"/>
    <mergeCell ref="K10:K19"/>
    <mergeCell ref="L10:L19"/>
    <mergeCell ref="M10:M19"/>
    <mergeCell ref="J20:J29"/>
    <mergeCell ref="K20:K29"/>
    <mergeCell ref="L20:L29"/>
    <mergeCell ref="M20:M29"/>
    <mergeCell ref="N20:N29"/>
    <mergeCell ref="A1:B2"/>
    <mergeCell ref="C1:J3"/>
    <mergeCell ref="K1:M3"/>
    <mergeCell ref="A4:B4"/>
    <mergeCell ref="C4:M4"/>
    <mergeCell ref="A5:B5"/>
    <mergeCell ref="C5:M5"/>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s>
  <conditionalFormatting sqref="A7:B7">
    <cfRule type="containsText" dxfId="123" priority="59" operator="containsText" text="3- Moderado">
      <formula>NOT(ISERROR(SEARCH("3- Moderado",A7)))</formula>
    </cfRule>
    <cfRule type="containsText" dxfId="122" priority="60" operator="containsText" text="6- Moderado">
      <formula>NOT(ISERROR(SEARCH("6- Moderado",A7)))</formula>
    </cfRule>
    <cfRule type="containsText" dxfId="121" priority="61" operator="containsText" text="4- Moderado">
      <formula>NOT(ISERROR(SEARCH("4- Moderado",A7)))</formula>
    </cfRule>
    <cfRule type="containsText" dxfId="120" priority="62" operator="containsText" text="3- Bajo">
      <formula>NOT(ISERROR(SEARCH("3- Bajo",A7)))</formula>
    </cfRule>
    <cfRule type="containsText" dxfId="119" priority="63" operator="containsText" text="4- Bajo">
      <formula>NOT(ISERROR(SEARCH("4- Bajo",A7)))</formula>
    </cfRule>
    <cfRule type="containsText" dxfId="118" priority="64" operator="containsText" text="1- Bajo">
      <formula>NOT(ISERROR(SEARCH("1- Bajo",A7)))</formula>
    </cfRule>
  </conditionalFormatting>
  <conditionalFormatting sqref="A10:E10 A20:E20">
    <cfRule type="containsText" dxfId="117" priority="53" operator="containsText" text="3- Moderado">
      <formula>NOT(ISERROR(SEARCH("3- Moderado",A10)))</formula>
    </cfRule>
    <cfRule type="containsText" dxfId="116" priority="54" operator="containsText" text="6- Moderado">
      <formula>NOT(ISERROR(SEARCH("6- Moderado",A10)))</formula>
    </cfRule>
    <cfRule type="containsText" dxfId="115" priority="55" operator="containsText" text="4- Moderado">
      <formula>NOT(ISERROR(SEARCH("4- Moderado",A10)))</formula>
    </cfRule>
    <cfRule type="containsText" dxfId="114" priority="56" operator="containsText" text="3- Bajo">
      <formula>NOT(ISERROR(SEARCH("3- Bajo",A10)))</formula>
    </cfRule>
    <cfRule type="containsText" dxfId="113" priority="57" operator="containsText" text="4- Bajo">
      <formula>NOT(ISERROR(SEARCH("4- Bajo",A10)))</formula>
    </cfRule>
    <cfRule type="containsText" dxfId="112" priority="58" operator="containsText" text="1- Bajo">
      <formula>NOT(ISERROR(SEARCH("1- Bajo",A10)))</formula>
    </cfRule>
  </conditionalFormatting>
  <conditionalFormatting sqref="A30:E30">
    <cfRule type="containsText" dxfId="111" priority="40" operator="containsText" text="3- Moderado">
      <formula>NOT(ISERROR(SEARCH("3- Moderado",A30)))</formula>
    </cfRule>
    <cfRule type="containsText" dxfId="110" priority="41" operator="containsText" text="6- Moderado">
      <formula>NOT(ISERROR(SEARCH("6- Moderado",A30)))</formula>
    </cfRule>
    <cfRule type="containsText" dxfId="109" priority="42" operator="containsText" text="4- Moderado">
      <formula>NOT(ISERROR(SEARCH("4- Moderado",A30)))</formula>
    </cfRule>
    <cfRule type="containsText" dxfId="108" priority="43" operator="containsText" text="3- Bajo">
      <formula>NOT(ISERROR(SEARCH("3- Bajo",A30)))</formula>
    </cfRule>
    <cfRule type="containsText" dxfId="107" priority="44" operator="containsText" text="4- Bajo">
      <formula>NOT(ISERROR(SEARCH("4- Bajo",A30)))</formula>
    </cfRule>
    <cfRule type="containsText" dxfId="106" priority="45" operator="containsText" text="1- Bajo">
      <formula>NOT(ISERROR(SEARCH("1- Bajo",A30)))</formula>
    </cfRule>
  </conditionalFormatting>
  <conditionalFormatting sqref="A40:E40">
    <cfRule type="containsText" dxfId="105" priority="33" operator="containsText" text="3- Moderado">
      <formula>NOT(ISERROR(SEARCH("3- Moderado",A40)))</formula>
    </cfRule>
    <cfRule type="containsText" dxfId="104" priority="34" operator="containsText" text="6- Moderado">
      <formula>NOT(ISERROR(SEARCH("6- Moderado",A40)))</formula>
    </cfRule>
    <cfRule type="containsText" dxfId="103" priority="35" operator="containsText" text="4- Moderado">
      <formula>NOT(ISERROR(SEARCH("4- Moderado",A40)))</formula>
    </cfRule>
    <cfRule type="containsText" dxfId="102" priority="36" operator="containsText" text="3- Bajo">
      <formula>NOT(ISERROR(SEARCH("3- Bajo",A40)))</formula>
    </cfRule>
    <cfRule type="containsText" dxfId="101" priority="37" operator="containsText" text="4- Bajo">
      <formula>NOT(ISERROR(SEARCH("4- Bajo",A40)))</formula>
    </cfRule>
    <cfRule type="containsText" dxfId="100" priority="38" operator="containsText" text="1- Bajo">
      <formula>NOT(ISERROR(SEARCH("1- Bajo",A40)))</formula>
    </cfRule>
  </conditionalFormatting>
  <conditionalFormatting sqref="A50:E50 A60 A70">
    <cfRule type="containsText" dxfId="99" priority="23" operator="containsText" text="3- Moderado">
      <formula>NOT(ISERROR(SEARCH("3- Moderado",A50)))</formula>
    </cfRule>
    <cfRule type="containsText" dxfId="98" priority="24" operator="containsText" text="6- Moderado">
      <formula>NOT(ISERROR(SEARCH("6- Moderado",A50)))</formula>
    </cfRule>
    <cfRule type="containsText" dxfId="97" priority="25" operator="containsText" text="4- Moderado">
      <formula>NOT(ISERROR(SEARCH("4- Moderado",A50)))</formula>
    </cfRule>
    <cfRule type="containsText" dxfId="96" priority="26" operator="containsText" text="3- Bajo">
      <formula>NOT(ISERROR(SEARCH("3- Bajo",A50)))</formula>
    </cfRule>
    <cfRule type="containsText" dxfId="95" priority="27" operator="containsText" text="4- Bajo">
      <formula>NOT(ISERROR(SEARCH("4- Bajo",A50)))</formula>
    </cfRule>
    <cfRule type="containsText" dxfId="94" priority="28" operator="containsText" text="1- Bajo">
      <formula>NOT(ISERROR(SEARCH("1- Bajo",A50)))</formula>
    </cfRule>
  </conditionalFormatting>
  <conditionalFormatting sqref="B60:E60">
    <cfRule type="containsText" dxfId="93" priority="7" operator="containsText" text="3- Moderado">
      <formula>NOT(ISERROR(SEARCH("3- Moderado",B60)))</formula>
    </cfRule>
    <cfRule type="containsText" dxfId="92" priority="8" operator="containsText" text="6- Moderado">
      <formula>NOT(ISERROR(SEARCH("6- Moderado",B60)))</formula>
    </cfRule>
    <cfRule type="containsText" dxfId="91" priority="9" operator="containsText" text="4- Moderado">
      <formula>NOT(ISERROR(SEARCH("4- Moderado",B60)))</formula>
    </cfRule>
    <cfRule type="containsText" dxfId="90" priority="10" operator="containsText" text="3- Bajo">
      <formula>NOT(ISERROR(SEARCH("3- Bajo",B60)))</formula>
    </cfRule>
    <cfRule type="containsText" dxfId="89" priority="11" operator="containsText" text="4- Bajo">
      <formula>NOT(ISERROR(SEARCH("4- Bajo",B60)))</formula>
    </cfRule>
    <cfRule type="containsText" dxfId="88" priority="12" operator="containsText" text="1- Bajo">
      <formula>NOT(ISERROR(SEARCH("1- Bajo",B60)))</formula>
    </cfRule>
  </conditionalFormatting>
  <conditionalFormatting sqref="B70:E70">
    <cfRule type="containsText" dxfId="87" priority="1" operator="containsText" text="3- Moderado">
      <formula>NOT(ISERROR(SEARCH("3- Moderado",B70)))</formula>
    </cfRule>
    <cfRule type="containsText" dxfId="86" priority="2" operator="containsText" text="6- Moderado">
      <formula>NOT(ISERROR(SEARCH("6- Moderado",B70)))</formula>
    </cfRule>
    <cfRule type="containsText" dxfId="85" priority="3" operator="containsText" text="4- Moderado">
      <formula>NOT(ISERROR(SEARCH("4- Moderado",B70)))</formula>
    </cfRule>
    <cfRule type="containsText" dxfId="84" priority="4" operator="containsText" text="3- Bajo">
      <formula>NOT(ISERROR(SEARCH("3- Bajo",B70)))</formula>
    </cfRule>
    <cfRule type="containsText" dxfId="83" priority="5" operator="containsText" text="4- Bajo">
      <formula>NOT(ISERROR(SEARCH("4- Bajo",B70)))</formula>
    </cfRule>
    <cfRule type="containsText" dxfId="82" priority="6" operator="containsText" text="1- Bajo">
      <formula>NOT(ISERROR(SEARCH("1- Bajo",B70)))</formula>
    </cfRule>
  </conditionalFormatting>
  <conditionalFormatting sqref="C8:F8">
    <cfRule type="containsText" dxfId="81" priority="47" operator="containsText" text="3- Moderado">
      <formula>NOT(ISERROR(SEARCH("3- Moderado",C8)))</formula>
    </cfRule>
    <cfRule type="containsText" dxfId="80" priority="48" operator="containsText" text="6- Moderado">
      <formula>NOT(ISERROR(SEARCH("6- Moderado",C8)))</formula>
    </cfRule>
    <cfRule type="containsText" dxfId="79" priority="49" operator="containsText" text="4- Moderado">
      <formula>NOT(ISERROR(SEARCH("4- Moderado",C8)))</formula>
    </cfRule>
    <cfRule type="containsText" dxfId="78" priority="50" operator="containsText" text="3- Bajo">
      <formula>NOT(ISERROR(SEARCH("3- Bajo",C8)))</formula>
    </cfRule>
    <cfRule type="containsText" dxfId="77" priority="51" operator="containsText" text="4- Bajo">
      <formula>NOT(ISERROR(SEARCH("4- Bajo",C8)))</formula>
    </cfRule>
    <cfRule type="containsText" dxfId="76" priority="52" operator="containsText" text="1- Bajo">
      <formula>NOT(ISERROR(SEARCH("1- Bajo",C8)))</formula>
    </cfRule>
  </conditionalFormatting>
  <conditionalFormatting sqref="D10:D79">
    <cfRule type="containsText" dxfId="75" priority="17" operator="containsText" text="Muy Alta">
      <formula>NOT(ISERROR(SEARCH("Muy Alta",D10)))</formula>
    </cfRule>
    <cfRule type="containsText" dxfId="74" priority="18" operator="containsText" text="Alta">
      <formula>NOT(ISERROR(SEARCH("Alta",D10)))</formula>
    </cfRule>
    <cfRule type="containsText" dxfId="73" priority="19" operator="containsText" text="Baja">
      <formula>NOT(ISERROR(SEARCH("Baja",D10)))</formula>
    </cfRule>
    <cfRule type="containsText" dxfId="72" priority="20" operator="containsText" text="Muy Baja">
      <formula>NOT(ISERROR(SEARCH("Muy Baja",D10)))</formula>
    </cfRule>
    <cfRule type="containsText" dxfId="71" priority="22" operator="containsText" text="Media">
      <formula>NOT(ISERROR(SEARCH("Media",D10)))</formula>
    </cfRule>
  </conditionalFormatting>
  <conditionalFormatting sqref="E10:E79">
    <cfRule type="containsText" dxfId="70" priority="13" operator="containsText" text="Catastrófico">
      <formula>NOT(ISERROR(SEARCH("Catastrófico",E10)))</formula>
    </cfRule>
    <cfRule type="containsText" dxfId="69" priority="14" operator="containsText" text="Mayor">
      <formula>NOT(ISERROR(SEARCH("Mayor",E10)))</formula>
    </cfRule>
    <cfRule type="containsText" dxfId="68" priority="15" operator="containsText" text="Menor">
      <formula>NOT(ISERROR(SEARCH("Menor",E10)))</formula>
    </cfRule>
    <cfRule type="containsText" dxfId="67" priority="16" operator="containsText" text="Leve">
      <formula>NOT(ISERROR(SEARCH("Leve",E10)))</formula>
    </cfRule>
  </conditionalFormatting>
  <conditionalFormatting sqref="E10:F79">
    <cfRule type="containsText" dxfId="66"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79">
    <cfRule type="containsText" dxfId="65" priority="29" operator="containsText" text="Bajo">
      <formula>NOT(ISERROR(SEARCH("Bajo",F10)))</formula>
    </cfRule>
    <cfRule type="containsText" dxfId="64" priority="30" operator="containsText" text="Moderado">
      <formula>NOT(ISERROR(SEARCH("Moderado",F10)))</formula>
    </cfRule>
    <cfRule type="containsText" dxfId="63" priority="31" operator="containsText" text="Alto">
      <formula>NOT(ISERROR(SEARCH("Alto",F10)))</formula>
    </cfRule>
    <cfRule type="containsText" dxfId="62" priority="32" operator="containsText" text="Extremo">
      <formula>NOT(ISERROR(SEARCH("Extremo",F10)))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79">
    <cfRule type="colorScale" priority="6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85861B1E-FDB5-4482-8E50-1128338A5473}"/>
    <dataValidation allowBlank="1" showInputMessage="1" showErrorMessage="1" prompt="Describir las actividades que se van a desarrollar para el proyecto" sqref="H7" xr:uid="{44266246-DF42-4C49-A364-9B2558526584}"/>
    <dataValidation allowBlank="1" showInputMessage="1" showErrorMessage="1" prompt="Seleccionar si el responsable es el responsable de las acciones es el nivel central" sqref="I7:I8" xr:uid="{83C3A7BB-8BE4-4013-9885-5D144FAAB0E8}"/>
    <dataValidation allowBlank="1" showInputMessage="1" showErrorMessage="1" prompt="seleccionar si el responsable de ejecutar las acciones es el nivel central" sqref="J8" xr:uid="{BCDEAFDC-1611-4045-82F1-1188FAA7D41A}"/>
  </dataValidations>
  <hyperlinks>
    <hyperlink ref="N40:N49" r:id="rId1" display="Evidencias" xr:uid="{144CADA7-B817-4332-8364-591D630E8F19}"/>
    <hyperlink ref="N10:N19" r:id="rId2" display="Evidencias" xr:uid="{BCB94B55-B57D-4BBF-9A9A-30DC85317EAA}"/>
    <hyperlink ref="N20:N29" r:id="rId3" display="Evidencias" xr:uid="{396D8F30-C1CA-45C4-957D-E72515E6F55D}"/>
    <hyperlink ref="N30:N39" r:id="rId4" display="Evidencias" xr:uid="{B7EBA726-88FC-4187-8CFF-C0E62DAF9687}"/>
    <hyperlink ref="N50:N59" r:id="rId5" display="Evidencias" xr:uid="{8BC0AFA1-0109-4707-8D22-E1DFE20D6F1B}"/>
    <hyperlink ref="N60:N69" r:id="rId6" display="Evidencias" xr:uid="{F917BCE8-8FAF-4485-A060-F334B6D51DB9}"/>
    <hyperlink ref="N70:N79" r:id="rId7" display="Evidencias" xr:uid="{0256DE6F-02D7-421E-8D03-10C67C12D791}"/>
  </hyperlink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321D167B-30A7-4910-969E-1B9AEBE30B47}">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47883-59A4-40A4-8BCB-D47C5930DFE7}">
  <sheetPr>
    <tabColor theme="5" tint="0.39997558519241921"/>
    <pageSetUpPr fitToPage="1"/>
  </sheetPr>
  <dimension ref="A1:JK79"/>
  <sheetViews>
    <sheetView showGridLines="0" tabSelected="1" topLeftCell="C4" zoomScale="90" zoomScaleNormal="90" workbookViewId="0">
      <selection activeCell="M20" sqref="M20:M29"/>
    </sheetView>
  </sheetViews>
  <sheetFormatPr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0"/>
      <c r="B1" s="671"/>
      <c r="C1" s="674"/>
      <c r="D1" s="674"/>
      <c r="E1" s="674"/>
      <c r="F1" s="674"/>
      <c r="G1" s="674"/>
      <c r="H1" s="674"/>
      <c r="I1" s="674"/>
      <c r="J1" s="675"/>
      <c r="K1" s="669"/>
      <c r="L1" s="669"/>
      <c r="M1" s="669"/>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72"/>
      <c r="B2" s="673"/>
      <c r="C2" s="676"/>
      <c r="D2" s="676"/>
      <c r="E2" s="676"/>
      <c r="F2" s="676"/>
      <c r="G2" s="676"/>
      <c r="H2" s="676"/>
      <c r="I2" s="676"/>
      <c r="J2" s="677"/>
      <c r="K2" s="669"/>
      <c r="L2" s="669"/>
      <c r="M2" s="669"/>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6"/>
      <c r="D3" s="676"/>
      <c r="E3" s="676"/>
      <c r="F3" s="676"/>
      <c r="G3" s="676"/>
      <c r="H3" s="676"/>
      <c r="I3" s="676"/>
      <c r="J3" s="677"/>
      <c r="K3" s="669"/>
      <c r="L3" s="669"/>
      <c r="M3" s="66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5" t="s">
        <v>251</v>
      </c>
      <c r="B4" s="465"/>
      <c r="C4" s="678" t="s">
        <v>2</v>
      </c>
      <c r="D4" s="678"/>
      <c r="E4" s="678"/>
      <c r="F4" s="678"/>
      <c r="G4" s="678"/>
      <c r="H4" s="678"/>
      <c r="I4" s="678"/>
      <c r="J4" s="678"/>
      <c r="K4" s="678"/>
      <c r="L4" s="678"/>
      <c r="M4" s="67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5" t="s">
        <v>252</v>
      </c>
      <c r="B5" s="465"/>
      <c r="C5" s="679" t="s">
        <v>253</v>
      </c>
      <c r="D5" s="679"/>
      <c r="E5" s="679"/>
      <c r="F5" s="679"/>
      <c r="G5" s="679"/>
      <c r="H5" s="679"/>
      <c r="I5" s="679"/>
      <c r="J5" s="679"/>
      <c r="K5" s="679"/>
      <c r="L5" s="679"/>
      <c r="M5" s="679"/>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c r="A6" s="465" t="s">
        <v>254</v>
      </c>
      <c r="B6" s="465"/>
      <c r="C6" s="571" t="s">
        <v>255</v>
      </c>
      <c r="D6" s="572"/>
      <c r="E6" s="572"/>
      <c r="F6" s="572"/>
      <c r="G6" s="572"/>
      <c r="H6" s="572"/>
      <c r="I6" s="572"/>
      <c r="J6" s="572"/>
      <c r="K6" s="572"/>
      <c r="L6" s="572"/>
      <c r="M6" s="57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c r="A7" s="659" t="s">
        <v>479</v>
      </c>
      <c r="B7" s="660"/>
      <c r="C7" s="661"/>
      <c r="D7" s="662" t="s">
        <v>480</v>
      </c>
      <c r="E7" s="662"/>
      <c r="F7" s="662"/>
      <c r="G7" s="663" t="s">
        <v>481</v>
      </c>
      <c r="H7" s="654" t="s">
        <v>482</v>
      </c>
      <c r="I7" s="656" t="s">
        <v>483</v>
      </c>
      <c r="J7" s="657"/>
      <c r="K7" s="656" t="s">
        <v>484</v>
      </c>
      <c r="L7" s="657"/>
      <c r="M7" s="658" t="s">
        <v>513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c r="A8" s="34" t="s">
        <v>40</v>
      </c>
      <c r="B8" s="34" t="s">
        <v>193</v>
      </c>
      <c r="C8" s="34" t="s">
        <v>195</v>
      </c>
      <c r="D8" s="27" t="s">
        <v>205</v>
      </c>
      <c r="E8" s="27" t="s">
        <v>486</v>
      </c>
      <c r="F8" s="27" t="s">
        <v>487</v>
      </c>
      <c r="G8" s="663"/>
      <c r="H8" s="655"/>
      <c r="I8" s="28" t="s">
        <v>488</v>
      </c>
      <c r="J8" s="28" t="s">
        <v>489</v>
      </c>
      <c r="K8" s="28" t="s">
        <v>490</v>
      </c>
      <c r="L8" s="28" t="s">
        <v>491</v>
      </c>
      <c r="M8" s="65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c r="A9" s="680"/>
      <c r="B9" s="681"/>
      <c r="C9" s="681"/>
      <c r="D9" s="681"/>
      <c r="E9" s="681"/>
      <c r="F9" s="681"/>
      <c r="G9" s="68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2">
        <f>'7- Mapa Final'!A10</f>
        <v>1</v>
      </c>
      <c r="B10" s="666" t="str">
        <f>'7- Mapa Final'!B10</f>
        <v>Vencimiento de Términos</v>
      </c>
      <c r="C10" s="666" t="str">
        <f>'7- Mapa Final'!C10</f>
        <v>Se realizan  actuaciones procesales o se da  respuesta a las solicitudes de los usuarios de la administración de justicia en materia penal, después del  término legal establecido para decidir sobre los conflictos presentados a los jueces.</v>
      </c>
      <c r="D10" s="667" t="str">
        <f>'7- Mapa Final'!J10</f>
        <v>Muy Baja - 1</v>
      </c>
      <c r="E10" s="668" t="str">
        <f>'7- Mapa Final'!K10</f>
        <v>Leve - 1</v>
      </c>
      <c r="F10" s="683" t="str">
        <f>'7- Mapa Final'!M10</f>
        <v>Bajo - 1</v>
      </c>
      <c r="G10" s="512" t="s">
        <v>367</v>
      </c>
      <c r="H10" s="684" t="s">
        <v>492</v>
      </c>
      <c r="I10" s="693"/>
      <c r="J10" s="696" t="s">
        <v>493</v>
      </c>
      <c r="K10" s="698">
        <v>45474</v>
      </c>
      <c r="L10" s="698">
        <v>45565</v>
      </c>
      <c r="M10" s="699" t="s">
        <v>514</v>
      </c>
      <c r="N10" s="690" t="s">
        <v>515</v>
      </c>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44"/>
      <c r="B11" s="646"/>
      <c r="C11" s="646"/>
      <c r="D11" s="649"/>
      <c r="E11" s="652"/>
      <c r="F11" s="639"/>
      <c r="G11" s="513"/>
      <c r="H11" s="641"/>
      <c r="I11" s="694"/>
      <c r="J11" s="696"/>
      <c r="K11" s="696"/>
      <c r="L11" s="696"/>
      <c r="M11" s="638"/>
      <c r="N11" s="690"/>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44"/>
      <c r="B12" s="646"/>
      <c r="C12" s="646"/>
      <c r="D12" s="649"/>
      <c r="E12" s="652"/>
      <c r="F12" s="639"/>
      <c r="G12" s="513"/>
      <c r="H12" s="641"/>
      <c r="I12" s="694"/>
      <c r="J12" s="696"/>
      <c r="K12" s="696"/>
      <c r="L12" s="696"/>
      <c r="M12" s="638"/>
      <c r="N12" s="690"/>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44"/>
      <c r="B13" s="646"/>
      <c r="C13" s="646"/>
      <c r="D13" s="649"/>
      <c r="E13" s="652"/>
      <c r="F13" s="639"/>
      <c r="G13" s="513"/>
      <c r="H13" s="641"/>
      <c r="I13" s="694"/>
      <c r="J13" s="696"/>
      <c r="K13" s="696"/>
      <c r="L13" s="696"/>
      <c r="M13" s="638"/>
      <c r="N13" s="690"/>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44"/>
      <c r="B14" s="646"/>
      <c r="C14" s="646"/>
      <c r="D14" s="649"/>
      <c r="E14" s="652"/>
      <c r="F14" s="639"/>
      <c r="G14" s="513"/>
      <c r="H14" s="641"/>
      <c r="I14" s="694"/>
      <c r="J14" s="696"/>
      <c r="K14" s="696"/>
      <c r="L14" s="696"/>
      <c r="M14" s="638"/>
      <c r="N14" s="690"/>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44"/>
      <c r="B15" s="646"/>
      <c r="C15" s="646"/>
      <c r="D15" s="649"/>
      <c r="E15" s="652"/>
      <c r="F15" s="639"/>
      <c r="G15" s="513"/>
      <c r="H15" s="641"/>
      <c r="I15" s="694"/>
      <c r="J15" s="696"/>
      <c r="K15" s="696"/>
      <c r="L15" s="696"/>
      <c r="M15" s="638"/>
      <c r="N15" s="690"/>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44"/>
      <c r="B16" s="646"/>
      <c r="C16" s="646"/>
      <c r="D16" s="649"/>
      <c r="E16" s="652"/>
      <c r="F16" s="639"/>
      <c r="G16" s="513"/>
      <c r="H16" s="641"/>
      <c r="I16" s="694"/>
      <c r="J16" s="696"/>
      <c r="K16" s="696"/>
      <c r="L16" s="696"/>
      <c r="M16" s="638"/>
      <c r="N16" s="690"/>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44"/>
      <c r="B17" s="646"/>
      <c r="C17" s="646"/>
      <c r="D17" s="649"/>
      <c r="E17" s="652"/>
      <c r="F17" s="639"/>
      <c r="G17" s="513"/>
      <c r="H17" s="641"/>
      <c r="I17" s="694"/>
      <c r="J17" s="696"/>
      <c r="K17" s="696"/>
      <c r="L17" s="696"/>
      <c r="M17" s="638"/>
      <c r="N17" s="690"/>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44"/>
      <c r="B18" s="646"/>
      <c r="C18" s="646"/>
      <c r="D18" s="649"/>
      <c r="E18" s="652"/>
      <c r="F18" s="639"/>
      <c r="G18" s="513"/>
      <c r="H18" s="641"/>
      <c r="I18" s="694"/>
      <c r="J18" s="696"/>
      <c r="K18" s="696"/>
      <c r="L18" s="696"/>
      <c r="M18" s="638"/>
      <c r="N18" s="690"/>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12.75" customHeight="1">
      <c r="A19" s="644"/>
      <c r="B19" s="646"/>
      <c r="C19" s="646"/>
      <c r="D19" s="649"/>
      <c r="E19" s="652"/>
      <c r="F19" s="639"/>
      <c r="G19" s="444"/>
      <c r="H19" s="641"/>
      <c r="I19" s="695"/>
      <c r="J19" s="697"/>
      <c r="K19" s="697"/>
      <c r="L19" s="697"/>
      <c r="M19" s="700"/>
      <c r="N19" s="690"/>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44">
        <f>'7- Mapa Final'!A20</f>
        <v>2</v>
      </c>
      <c r="B20" s="646" t="str">
        <f>'7- Mapa Final'!B20</f>
        <v>Incumplimientos en la realización de audiencias</v>
      </c>
      <c r="C20" s="646" t="str">
        <f>'7- Mapa Final'!C20</f>
        <v xml:space="preserve">No se atiende la  solicitud  de un fiscal o parte interesada para la realización de una audiencia preliminar o no se cumple  la programación de audiencias de Conocimiento. </v>
      </c>
      <c r="D20" s="648" t="str">
        <f>'7- Mapa Final'!J20</f>
        <v>Muy Baja - 1</v>
      </c>
      <c r="E20" s="651" t="str">
        <f>'7- Mapa Final'!K20</f>
        <v>Leve - 1</v>
      </c>
      <c r="F20" s="639" t="str">
        <f>'7- Mapa Final'!M20</f>
        <v>Bajo - 1</v>
      </c>
      <c r="G20" s="504" t="s">
        <v>367</v>
      </c>
      <c r="H20" s="641" t="s">
        <v>496</v>
      </c>
      <c r="I20" s="692"/>
      <c r="J20" s="696" t="s">
        <v>493</v>
      </c>
      <c r="K20" s="698">
        <v>45474</v>
      </c>
      <c r="L20" s="698">
        <v>45565</v>
      </c>
      <c r="M20" s="701" t="s">
        <v>516</v>
      </c>
      <c r="N20" s="690" t="s">
        <v>515</v>
      </c>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44"/>
      <c r="B21" s="646"/>
      <c r="C21" s="646"/>
      <c r="D21" s="649"/>
      <c r="E21" s="652"/>
      <c r="F21" s="639"/>
      <c r="G21" s="504"/>
      <c r="H21" s="641"/>
      <c r="I21" s="692"/>
      <c r="J21" s="696"/>
      <c r="K21" s="696"/>
      <c r="L21" s="696"/>
      <c r="M21" s="665"/>
      <c r="N21" s="690"/>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44"/>
      <c r="B22" s="646"/>
      <c r="C22" s="646"/>
      <c r="D22" s="649"/>
      <c r="E22" s="652"/>
      <c r="F22" s="639"/>
      <c r="G22" s="504"/>
      <c r="H22" s="641"/>
      <c r="I22" s="692"/>
      <c r="J22" s="696"/>
      <c r="K22" s="696"/>
      <c r="L22" s="696"/>
      <c r="M22" s="665"/>
      <c r="N22" s="690"/>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44"/>
      <c r="B23" s="646"/>
      <c r="C23" s="646"/>
      <c r="D23" s="649"/>
      <c r="E23" s="652"/>
      <c r="F23" s="639"/>
      <c r="G23" s="504"/>
      <c r="H23" s="641"/>
      <c r="I23" s="692"/>
      <c r="J23" s="696"/>
      <c r="K23" s="696"/>
      <c r="L23" s="696"/>
      <c r="M23" s="665"/>
      <c r="N23" s="690"/>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44"/>
      <c r="B24" s="646"/>
      <c r="C24" s="646"/>
      <c r="D24" s="649"/>
      <c r="E24" s="652"/>
      <c r="F24" s="639"/>
      <c r="G24" s="504"/>
      <c r="H24" s="641"/>
      <c r="I24" s="692"/>
      <c r="J24" s="696"/>
      <c r="K24" s="696"/>
      <c r="L24" s="696"/>
      <c r="M24" s="665"/>
      <c r="N24" s="690"/>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44"/>
      <c r="B25" s="646"/>
      <c r="C25" s="646"/>
      <c r="D25" s="649"/>
      <c r="E25" s="652"/>
      <c r="F25" s="639"/>
      <c r="G25" s="504"/>
      <c r="H25" s="641"/>
      <c r="I25" s="692"/>
      <c r="J25" s="696"/>
      <c r="K25" s="696"/>
      <c r="L25" s="696"/>
      <c r="M25" s="665"/>
      <c r="N25" s="690"/>
      <c r="O25" s="33"/>
    </row>
    <row r="26" spans="1:169">
      <c r="A26" s="644"/>
      <c r="B26" s="646"/>
      <c r="C26" s="646"/>
      <c r="D26" s="649"/>
      <c r="E26" s="652"/>
      <c r="F26" s="639"/>
      <c r="G26" s="504"/>
      <c r="H26" s="641"/>
      <c r="I26" s="692"/>
      <c r="J26" s="696"/>
      <c r="K26" s="696"/>
      <c r="L26" s="696"/>
      <c r="M26" s="665"/>
      <c r="N26" s="690"/>
      <c r="O26" s="33"/>
    </row>
    <row r="27" spans="1:169">
      <c r="A27" s="644"/>
      <c r="B27" s="646"/>
      <c r="C27" s="646"/>
      <c r="D27" s="649"/>
      <c r="E27" s="652"/>
      <c r="F27" s="639"/>
      <c r="G27" s="504"/>
      <c r="H27" s="641"/>
      <c r="I27" s="692"/>
      <c r="J27" s="696"/>
      <c r="K27" s="696"/>
      <c r="L27" s="696"/>
      <c r="M27" s="665"/>
      <c r="N27" s="690"/>
      <c r="O27" s="33"/>
    </row>
    <row r="28" spans="1:169">
      <c r="A28" s="644"/>
      <c r="B28" s="646"/>
      <c r="C28" s="646"/>
      <c r="D28" s="649"/>
      <c r="E28" s="652"/>
      <c r="F28" s="639"/>
      <c r="G28" s="504"/>
      <c r="H28" s="641"/>
      <c r="I28" s="692"/>
      <c r="J28" s="696"/>
      <c r="K28" s="696"/>
      <c r="L28" s="696"/>
      <c r="M28" s="665"/>
      <c r="N28" s="690"/>
      <c r="O28" s="33"/>
    </row>
    <row r="29" spans="1:169">
      <c r="A29" s="644"/>
      <c r="B29" s="646"/>
      <c r="C29" s="646"/>
      <c r="D29" s="649"/>
      <c r="E29" s="652"/>
      <c r="F29" s="639"/>
      <c r="G29" s="691"/>
      <c r="H29" s="641"/>
      <c r="I29" s="692"/>
      <c r="J29" s="696"/>
      <c r="K29" s="696"/>
      <c r="L29" s="696"/>
      <c r="M29" s="665"/>
      <c r="N29" s="690"/>
      <c r="O29" s="33"/>
    </row>
    <row r="30" spans="1:169" s="25" customFormat="1" ht="12.75" customHeight="1">
      <c r="A30" s="644">
        <f>'7- Mapa Final'!A30</f>
        <v>3</v>
      </c>
      <c r="B30" s="646" t="str">
        <f>'7- Mapa Final'!B30</f>
        <v xml:space="preserve"> Efectuar notificaciones que no cumplan con los requisitos</v>
      </c>
      <c r="C30" s="646" t="str">
        <f>'7- Mapa Final'!C30</f>
        <v xml:space="preserve">No se realizan las  notificaciones , no se efectúan  oportunamente o no se aplica la normatividad </v>
      </c>
      <c r="D30" s="648" t="str">
        <f>'7- Mapa Final'!J30</f>
        <v>Muy Baja - 1</v>
      </c>
      <c r="E30" s="651" t="str">
        <f>'7- Mapa Final'!K30</f>
        <v>Leve - 1</v>
      </c>
      <c r="F30" s="639" t="str">
        <f>'7- Mapa Final'!M30</f>
        <v>Bajo - 1</v>
      </c>
      <c r="G30" s="504" t="s">
        <v>367</v>
      </c>
      <c r="H30" s="641" t="s">
        <v>498</v>
      </c>
      <c r="I30" s="704"/>
      <c r="J30" s="705" t="s">
        <v>493</v>
      </c>
      <c r="K30" s="702">
        <v>45474</v>
      </c>
      <c r="L30" s="702">
        <v>45565</v>
      </c>
      <c r="M30" s="637" t="s">
        <v>517</v>
      </c>
      <c r="N30" s="703" t="s">
        <v>515</v>
      </c>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44"/>
      <c r="B31" s="646"/>
      <c r="C31" s="646"/>
      <c r="D31" s="649"/>
      <c r="E31" s="652"/>
      <c r="F31" s="639"/>
      <c r="G31" s="504"/>
      <c r="H31" s="641"/>
      <c r="I31" s="692"/>
      <c r="J31" s="696"/>
      <c r="K31" s="696"/>
      <c r="L31" s="696"/>
      <c r="M31" s="638"/>
      <c r="N31" s="70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44"/>
      <c r="B32" s="646"/>
      <c r="C32" s="646"/>
      <c r="D32" s="649"/>
      <c r="E32" s="652"/>
      <c r="F32" s="639"/>
      <c r="G32" s="504"/>
      <c r="H32" s="641"/>
      <c r="I32" s="692"/>
      <c r="J32" s="696"/>
      <c r="K32" s="696"/>
      <c r="L32" s="696"/>
      <c r="M32" s="638"/>
      <c r="N32" s="70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44"/>
      <c r="B33" s="646"/>
      <c r="C33" s="646"/>
      <c r="D33" s="649"/>
      <c r="E33" s="652"/>
      <c r="F33" s="639"/>
      <c r="G33" s="504"/>
      <c r="H33" s="641"/>
      <c r="I33" s="692"/>
      <c r="J33" s="696"/>
      <c r="K33" s="696"/>
      <c r="L33" s="696"/>
      <c r="M33" s="638"/>
      <c r="N33" s="70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44"/>
      <c r="B34" s="646"/>
      <c r="C34" s="646"/>
      <c r="D34" s="649"/>
      <c r="E34" s="652"/>
      <c r="F34" s="639"/>
      <c r="G34" s="504"/>
      <c r="H34" s="641"/>
      <c r="I34" s="692"/>
      <c r="J34" s="696"/>
      <c r="K34" s="696"/>
      <c r="L34" s="696"/>
      <c r="M34" s="638"/>
      <c r="N34" s="70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44"/>
      <c r="B35" s="646"/>
      <c r="C35" s="646"/>
      <c r="D35" s="649"/>
      <c r="E35" s="652"/>
      <c r="F35" s="639"/>
      <c r="G35" s="504"/>
      <c r="H35" s="641"/>
      <c r="I35" s="692"/>
      <c r="J35" s="696"/>
      <c r="K35" s="696"/>
      <c r="L35" s="696"/>
      <c r="M35" s="638"/>
      <c r="N35" s="703"/>
      <c r="O35" s="33"/>
    </row>
    <row r="36" spans="1:169">
      <c r="A36" s="644"/>
      <c r="B36" s="646"/>
      <c r="C36" s="646"/>
      <c r="D36" s="649"/>
      <c r="E36" s="652"/>
      <c r="F36" s="639"/>
      <c r="G36" s="504"/>
      <c r="H36" s="641"/>
      <c r="I36" s="692"/>
      <c r="J36" s="696"/>
      <c r="K36" s="696"/>
      <c r="L36" s="696"/>
      <c r="M36" s="638"/>
      <c r="N36" s="703"/>
      <c r="O36" s="33"/>
    </row>
    <row r="37" spans="1:169">
      <c r="A37" s="644"/>
      <c r="B37" s="646"/>
      <c r="C37" s="646"/>
      <c r="D37" s="649"/>
      <c r="E37" s="652"/>
      <c r="F37" s="639"/>
      <c r="G37" s="504"/>
      <c r="H37" s="641"/>
      <c r="I37" s="692"/>
      <c r="J37" s="696"/>
      <c r="K37" s="696"/>
      <c r="L37" s="696"/>
      <c r="M37" s="638"/>
      <c r="N37" s="703"/>
      <c r="O37" s="33"/>
    </row>
    <row r="38" spans="1:169">
      <c r="A38" s="644"/>
      <c r="B38" s="646"/>
      <c r="C38" s="646"/>
      <c r="D38" s="649"/>
      <c r="E38" s="652"/>
      <c r="F38" s="639"/>
      <c r="G38" s="504"/>
      <c r="H38" s="641"/>
      <c r="I38" s="692"/>
      <c r="J38" s="696"/>
      <c r="K38" s="696"/>
      <c r="L38" s="696"/>
      <c r="M38" s="638"/>
      <c r="N38" s="703"/>
      <c r="O38" s="33"/>
    </row>
    <row r="39" spans="1:169">
      <c r="A39" s="644"/>
      <c r="B39" s="646"/>
      <c r="C39" s="646"/>
      <c r="D39" s="649"/>
      <c r="E39" s="652"/>
      <c r="F39" s="639"/>
      <c r="G39" s="691"/>
      <c r="H39" s="641"/>
      <c r="I39" s="692"/>
      <c r="J39" s="696"/>
      <c r="K39" s="696"/>
      <c r="L39" s="696"/>
      <c r="M39" s="638"/>
      <c r="N39" s="703"/>
      <c r="O39" s="33"/>
    </row>
    <row r="40" spans="1:169" s="25" customFormat="1" ht="12.75" customHeight="1">
      <c r="A40" s="644">
        <f>'7- Mapa Final'!A40</f>
        <v>4</v>
      </c>
      <c r="B40" s="646" t="str">
        <f>'7- Mapa Final'!B40</f>
        <v xml:space="preserve">Efectuar el reparto judicial incumpliendo requisitos </v>
      </c>
      <c r="C40" s="646" t="str">
        <f>'7- Mapa Final'!C40</f>
        <v>Posibilidad de no realizar, no hacerlo  oportunamente, no aplicar la normatividad para realizar el reparto.</v>
      </c>
      <c r="D40" s="648" t="str">
        <f>'7- Mapa Final'!J40</f>
        <v>Muy Baja - 1</v>
      </c>
      <c r="E40" s="651" t="str">
        <f>'7- Mapa Final'!K40</f>
        <v>Leve - 1</v>
      </c>
      <c r="F40" s="639" t="str">
        <f>'7- Mapa Final'!M40</f>
        <v>Bajo - 1</v>
      </c>
      <c r="G40" s="504" t="s">
        <v>367</v>
      </c>
      <c r="H40" s="641" t="s">
        <v>500</v>
      </c>
      <c r="I40" s="692"/>
      <c r="J40" s="696" t="s">
        <v>493</v>
      </c>
      <c r="K40" s="698">
        <v>45474</v>
      </c>
      <c r="L40" s="698">
        <v>45565</v>
      </c>
      <c r="M40" s="637" t="s">
        <v>518</v>
      </c>
      <c r="N40" s="703" t="s">
        <v>515</v>
      </c>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44"/>
      <c r="B41" s="646"/>
      <c r="C41" s="646"/>
      <c r="D41" s="649"/>
      <c r="E41" s="652"/>
      <c r="F41" s="639"/>
      <c r="G41" s="504"/>
      <c r="H41" s="641"/>
      <c r="I41" s="692"/>
      <c r="J41" s="696"/>
      <c r="K41" s="696"/>
      <c r="L41" s="696"/>
      <c r="M41" s="638"/>
      <c r="N41" s="70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44"/>
      <c r="B42" s="646"/>
      <c r="C42" s="646"/>
      <c r="D42" s="649"/>
      <c r="E42" s="652"/>
      <c r="F42" s="639"/>
      <c r="G42" s="504"/>
      <c r="H42" s="641"/>
      <c r="I42" s="692"/>
      <c r="J42" s="696"/>
      <c r="K42" s="696"/>
      <c r="L42" s="696"/>
      <c r="M42" s="638"/>
      <c r="N42" s="70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44"/>
      <c r="B43" s="646"/>
      <c r="C43" s="646"/>
      <c r="D43" s="649"/>
      <c r="E43" s="652"/>
      <c r="F43" s="639"/>
      <c r="G43" s="504"/>
      <c r="H43" s="641"/>
      <c r="I43" s="692"/>
      <c r="J43" s="696"/>
      <c r="K43" s="696"/>
      <c r="L43" s="696"/>
      <c r="M43" s="638"/>
      <c r="N43" s="70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44"/>
      <c r="B44" s="646"/>
      <c r="C44" s="646"/>
      <c r="D44" s="649"/>
      <c r="E44" s="652"/>
      <c r="F44" s="639"/>
      <c r="G44" s="504"/>
      <c r="H44" s="641"/>
      <c r="I44" s="692"/>
      <c r="J44" s="696"/>
      <c r="K44" s="696"/>
      <c r="L44" s="696"/>
      <c r="M44" s="638"/>
      <c r="N44" s="70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44"/>
      <c r="B45" s="646"/>
      <c r="C45" s="646"/>
      <c r="D45" s="649"/>
      <c r="E45" s="652"/>
      <c r="F45" s="639"/>
      <c r="G45" s="504"/>
      <c r="H45" s="641"/>
      <c r="I45" s="692"/>
      <c r="J45" s="696"/>
      <c r="K45" s="696"/>
      <c r="L45" s="696"/>
      <c r="M45" s="638"/>
      <c r="N45" s="703"/>
      <c r="O45" s="33"/>
    </row>
    <row r="46" spans="1:169">
      <c r="A46" s="644"/>
      <c r="B46" s="646"/>
      <c r="C46" s="646"/>
      <c r="D46" s="649"/>
      <c r="E46" s="652"/>
      <c r="F46" s="639"/>
      <c r="G46" s="504"/>
      <c r="H46" s="641"/>
      <c r="I46" s="692"/>
      <c r="J46" s="696"/>
      <c r="K46" s="696"/>
      <c r="L46" s="696"/>
      <c r="M46" s="638"/>
      <c r="N46" s="703"/>
      <c r="O46" s="33"/>
    </row>
    <row r="47" spans="1:169">
      <c r="A47" s="644"/>
      <c r="B47" s="646"/>
      <c r="C47" s="646"/>
      <c r="D47" s="649"/>
      <c r="E47" s="652"/>
      <c r="F47" s="639"/>
      <c r="G47" s="504"/>
      <c r="H47" s="641"/>
      <c r="I47" s="692"/>
      <c r="J47" s="696"/>
      <c r="K47" s="696"/>
      <c r="L47" s="696"/>
      <c r="M47" s="638"/>
      <c r="N47" s="703"/>
      <c r="O47" s="33"/>
    </row>
    <row r="48" spans="1:169">
      <c r="A48" s="644"/>
      <c r="B48" s="646"/>
      <c r="C48" s="646"/>
      <c r="D48" s="649"/>
      <c r="E48" s="652"/>
      <c r="F48" s="639"/>
      <c r="G48" s="504"/>
      <c r="H48" s="641"/>
      <c r="I48" s="692"/>
      <c r="J48" s="696"/>
      <c r="K48" s="696"/>
      <c r="L48" s="696"/>
      <c r="M48" s="638"/>
      <c r="N48" s="703"/>
      <c r="O48" s="33"/>
    </row>
    <row r="49" spans="1:169">
      <c r="A49" s="644"/>
      <c r="B49" s="646"/>
      <c r="C49" s="646"/>
      <c r="D49" s="649"/>
      <c r="E49" s="652"/>
      <c r="F49" s="639"/>
      <c r="G49" s="691"/>
      <c r="H49" s="641"/>
      <c r="I49" s="706"/>
      <c r="J49" s="697"/>
      <c r="K49" s="697"/>
      <c r="L49" s="697"/>
      <c r="M49" s="700"/>
      <c r="N49" s="703"/>
      <c r="O49" s="33"/>
    </row>
    <row r="50" spans="1:169" s="25" customFormat="1" ht="12.75" customHeight="1">
      <c r="A50" s="644">
        <v>5</v>
      </c>
      <c r="B50" s="646" t="str">
        <f>'7- Mapa Final'!B50</f>
        <v xml:space="preserve">Afectación de la integridad física y mental, como del patrimonio, del servidor judicial durante el proceso de notificación o visitas domiciliarias. </v>
      </c>
      <c r="C50" s="646" t="str">
        <f>'7- Mapa Final'!C50</f>
        <v xml:space="preserve">Posibilidad de hurto, agresión física o verbal a los servidores judiciales que realizan la gestión. </v>
      </c>
      <c r="D50" s="648" t="str">
        <f>'7- Mapa Final'!J50</f>
        <v>Muy Baja - 1</v>
      </c>
      <c r="E50" s="651" t="str">
        <f>'7- Mapa Final'!K50</f>
        <v>Leve - 1</v>
      </c>
      <c r="F50" s="639" t="str">
        <f>'7- Mapa Final'!M50</f>
        <v>Bajo - 1</v>
      </c>
      <c r="G50" s="504" t="s">
        <v>367</v>
      </c>
      <c r="H50" s="707" t="s">
        <v>502</v>
      </c>
      <c r="I50" s="696"/>
      <c r="J50" s="696" t="s">
        <v>493</v>
      </c>
      <c r="K50" s="698">
        <v>45474</v>
      </c>
      <c r="L50" s="698">
        <v>45565</v>
      </c>
      <c r="M50" s="708" t="s">
        <v>519</v>
      </c>
      <c r="N50" s="703" t="s">
        <v>515</v>
      </c>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44"/>
      <c r="B51" s="646"/>
      <c r="C51" s="646"/>
      <c r="D51" s="649"/>
      <c r="E51" s="652"/>
      <c r="F51" s="639"/>
      <c r="G51" s="504"/>
      <c r="H51" s="707"/>
      <c r="I51" s="696"/>
      <c r="J51" s="696"/>
      <c r="K51" s="696"/>
      <c r="L51" s="696"/>
      <c r="M51" s="708"/>
      <c r="N51" s="70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44"/>
      <c r="B52" s="646"/>
      <c r="C52" s="646"/>
      <c r="D52" s="649"/>
      <c r="E52" s="652"/>
      <c r="F52" s="639"/>
      <c r="G52" s="504"/>
      <c r="H52" s="707"/>
      <c r="I52" s="696"/>
      <c r="J52" s="696"/>
      <c r="K52" s="696"/>
      <c r="L52" s="696"/>
      <c r="M52" s="708"/>
      <c r="N52" s="70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44"/>
      <c r="B53" s="646"/>
      <c r="C53" s="646"/>
      <c r="D53" s="649"/>
      <c r="E53" s="652"/>
      <c r="F53" s="639"/>
      <c r="G53" s="504"/>
      <c r="H53" s="707"/>
      <c r="I53" s="696"/>
      <c r="J53" s="696"/>
      <c r="K53" s="696"/>
      <c r="L53" s="696"/>
      <c r="M53" s="708"/>
      <c r="N53" s="70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44"/>
      <c r="B54" s="646"/>
      <c r="C54" s="646"/>
      <c r="D54" s="649"/>
      <c r="E54" s="652"/>
      <c r="F54" s="639"/>
      <c r="G54" s="504"/>
      <c r="H54" s="707"/>
      <c r="I54" s="696"/>
      <c r="J54" s="696"/>
      <c r="K54" s="696"/>
      <c r="L54" s="696"/>
      <c r="M54" s="708"/>
      <c r="N54" s="70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44"/>
      <c r="B55" s="646"/>
      <c r="C55" s="646"/>
      <c r="D55" s="649"/>
      <c r="E55" s="652"/>
      <c r="F55" s="639"/>
      <c r="G55" s="504"/>
      <c r="H55" s="707"/>
      <c r="I55" s="696"/>
      <c r="J55" s="696"/>
      <c r="K55" s="696"/>
      <c r="L55" s="696"/>
      <c r="M55" s="708"/>
      <c r="N55" s="703"/>
      <c r="O55" s="33"/>
    </row>
    <row r="56" spans="1:169">
      <c r="A56" s="644"/>
      <c r="B56" s="646"/>
      <c r="C56" s="646"/>
      <c r="D56" s="649"/>
      <c r="E56" s="652"/>
      <c r="F56" s="639"/>
      <c r="G56" s="504"/>
      <c r="H56" s="707"/>
      <c r="I56" s="696"/>
      <c r="J56" s="696"/>
      <c r="K56" s="696"/>
      <c r="L56" s="696"/>
      <c r="M56" s="708"/>
      <c r="N56" s="703"/>
      <c r="O56" s="33"/>
    </row>
    <row r="57" spans="1:169">
      <c r="A57" s="644"/>
      <c r="B57" s="646"/>
      <c r="C57" s="646"/>
      <c r="D57" s="649"/>
      <c r="E57" s="652"/>
      <c r="F57" s="639"/>
      <c r="G57" s="504"/>
      <c r="H57" s="707"/>
      <c r="I57" s="696"/>
      <c r="J57" s="696"/>
      <c r="K57" s="696"/>
      <c r="L57" s="696"/>
      <c r="M57" s="708"/>
      <c r="N57" s="703"/>
      <c r="O57" s="33"/>
    </row>
    <row r="58" spans="1:169">
      <c r="A58" s="644"/>
      <c r="B58" s="646"/>
      <c r="C58" s="646"/>
      <c r="D58" s="649"/>
      <c r="E58" s="652"/>
      <c r="F58" s="639"/>
      <c r="G58" s="504"/>
      <c r="H58" s="707"/>
      <c r="I58" s="696"/>
      <c r="J58" s="696"/>
      <c r="K58" s="696"/>
      <c r="L58" s="696"/>
      <c r="M58" s="708"/>
      <c r="N58" s="703"/>
      <c r="O58" s="33"/>
    </row>
    <row r="59" spans="1:169" ht="15.75" customHeight="1">
      <c r="A59" s="645"/>
      <c r="B59" s="647"/>
      <c r="C59" s="647"/>
      <c r="D59" s="650"/>
      <c r="E59" s="653"/>
      <c r="F59" s="640"/>
      <c r="G59" s="505"/>
      <c r="H59" s="707"/>
      <c r="I59" s="696"/>
      <c r="J59" s="696"/>
      <c r="K59" s="696"/>
      <c r="L59" s="696"/>
      <c r="M59" s="708"/>
      <c r="N59" s="703"/>
      <c r="O59" s="33"/>
    </row>
    <row r="60" spans="1:169" s="25" customFormat="1" ht="12.75" customHeight="1">
      <c r="A60" s="644">
        <v>6</v>
      </c>
      <c r="B60" s="646" t="str">
        <f>'7- Mapa Final'!B60</f>
        <v xml:space="preserve">Recibir , ofrecer, prometer , entregar o aceptar dádivas o beneficios a nombre propio o de terceros para  expedir, alterar, retener, extraviar o entregar documentación sin el lleno de requisitos legales. </v>
      </c>
      <c r="C60" s="646" t="str">
        <f>'7- Mapa Final'!C60</f>
        <v xml:space="preserve"> Realizar trámites sin el cumplimiento de los requisitos legales y/o con información falsa.</v>
      </c>
      <c r="D60" s="648" t="str">
        <f>'7- Mapa Final'!J60</f>
        <v>Muy Baja - 1</v>
      </c>
      <c r="E60" s="651" t="str">
        <f>'7- Mapa Final'!K60</f>
        <v>Moderado - 3</v>
      </c>
      <c r="F60" s="639" t="str">
        <f>'7- Mapa Final'!M60</f>
        <v>Moderado - 3</v>
      </c>
      <c r="G60" s="504" t="s">
        <v>368</v>
      </c>
      <c r="H60" s="641" t="s">
        <v>504</v>
      </c>
      <c r="I60" s="704"/>
      <c r="J60" s="705" t="s">
        <v>493</v>
      </c>
      <c r="K60" s="702">
        <v>45474</v>
      </c>
      <c r="L60" s="702">
        <v>45565</v>
      </c>
      <c r="M60" s="637" t="s">
        <v>520</v>
      </c>
      <c r="N60" s="703" t="s">
        <v>515</v>
      </c>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44"/>
      <c r="B61" s="646"/>
      <c r="C61" s="646"/>
      <c r="D61" s="649"/>
      <c r="E61" s="652"/>
      <c r="F61" s="639"/>
      <c r="G61" s="504"/>
      <c r="H61" s="641"/>
      <c r="I61" s="692"/>
      <c r="J61" s="696"/>
      <c r="K61" s="696"/>
      <c r="L61" s="696"/>
      <c r="M61" s="638"/>
      <c r="N61" s="70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44"/>
      <c r="B62" s="646"/>
      <c r="C62" s="646"/>
      <c r="D62" s="649"/>
      <c r="E62" s="652"/>
      <c r="F62" s="639"/>
      <c r="G62" s="504"/>
      <c r="H62" s="641"/>
      <c r="I62" s="692"/>
      <c r="J62" s="696"/>
      <c r="K62" s="696"/>
      <c r="L62" s="696"/>
      <c r="M62" s="638"/>
      <c r="N62" s="70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44"/>
      <c r="B63" s="646"/>
      <c r="C63" s="646"/>
      <c r="D63" s="649"/>
      <c r="E63" s="652"/>
      <c r="F63" s="639"/>
      <c r="G63" s="504"/>
      <c r="H63" s="641"/>
      <c r="I63" s="692"/>
      <c r="J63" s="696"/>
      <c r="K63" s="696"/>
      <c r="L63" s="696"/>
      <c r="M63" s="638"/>
      <c r="N63" s="70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44"/>
      <c r="B64" s="646"/>
      <c r="C64" s="646"/>
      <c r="D64" s="649"/>
      <c r="E64" s="652"/>
      <c r="F64" s="639"/>
      <c r="G64" s="504"/>
      <c r="H64" s="641"/>
      <c r="I64" s="692"/>
      <c r="J64" s="696"/>
      <c r="K64" s="696"/>
      <c r="L64" s="696"/>
      <c r="M64" s="638"/>
      <c r="N64" s="70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44"/>
      <c r="B65" s="646"/>
      <c r="C65" s="646"/>
      <c r="D65" s="649"/>
      <c r="E65" s="652"/>
      <c r="F65" s="639"/>
      <c r="G65" s="504"/>
      <c r="H65" s="641"/>
      <c r="I65" s="692"/>
      <c r="J65" s="696"/>
      <c r="K65" s="696"/>
      <c r="L65" s="696"/>
      <c r="M65" s="638"/>
      <c r="N65" s="703"/>
      <c r="O65" s="33"/>
    </row>
    <row r="66" spans="1:169">
      <c r="A66" s="644"/>
      <c r="B66" s="646"/>
      <c r="C66" s="646"/>
      <c r="D66" s="649"/>
      <c r="E66" s="652"/>
      <c r="F66" s="639"/>
      <c r="G66" s="504"/>
      <c r="H66" s="641"/>
      <c r="I66" s="692"/>
      <c r="J66" s="696"/>
      <c r="K66" s="696"/>
      <c r="L66" s="696"/>
      <c r="M66" s="638"/>
      <c r="N66" s="703"/>
      <c r="O66" s="33"/>
    </row>
    <row r="67" spans="1:169">
      <c r="A67" s="644"/>
      <c r="B67" s="646"/>
      <c r="C67" s="646"/>
      <c r="D67" s="649"/>
      <c r="E67" s="652"/>
      <c r="F67" s="639"/>
      <c r="G67" s="504"/>
      <c r="H67" s="641"/>
      <c r="I67" s="692"/>
      <c r="J67" s="696"/>
      <c r="K67" s="696"/>
      <c r="L67" s="696"/>
      <c r="M67" s="638"/>
      <c r="N67" s="703"/>
      <c r="O67" s="33"/>
    </row>
    <row r="68" spans="1:169">
      <c r="A68" s="644"/>
      <c r="B68" s="646"/>
      <c r="C68" s="646"/>
      <c r="D68" s="649"/>
      <c r="E68" s="652"/>
      <c r="F68" s="639"/>
      <c r="G68" s="504"/>
      <c r="H68" s="641"/>
      <c r="I68" s="692"/>
      <c r="J68" s="696"/>
      <c r="K68" s="696"/>
      <c r="L68" s="696"/>
      <c r="M68" s="638"/>
      <c r="N68" s="703"/>
      <c r="O68" s="33"/>
    </row>
    <row r="69" spans="1:169" ht="15.75" customHeight="1">
      <c r="A69" s="645"/>
      <c r="B69" s="647"/>
      <c r="C69" s="647"/>
      <c r="D69" s="650"/>
      <c r="E69" s="653"/>
      <c r="F69" s="640"/>
      <c r="G69" s="505"/>
      <c r="H69" s="641"/>
      <c r="I69" s="692"/>
      <c r="J69" s="696"/>
      <c r="K69" s="696"/>
      <c r="L69" s="696"/>
      <c r="M69" s="638"/>
      <c r="N69" s="703"/>
      <c r="O69" s="33"/>
    </row>
    <row r="70" spans="1:169" s="25" customFormat="1" ht="12.75" customHeight="1">
      <c r="A70" s="644">
        <v>7</v>
      </c>
      <c r="B70" s="646" t="str">
        <f>'7- Mapa Final'!B70</f>
        <v>Recibir, ofrecer, prometer, entregar o aceptar dadivas  o beneficios a nombre propio o de terceros para demorar, retener, alterar o direccionar:
- Solicitudes de reparto
- Programación de audiencias
- Notificación de audiencias
- Vinculación de adolescentes</v>
      </c>
      <c r="C70" s="646" t="str">
        <f>'7- Mapa Final'!C70</f>
        <v>Gestionar las solicitudes de reparto, programación de audiencias, notificación de audiencias y vinculación de adolescentes judiciales incumpliendo los principios de la administración de justicia o sin la observancia de los Códigos  Procesales en la materia.</v>
      </c>
      <c r="D70" s="648" t="str">
        <f>'7- Mapa Final'!J70</f>
        <v>Muy Baja - 1</v>
      </c>
      <c r="E70" s="651" t="str">
        <f>'7- Mapa Final'!K70</f>
        <v>Moderado - 3</v>
      </c>
      <c r="F70" s="639" t="str">
        <f>'7- Mapa Final'!M70</f>
        <v>Moderado - 3</v>
      </c>
      <c r="G70" s="504" t="s">
        <v>368</v>
      </c>
      <c r="H70" s="641" t="s">
        <v>504</v>
      </c>
      <c r="I70" s="692"/>
      <c r="J70" s="696" t="s">
        <v>493</v>
      </c>
      <c r="K70" s="698">
        <v>45474</v>
      </c>
      <c r="L70" s="698">
        <v>45565</v>
      </c>
      <c r="M70" s="637" t="s">
        <v>520</v>
      </c>
      <c r="N70" s="709" t="s">
        <v>515</v>
      </c>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44"/>
      <c r="B71" s="646"/>
      <c r="C71" s="646"/>
      <c r="D71" s="649"/>
      <c r="E71" s="652"/>
      <c r="F71" s="639"/>
      <c r="G71" s="504"/>
      <c r="H71" s="641"/>
      <c r="I71" s="692"/>
      <c r="J71" s="696"/>
      <c r="K71" s="696"/>
      <c r="L71" s="696"/>
      <c r="M71" s="638"/>
      <c r="N71" s="709"/>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44"/>
      <c r="B72" s="646"/>
      <c r="C72" s="646"/>
      <c r="D72" s="649"/>
      <c r="E72" s="652"/>
      <c r="F72" s="639"/>
      <c r="G72" s="504"/>
      <c r="H72" s="641"/>
      <c r="I72" s="692"/>
      <c r="J72" s="696"/>
      <c r="K72" s="696"/>
      <c r="L72" s="696"/>
      <c r="M72" s="638"/>
      <c r="N72" s="709"/>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44"/>
      <c r="B73" s="646"/>
      <c r="C73" s="646"/>
      <c r="D73" s="649"/>
      <c r="E73" s="652"/>
      <c r="F73" s="639"/>
      <c r="G73" s="504"/>
      <c r="H73" s="641"/>
      <c r="I73" s="692"/>
      <c r="J73" s="696"/>
      <c r="K73" s="696"/>
      <c r="L73" s="696"/>
      <c r="M73" s="638"/>
      <c r="N73" s="709"/>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44"/>
      <c r="B74" s="646"/>
      <c r="C74" s="646"/>
      <c r="D74" s="649"/>
      <c r="E74" s="652"/>
      <c r="F74" s="639"/>
      <c r="G74" s="504"/>
      <c r="H74" s="641"/>
      <c r="I74" s="692"/>
      <c r="J74" s="696"/>
      <c r="K74" s="696"/>
      <c r="L74" s="696"/>
      <c r="M74" s="638"/>
      <c r="N74" s="709"/>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44"/>
      <c r="B75" s="646"/>
      <c r="C75" s="646"/>
      <c r="D75" s="649"/>
      <c r="E75" s="652"/>
      <c r="F75" s="639"/>
      <c r="G75" s="504"/>
      <c r="H75" s="641"/>
      <c r="I75" s="692"/>
      <c r="J75" s="696"/>
      <c r="K75" s="696"/>
      <c r="L75" s="696"/>
      <c r="M75" s="638"/>
      <c r="N75" s="709"/>
      <c r="O75" s="33"/>
    </row>
    <row r="76" spans="1:169">
      <c r="A76" s="644"/>
      <c r="B76" s="646"/>
      <c r="C76" s="646"/>
      <c r="D76" s="649"/>
      <c r="E76" s="652"/>
      <c r="F76" s="639"/>
      <c r="G76" s="504"/>
      <c r="H76" s="641"/>
      <c r="I76" s="692"/>
      <c r="J76" s="696"/>
      <c r="K76" s="696"/>
      <c r="L76" s="696"/>
      <c r="M76" s="638"/>
      <c r="N76" s="709"/>
      <c r="O76" s="33"/>
    </row>
    <row r="77" spans="1:169">
      <c r="A77" s="644"/>
      <c r="B77" s="646"/>
      <c r="C77" s="646"/>
      <c r="D77" s="649"/>
      <c r="E77" s="652"/>
      <c r="F77" s="639"/>
      <c r="G77" s="504"/>
      <c r="H77" s="641"/>
      <c r="I77" s="692"/>
      <c r="J77" s="696"/>
      <c r="K77" s="696"/>
      <c r="L77" s="696"/>
      <c r="M77" s="638"/>
      <c r="N77" s="709"/>
      <c r="O77" s="33"/>
    </row>
    <row r="78" spans="1:169">
      <c r="A78" s="644"/>
      <c r="B78" s="646"/>
      <c r="C78" s="646"/>
      <c r="D78" s="649"/>
      <c r="E78" s="652"/>
      <c r="F78" s="639"/>
      <c r="G78" s="504"/>
      <c r="H78" s="641"/>
      <c r="I78" s="692"/>
      <c r="J78" s="696"/>
      <c r="K78" s="696"/>
      <c r="L78" s="696"/>
      <c r="M78" s="638"/>
      <c r="N78" s="709"/>
      <c r="O78" s="33"/>
    </row>
    <row r="79" spans="1:169" ht="15.75" customHeight="1">
      <c r="A79" s="645"/>
      <c r="B79" s="647"/>
      <c r="C79" s="647"/>
      <c r="D79" s="650"/>
      <c r="E79" s="653"/>
      <c r="F79" s="640"/>
      <c r="G79" s="505"/>
      <c r="H79" s="641"/>
      <c r="I79" s="692"/>
      <c r="J79" s="696"/>
      <c r="K79" s="696"/>
      <c r="L79" s="696"/>
      <c r="M79" s="638"/>
      <c r="N79" s="709"/>
      <c r="O79" s="33"/>
    </row>
  </sheetData>
  <mergeCells count="115">
    <mergeCell ref="F70:F79"/>
    <mergeCell ref="G70:G79"/>
    <mergeCell ref="F60:F69"/>
    <mergeCell ref="G60:G69"/>
    <mergeCell ref="N70:N79"/>
    <mergeCell ref="H70:H79"/>
    <mergeCell ref="I70:I79"/>
    <mergeCell ref="J70:J79"/>
    <mergeCell ref="K70:K79"/>
    <mergeCell ref="L70:L79"/>
    <mergeCell ref="M70:M79"/>
    <mergeCell ref="L60:L69"/>
    <mergeCell ref="M60:M69"/>
    <mergeCell ref="N60:N69"/>
    <mergeCell ref="H60:H69"/>
    <mergeCell ref="I60:I69"/>
    <mergeCell ref="J60:J69"/>
    <mergeCell ref="K60:K69"/>
    <mergeCell ref="A60:A69"/>
    <mergeCell ref="B60:B69"/>
    <mergeCell ref="C60:C69"/>
    <mergeCell ref="D60:D69"/>
    <mergeCell ref="E60:E69"/>
    <mergeCell ref="A70:A79"/>
    <mergeCell ref="B70:B79"/>
    <mergeCell ref="C70:C79"/>
    <mergeCell ref="D70:D79"/>
    <mergeCell ref="E70:E79"/>
    <mergeCell ref="J40:J49"/>
    <mergeCell ref="K40:K49"/>
    <mergeCell ref="L40:L49"/>
    <mergeCell ref="M40:M49"/>
    <mergeCell ref="J50:J59"/>
    <mergeCell ref="K50:K59"/>
    <mergeCell ref="L50:L59"/>
    <mergeCell ref="M50:M59"/>
    <mergeCell ref="N50:N59"/>
    <mergeCell ref="A50:A59"/>
    <mergeCell ref="B50:B59"/>
    <mergeCell ref="C50:C59"/>
    <mergeCell ref="D50:D59"/>
    <mergeCell ref="E50:E59"/>
    <mergeCell ref="F50:F59"/>
    <mergeCell ref="G50:G59"/>
    <mergeCell ref="H50:H59"/>
    <mergeCell ref="I50:I59"/>
    <mergeCell ref="A30:A39"/>
    <mergeCell ref="B30:B39"/>
    <mergeCell ref="C30:C39"/>
    <mergeCell ref="D30:D39"/>
    <mergeCell ref="E30:E39"/>
    <mergeCell ref="L30:L39"/>
    <mergeCell ref="M30:M39"/>
    <mergeCell ref="N30:N39"/>
    <mergeCell ref="A40:A49"/>
    <mergeCell ref="B40:B49"/>
    <mergeCell ref="C40:C49"/>
    <mergeCell ref="D40:D49"/>
    <mergeCell ref="E40:E49"/>
    <mergeCell ref="F40:F49"/>
    <mergeCell ref="G40:G49"/>
    <mergeCell ref="F30:F39"/>
    <mergeCell ref="G30:G39"/>
    <mergeCell ref="H30:H39"/>
    <mergeCell ref="I30:I39"/>
    <mergeCell ref="J30:J39"/>
    <mergeCell ref="K30:K39"/>
    <mergeCell ref="N40:N49"/>
    <mergeCell ref="H40:H49"/>
    <mergeCell ref="I40:I49"/>
    <mergeCell ref="N10:N19"/>
    <mergeCell ref="A20:A29"/>
    <mergeCell ref="B20:B29"/>
    <mergeCell ref="C20:C29"/>
    <mergeCell ref="D20:D29"/>
    <mergeCell ref="E20:E29"/>
    <mergeCell ref="F20:F29"/>
    <mergeCell ref="G20:G29"/>
    <mergeCell ref="H20:H29"/>
    <mergeCell ref="I20:I29"/>
    <mergeCell ref="H10:H19"/>
    <mergeCell ref="I10:I19"/>
    <mergeCell ref="J10:J19"/>
    <mergeCell ref="K10:K19"/>
    <mergeCell ref="L10:L19"/>
    <mergeCell ref="M10:M19"/>
    <mergeCell ref="J20:J29"/>
    <mergeCell ref="K20:K29"/>
    <mergeCell ref="L20:L29"/>
    <mergeCell ref="M20:M29"/>
    <mergeCell ref="N20:N29"/>
    <mergeCell ref="A1:B2"/>
    <mergeCell ref="C1:J3"/>
    <mergeCell ref="K1:M3"/>
    <mergeCell ref="A4:B4"/>
    <mergeCell ref="C4:M4"/>
    <mergeCell ref="A5:B5"/>
    <mergeCell ref="C5:M5"/>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s>
  <conditionalFormatting sqref="A7:B7">
    <cfRule type="containsText" dxfId="61" priority="59" operator="containsText" text="3- Moderado">
      <formula>NOT(ISERROR(SEARCH("3- Moderado",A7)))</formula>
    </cfRule>
    <cfRule type="containsText" dxfId="60" priority="60" operator="containsText" text="6- Moderado">
      <formula>NOT(ISERROR(SEARCH("6- Moderado",A7)))</formula>
    </cfRule>
    <cfRule type="containsText" dxfId="59" priority="61" operator="containsText" text="4- Moderado">
      <formula>NOT(ISERROR(SEARCH("4- Moderado",A7)))</formula>
    </cfRule>
    <cfRule type="containsText" dxfId="58" priority="62" operator="containsText" text="3- Bajo">
      <formula>NOT(ISERROR(SEARCH("3- Bajo",A7)))</formula>
    </cfRule>
    <cfRule type="containsText" dxfId="57" priority="63" operator="containsText" text="4- Bajo">
      <formula>NOT(ISERROR(SEARCH("4- Bajo",A7)))</formula>
    </cfRule>
    <cfRule type="containsText" dxfId="56" priority="64" operator="containsText" text="1- Bajo">
      <formula>NOT(ISERROR(SEARCH("1- Bajo",A7)))</formula>
    </cfRule>
  </conditionalFormatting>
  <conditionalFormatting sqref="A10:E10 A20:E20">
    <cfRule type="containsText" dxfId="55" priority="53" operator="containsText" text="3- Moderado">
      <formula>NOT(ISERROR(SEARCH("3- Moderado",A10)))</formula>
    </cfRule>
    <cfRule type="containsText" dxfId="54" priority="54" operator="containsText" text="6- Moderado">
      <formula>NOT(ISERROR(SEARCH("6- Moderado",A10)))</formula>
    </cfRule>
    <cfRule type="containsText" dxfId="53" priority="55" operator="containsText" text="4- Moderado">
      <formula>NOT(ISERROR(SEARCH("4- Moderado",A10)))</formula>
    </cfRule>
    <cfRule type="containsText" dxfId="52" priority="56" operator="containsText" text="3- Bajo">
      <formula>NOT(ISERROR(SEARCH("3- Bajo",A10)))</formula>
    </cfRule>
    <cfRule type="containsText" dxfId="51" priority="57" operator="containsText" text="4- Bajo">
      <formula>NOT(ISERROR(SEARCH("4- Bajo",A10)))</formula>
    </cfRule>
    <cfRule type="containsText" dxfId="50" priority="58" operator="containsText" text="1- Bajo">
      <formula>NOT(ISERROR(SEARCH("1- Bajo",A10)))</formula>
    </cfRule>
  </conditionalFormatting>
  <conditionalFormatting sqref="A30:E30">
    <cfRule type="containsText" dxfId="49" priority="40" operator="containsText" text="3- Moderado">
      <formula>NOT(ISERROR(SEARCH("3- Moderado",A30)))</formula>
    </cfRule>
    <cfRule type="containsText" dxfId="48" priority="41" operator="containsText" text="6- Moderado">
      <formula>NOT(ISERROR(SEARCH("6- Moderado",A30)))</formula>
    </cfRule>
    <cfRule type="containsText" dxfId="47" priority="42" operator="containsText" text="4- Moderado">
      <formula>NOT(ISERROR(SEARCH("4- Moderado",A30)))</formula>
    </cfRule>
    <cfRule type="containsText" dxfId="46" priority="43" operator="containsText" text="3- Bajo">
      <formula>NOT(ISERROR(SEARCH("3- Bajo",A30)))</formula>
    </cfRule>
    <cfRule type="containsText" dxfId="45" priority="44" operator="containsText" text="4- Bajo">
      <formula>NOT(ISERROR(SEARCH("4- Bajo",A30)))</formula>
    </cfRule>
    <cfRule type="containsText" dxfId="44" priority="45" operator="containsText" text="1- Bajo">
      <formula>NOT(ISERROR(SEARCH("1- Bajo",A30)))</formula>
    </cfRule>
  </conditionalFormatting>
  <conditionalFormatting sqref="A40:E40">
    <cfRule type="containsText" dxfId="43" priority="33" operator="containsText" text="3- Moderado">
      <formula>NOT(ISERROR(SEARCH("3- Moderado",A40)))</formula>
    </cfRule>
    <cfRule type="containsText" dxfId="42" priority="34" operator="containsText" text="6- Moderado">
      <formula>NOT(ISERROR(SEARCH("6- Moderado",A40)))</formula>
    </cfRule>
    <cfRule type="containsText" dxfId="41" priority="35" operator="containsText" text="4- Moderado">
      <formula>NOT(ISERROR(SEARCH("4- Moderado",A40)))</formula>
    </cfRule>
    <cfRule type="containsText" dxfId="40" priority="36" operator="containsText" text="3- Bajo">
      <formula>NOT(ISERROR(SEARCH("3- Bajo",A40)))</formula>
    </cfRule>
    <cfRule type="containsText" dxfId="39" priority="37" operator="containsText" text="4- Bajo">
      <formula>NOT(ISERROR(SEARCH("4- Bajo",A40)))</formula>
    </cfRule>
    <cfRule type="containsText" dxfId="38" priority="38" operator="containsText" text="1- Bajo">
      <formula>NOT(ISERROR(SEARCH("1- Bajo",A40)))</formula>
    </cfRule>
  </conditionalFormatting>
  <conditionalFormatting sqref="A50:E50 A60 A70">
    <cfRule type="containsText" dxfId="37" priority="23" operator="containsText" text="3- Moderado">
      <formula>NOT(ISERROR(SEARCH("3- Moderado",A50)))</formula>
    </cfRule>
    <cfRule type="containsText" dxfId="36" priority="24" operator="containsText" text="6- Moderado">
      <formula>NOT(ISERROR(SEARCH("6- Moderado",A50)))</formula>
    </cfRule>
    <cfRule type="containsText" dxfId="35" priority="25" operator="containsText" text="4- Moderado">
      <formula>NOT(ISERROR(SEARCH("4- Moderado",A50)))</formula>
    </cfRule>
    <cfRule type="containsText" dxfId="34" priority="26" operator="containsText" text="3- Bajo">
      <formula>NOT(ISERROR(SEARCH("3- Bajo",A50)))</formula>
    </cfRule>
    <cfRule type="containsText" dxfId="33" priority="27" operator="containsText" text="4- Bajo">
      <formula>NOT(ISERROR(SEARCH("4- Bajo",A50)))</formula>
    </cfRule>
    <cfRule type="containsText" dxfId="32" priority="28" operator="containsText" text="1- Bajo">
      <formula>NOT(ISERROR(SEARCH("1- Bajo",A50)))</formula>
    </cfRule>
  </conditionalFormatting>
  <conditionalFormatting sqref="B60:E60">
    <cfRule type="containsText" dxfId="31" priority="7" operator="containsText" text="3- Moderado">
      <formula>NOT(ISERROR(SEARCH("3- Moderado",B60)))</formula>
    </cfRule>
    <cfRule type="containsText" dxfId="30" priority="8" operator="containsText" text="6- Moderado">
      <formula>NOT(ISERROR(SEARCH("6- Moderado",B60)))</formula>
    </cfRule>
    <cfRule type="containsText" dxfId="29" priority="9" operator="containsText" text="4- Moderado">
      <formula>NOT(ISERROR(SEARCH("4- Moderado",B60)))</formula>
    </cfRule>
    <cfRule type="containsText" dxfId="28" priority="10" operator="containsText" text="3- Bajo">
      <formula>NOT(ISERROR(SEARCH("3- Bajo",B60)))</formula>
    </cfRule>
    <cfRule type="containsText" dxfId="27" priority="11" operator="containsText" text="4- Bajo">
      <formula>NOT(ISERROR(SEARCH("4- Bajo",B60)))</formula>
    </cfRule>
    <cfRule type="containsText" dxfId="26" priority="12" operator="containsText" text="1- Bajo">
      <formula>NOT(ISERROR(SEARCH("1- Bajo",B60)))</formula>
    </cfRule>
  </conditionalFormatting>
  <conditionalFormatting sqref="B70:E70">
    <cfRule type="containsText" dxfId="25" priority="1" operator="containsText" text="3- Moderado">
      <formula>NOT(ISERROR(SEARCH("3- Moderado",B70)))</formula>
    </cfRule>
    <cfRule type="containsText" dxfId="24" priority="2" operator="containsText" text="6- Moderado">
      <formula>NOT(ISERROR(SEARCH("6- Moderado",B70)))</formula>
    </cfRule>
    <cfRule type="containsText" dxfId="23" priority="3" operator="containsText" text="4- Moderado">
      <formula>NOT(ISERROR(SEARCH("4- Moderado",B70)))</formula>
    </cfRule>
    <cfRule type="containsText" dxfId="22" priority="4" operator="containsText" text="3- Bajo">
      <formula>NOT(ISERROR(SEARCH("3- Bajo",B70)))</formula>
    </cfRule>
    <cfRule type="containsText" dxfId="21" priority="5" operator="containsText" text="4- Bajo">
      <formula>NOT(ISERROR(SEARCH("4- Bajo",B70)))</formula>
    </cfRule>
    <cfRule type="containsText" dxfId="20" priority="6" operator="containsText" text="1- Bajo">
      <formula>NOT(ISERROR(SEARCH("1- Bajo",B70)))</formula>
    </cfRule>
  </conditionalFormatting>
  <conditionalFormatting sqref="C8:F8">
    <cfRule type="containsText" dxfId="19" priority="47" operator="containsText" text="3- Moderado">
      <formula>NOT(ISERROR(SEARCH("3- Moderado",C8)))</formula>
    </cfRule>
    <cfRule type="containsText" dxfId="18" priority="48" operator="containsText" text="6- Moderado">
      <formula>NOT(ISERROR(SEARCH("6- Moderado",C8)))</formula>
    </cfRule>
    <cfRule type="containsText" dxfId="17" priority="49" operator="containsText" text="4- Moderado">
      <formula>NOT(ISERROR(SEARCH("4- Moderado",C8)))</formula>
    </cfRule>
    <cfRule type="containsText" dxfId="16" priority="50" operator="containsText" text="3- Bajo">
      <formula>NOT(ISERROR(SEARCH("3- Bajo",C8)))</formula>
    </cfRule>
    <cfRule type="containsText" dxfId="15" priority="51" operator="containsText" text="4- Bajo">
      <formula>NOT(ISERROR(SEARCH("4- Bajo",C8)))</formula>
    </cfRule>
    <cfRule type="containsText" dxfId="14" priority="52" operator="containsText" text="1- Bajo">
      <formula>NOT(ISERROR(SEARCH("1- Bajo",C8)))</formula>
    </cfRule>
  </conditionalFormatting>
  <conditionalFormatting sqref="D10:D79">
    <cfRule type="containsText" dxfId="13" priority="17" operator="containsText" text="Muy Alta">
      <formula>NOT(ISERROR(SEARCH("Muy Alta",D10)))</formula>
    </cfRule>
    <cfRule type="containsText" dxfId="12" priority="18" operator="containsText" text="Alta">
      <formula>NOT(ISERROR(SEARCH("Alta",D10)))</formula>
    </cfRule>
    <cfRule type="containsText" dxfId="11" priority="19" operator="containsText" text="Baja">
      <formula>NOT(ISERROR(SEARCH("Baja",D10)))</formula>
    </cfRule>
    <cfRule type="containsText" dxfId="10" priority="20" operator="containsText" text="Muy Baja">
      <formula>NOT(ISERROR(SEARCH("Muy Baja",D10)))</formula>
    </cfRule>
    <cfRule type="containsText" dxfId="9" priority="22" operator="containsText" text="Media">
      <formula>NOT(ISERROR(SEARCH("Media",D10)))</formula>
    </cfRule>
  </conditionalFormatting>
  <conditionalFormatting sqref="E10:E79">
    <cfRule type="containsText" dxfId="8" priority="13" operator="containsText" text="Catastrófico">
      <formula>NOT(ISERROR(SEARCH("Catastrófico",E10)))</formula>
    </cfRule>
    <cfRule type="containsText" dxfId="7" priority="14" operator="containsText" text="Mayor">
      <formula>NOT(ISERROR(SEARCH("Mayor",E10)))</formula>
    </cfRule>
    <cfRule type="containsText" dxfId="6" priority="15" operator="containsText" text="Menor">
      <formula>NOT(ISERROR(SEARCH("Menor",E10)))</formula>
    </cfRule>
    <cfRule type="containsText" dxfId="5" priority="16" operator="containsText" text="Leve">
      <formula>NOT(ISERROR(SEARCH("Leve",E10)))</formula>
    </cfRule>
  </conditionalFormatting>
  <conditionalFormatting sqref="E10:F79">
    <cfRule type="containsText" dxfId="4"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79">
    <cfRule type="containsText" dxfId="3" priority="29" operator="containsText" text="Bajo">
      <formula>NOT(ISERROR(SEARCH("Bajo",F10)))</formula>
    </cfRule>
    <cfRule type="containsText" dxfId="2" priority="30" operator="containsText" text="Moderado">
      <formula>NOT(ISERROR(SEARCH("Moderado",F10)))</formula>
    </cfRule>
    <cfRule type="containsText" dxfId="1" priority="31" operator="containsText" text="Alto">
      <formula>NOT(ISERROR(SEARCH("Alto",F10)))</formula>
    </cfRule>
    <cfRule type="containsText" dxfId="0" priority="32" operator="containsText" text="Extremo">
      <formula>NOT(ISERROR(SEARCH("Extremo",F10)))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79">
    <cfRule type="colorScale" priority="6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7CC90569-1440-4E0B-BF53-8558950FD9E3}"/>
    <dataValidation allowBlank="1" showInputMessage="1" showErrorMessage="1" prompt="Seleccionar si el responsable es el responsable de las acciones es el nivel central" sqref="I7:I8" xr:uid="{EB8FDE66-B997-444D-8953-40FAA4F116D7}"/>
    <dataValidation allowBlank="1" showInputMessage="1" showErrorMessage="1" prompt="Describir las actividades que se van a desarrollar para el proyecto" sqref="H7" xr:uid="{0D1B5F79-9EF8-44DA-8C0F-17E2A4D3BE44}"/>
    <dataValidation allowBlank="1" showInputMessage="1" showErrorMessage="1" prompt="Registrar qué factor  que ocasina el riesgo: un facot identtficado el contexto._x000a_O  personas, recursos, estilo de direccion , factores externos, , codiciones ambientales" sqref="C8" xr:uid="{C08FA1D2-C5AA-4A1B-B831-5C5D3FADB319}"/>
  </dataValidations>
  <hyperlinks>
    <hyperlink ref="N10:N19" r:id="rId1" display="Evidencia" xr:uid="{2476814B-5DE6-40C1-8586-BE3FBB973D53}"/>
    <hyperlink ref="N20:N29" r:id="rId2" display="Evidencia" xr:uid="{A53CF17D-343A-49A3-BCE7-38C28F8DFE65}"/>
    <hyperlink ref="N30:N39" r:id="rId3" display="Evidencia" xr:uid="{FB3DE105-DD18-4ABE-A8CC-335EDDDDF33E}"/>
    <hyperlink ref="N50:N59" r:id="rId4" display="Evidencia" xr:uid="{0DD65F52-7CF3-4FD9-9CA8-CEF6B7088B32}"/>
    <hyperlink ref="N60:N69" r:id="rId5" display="Evidencia" xr:uid="{17B76FF9-A9A3-499A-9E4C-53650B92B5A0}"/>
    <hyperlink ref="N70:N79" r:id="rId6" display="Evidencia" xr:uid="{6BAB5677-4DE1-49D2-ACE8-C418151D9492}"/>
    <hyperlink ref="N40:N49" r:id="rId7" display="Evidencia" xr:uid="{7F622DDF-04B2-4EE2-B6DC-FA3026BA93AC}"/>
  </hyperlink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C2BDD71A-6B26-4C17-BDC9-449268C53361}">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2AAEB8-09F3-4393-97AD-C01CC87F934C}"/>
</file>

<file path=customXml/itemProps2.xml><?xml version="1.0" encoding="utf-8"?>
<ds:datastoreItem xmlns:ds="http://schemas.openxmlformats.org/officeDocument/2006/customXml" ds:itemID="{5936D5F8-CD52-4385-82D0-CF6F07C0EB4E}"/>
</file>

<file path=customXml/itemProps3.xml><?xml version="1.0" encoding="utf-8"?>
<ds:datastoreItem xmlns:ds="http://schemas.openxmlformats.org/officeDocument/2006/customXml" ds:itemID="{170950E4-CD41-4240-BECA-AF784CBEF8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Sistema Integrado Gestion Control Calidad Medio Ambiente - Risaralda - Pereira</cp:lastModifiedBy>
  <cp:revision/>
  <dcterms:created xsi:type="dcterms:W3CDTF">2021-04-16T16:11:31Z</dcterms:created>
  <dcterms:modified xsi:type="dcterms:W3CDTF">2024-11-06T14:47:58Z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