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JCachopF\Desktop\MATRICES DE RIESGO E INDICADORES-PLANES DE ACCION DESAJ TUNJA\2025\PRIMER TRIMESTRE\MATRICES DE RIESGOS\Matrices de Riesgos I Trimestre 2025\"/>
    </mc:Choice>
  </mc:AlternateContent>
  <xr:revisionPtr revIDLastSave="0" documentId="13_ncr:1_{2A4FF3B2-C93F-4748-88F8-F25F51F1EFEC}" xr6:coauthVersionLast="36" xr6:coauthVersionMax="47" xr10:uidLastSave="{00000000-0000-0000-0000-000000000000}"/>
  <bookViews>
    <workbookView xWindow="0" yWindow="0" windowWidth="28800" windowHeight="11505" tabRatio="898" firstSheet="3" activeTab="11" xr2:uid="{00000000-000D-0000-FFFF-FFFF00000000}"/>
  </bookViews>
  <sheets>
    <sheet name="1- Presentacion " sheetId="10" r:id="rId1"/>
    <sheet name="Conceptos 37001" sheetId="37" r:id="rId2"/>
    <sheet name="2-  Análisis de Contexto " sheetId="38" r:id="rId3"/>
    <sheet name="2.1 Análisis de contexto SG-SST" sheetId="39" r:id="rId4"/>
    <sheet name="3- Estrategias" sheetId="15" r:id="rId5"/>
    <sheet name="4- Instructivo Riesgos " sheetId="33" r:id="rId6"/>
    <sheet name="5- Identificación de Riesgos" sheetId="27" r:id="rId7"/>
    <sheet name="6- Valoración Controles" sheetId="28" r:id="rId8"/>
    <sheet name="7- Mapa Final" sheetId="29" r:id="rId9"/>
    <sheet name="8- Políticas de Administración " sheetId="5" r:id="rId10"/>
    <sheet name="9- Matriz de Calor " sheetId="21" r:id="rId11"/>
    <sheet name="Seguimiento 1 Trimestre" sheetId="18" r:id="rId12"/>
    <sheet name="Seguimiento 2 Trimestre" sheetId="34" r:id="rId13"/>
    <sheet name="Seguimiento 3 Trimestre" sheetId="35" r:id="rId14"/>
    <sheet name="Seguimiento 4 Trimestre" sheetId="36"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analisis">'[1]Tabla de Valoración'!$I$2:$L$5</definedName>
    <definedName name="_xlnm.Print_Area" localSheetId="2">'2-  Análisis de Contexto '!$A$1:$G$85</definedName>
    <definedName name="_xlnm.Print_Area" localSheetId="3">'2.1 Análisis de contexto SG-SST'!$A$1:$G$64</definedName>
    <definedName name="_xlnm.Print_Area" localSheetId="6">'5- Identificación de Riesgos'!$A$1:$N$29</definedName>
    <definedName name="_xlnm.Print_Area" localSheetId="7">'6- Valoración Controles'!$A$1:$V$29</definedName>
    <definedName name="_xlnm.Print_Area" localSheetId="8">'7- Mapa Final'!$A$1:$N$29</definedName>
    <definedName name="Data" localSheetId="2">'[2]Tabla de Valoración'!$I$2:$L$5</definedName>
    <definedName name="Data" localSheetId="3">'[2]Tabla de Valoración'!$I$2:$L$5</definedName>
    <definedName name="Data">'[3]Tabla de Valoración'!$I$2:$L$5</definedName>
    <definedName name="Diseño" localSheetId="2">'[2]Tabla de Valoración'!$I$2:$I$5</definedName>
    <definedName name="Diseño" localSheetId="3">'[2]Tabla de Valoración'!$I$2:$I$5</definedName>
    <definedName name="Diseño">'[3]Tabla de Valoración'!$I$2:$I$5</definedName>
    <definedName name="DOFA">'[4]Tabla de Valoración'!$I$2:$L$5</definedName>
    <definedName name="Ejecución" localSheetId="2">'[2]Tabla de Valoración'!$I$2:$L$2</definedName>
    <definedName name="Ejecución" localSheetId="3">'[2]Tabla de Valoración'!$I$2:$L$2</definedName>
    <definedName name="Ejecución">'[3]Tabla de Valoración'!$I$2:$L$2</definedName>
    <definedName name="GEST" localSheetId="2">[5]GESTION!#REF!</definedName>
    <definedName name="GEST" localSheetId="3">[5]GESTION!#REF!</definedName>
    <definedName name="GEST">[6]GESTION!#REF!</definedName>
    <definedName name="INV" localSheetId="2">[5]INVERSION!#REF!</definedName>
    <definedName name="INV" localSheetId="3">[5]INVERSION!#REF!</definedName>
    <definedName name="INV">[6]INVERSION!#REF!</definedName>
    <definedName name="INV_GEST" localSheetId="2">#REF!</definedName>
    <definedName name="INV_GEST" localSheetId="3">#REF!</definedName>
    <definedName name="INV_GEST">#REF!</definedName>
    <definedName name="Posibilidad" localSheetId="2">[7]Hoja2!$H$3:$H$7</definedName>
    <definedName name="Posibilidad" localSheetId="3">[7]Hoja2!$H$3:$H$7</definedName>
    <definedName name="Posibilidad" localSheetId="4">[7]Hoja2!$H$3:$H$7</definedName>
    <definedName name="Posibilidad">[8]Hoja2!$H$3:$H$7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0" i="27" l="1"/>
  <c r="K40" i="27"/>
  <c r="C50" i="28" l="1"/>
  <c r="C41" i="28"/>
  <c r="C40" i="28"/>
  <c r="C30" i="28"/>
  <c r="C23" i="28" l="1"/>
  <c r="C13" i="28"/>
  <c r="A50" i="28"/>
  <c r="A60" i="28"/>
  <c r="G40" i="27"/>
  <c r="H40" i="27" s="1"/>
  <c r="N40" i="27" s="1"/>
  <c r="O40" i="27" l="1"/>
  <c r="I22" i="5" l="1"/>
  <c r="I21" i="5"/>
  <c r="E69" i="29" l="1"/>
  <c r="E68" i="29"/>
  <c r="E67" i="29"/>
  <c r="E66" i="29"/>
  <c r="E65" i="29"/>
  <c r="E64" i="29"/>
  <c r="E63" i="29"/>
  <c r="E62" i="29"/>
  <c r="E61" i="29"/>
  <c r="L60" i="29"/>
  <c r="E60" i="29"/>
  <c r="C60" i="29"/>
  <c r="C59" i="35" s="1"/>
  <c r="B60" i="29"/>
  <c r="B59" i="35" s="1"/>
  <c r="A60" i="29"/>
  <c r="A59" i="34" l="1"/>
  <c r="A59" i="35"/>
  <c r="B59" i="34"/>
  <c r="C59" i="34"/>
  <c r="A59" i="36"/>
  <c r="B59" i="36"/>
  <c r="A59" i="18"/>
  <c r="C59" i="36"/>
  <c r="B59" i="18"/>
  <c r="C59" i="18"/>
  <c r="G50" i="27" l="1"/>
  <c r="H50" i="27" s="1"/>
  <c r="C12" i="28" l="1"/>
  <c r="C14" i="28"/>
  <c r="C15" i="28"/>
  <c r="C16" i="28"/>
  <c r="C17" i="28"/>
  <c r="C18" i="28"/>
  <c r="C19" i="28"/>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K22" i="27" s="1"/>
  <c r="L23" i="27"/>
  <c r="K23" i="27" s="1"/>
  <c r="L24" i="27"/>
  <c r="K24" i="27" s="1"/>
  <c r="L25" i="27"/>
  <c r="K25" i="27" s="1"/>
  <c r="L26" i="27"/>
  <c r="K26" i="27" s="1"/>
  <c r="L27" i="27"/>
  <c r="K27" i="27" s="1"/>
  <c r="L28" i="27"/>
  <c r="K28" i="27" s="1"/>
  <c r="L29" i="27"/>
  <c r="K29" i="27" s="1"/>
  <c r="L30" i="27"/>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K30" i="27" l="1"/>
  <c r="M30" i="27"/>
  <c r="C20" i="28"/>
  <c r="C21" i="28"/>
  <c r="C22" i="28"/>
  <c r="C24" i="28"/>
  <c r="C25" i="28"/>
  <c r="C26" i="28"/>
  <c r="C27" i="28"/>
  <c r="C28" i="28"/>
  <c r="C29" i="28"/>
  <c r="C31" i="28"/>
  <c r="C32" i="28"/>
  <c r="C33" i="28"/>
  <c r="C34" i="28"/>
  <c r="C35" i="28"/>
  <c r="C36" i="28"/>
  <c r="C37" i="28"/>
  <c r="C38" i="28"/>
  <c r="C39" i="28"/>
  <c r="C42" i="28"/>
  <c r="C43" i="28"/>
  <c r="C44" i="28"/>
  <c r="C45" i="28"/>
  <c r="C46" i="28"/>
  <c r="C47" i="28"/>
  <c r="C48" i="28"/>
  <c r="C49"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C49" i="35" s="1"/>
  <c r="B50" i="29"/>
  <c r="B49" i="35" s="1"/>
  <c r="A50" i="29"/>
  <c r="A49" i="35" s="1"/>
  <c r="C49" i="36" l="1"/>
  <c r="C49" i="34"/>
  <c r="B49" i="34"/>
  <c r="B49" i="36"/>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F50" i="29"/>
  <c r="G20" i="27"/>
  <c r="H20" i="27" s="1"/>
  <c r="G30" i="27"/>
  <c r="H30" i="27" s="1"/>
  <c r="G10" i="27"/>
  <c r="H10" i="27" s="1"/>
  <c r="M50" i="27" l="1"/>
  <c r="N50" i="27" s="1"/>
  <c r="O50" i="27" l="1"/>
  <c r="G50" i="29"/>
  <c r="H50" i="29"/>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A29" i="35" s="1"/>
  <c r="B30" i="29"/>
  <c r="B29" i="35" s="1"/>
  <c r="C30" i="29"/>
  <c r="C29" i="35" s="1"/>
  <c r="L30" i="29"/>
  <c r="A40" i="29"/>
  <c r="A39" i="35" s="1"/>
  <c r="B40" i="29"/>
  <c r="B39" i="35" s="1"/>
  <c r="C40" i="29"/>
  <c r="C39" i="35" s="1"/>
  <c r="L40" i="29"/>
  <c r="R59" i="28"/>
  <c r="J59" i="28"/>
  <c r="R58" i="28"/>
  <c r="J58" i="28"/>
  <c r="R57" i="28"/>
  <c r="J57" i="28"/>
  <c r="R56" i="28"/>
  <c r="J56" i="28"/>
  <c r="R55" i="28"/>
  <c r="J55" i="28"/>
  <c r="R54" i="28"/>
  <c r="J54" i="28"/>
  <c r="R53" i="28"/>
  <c r="J53" i="28"/>
  <c r="R52" i="28"/>
  <c r="J52" i="28"/>
  <c r="R51" i="28"/>
  <c r="J51" i="28"/>
  <c r="R50" i="28"/>
  <c r="L50" i="28"/>
  <c r="J50" i="28"/>
  <c r="C29" i="34" l="1"/>
  <c r="C29" i="36"/>
  <c r="A29" i="34"/>
  <c r="A29" i="36"/>
  <c r="C39" i="34"/>
  <c r="C39" i="36"/>
  <c r="B29" i="36"/>
  <c r="B29" i="34"/>
  <c r="B39" i="36"/>
  <c r="B39" i="34"/>
  <c r="A39" i="36"/>
  <c r="A39" i="34"/>
  <c r="A39" i="18"/>
  <c r="A29" i="18"/>
  <c r="B29" i="18"/>
  <c r="B39" i="18"/>
  <c r="C29" i="18"/>
  <c r="C39" i="18"/>
  <c r="S40" i="28"/>
  <c r="K40" i="28"/>
  <c r="S30" i="28"/>
  <c r="K30" i="28"/>
  <c r="K20" i="28"/>
  <c r="S20" i="28"/>
  <c r="K50" i="28"/>
  <c r="S50" i="28"/>
  <c r="T50" i="28" l="1"/>
  <c r="J50" i="29" s="1"/>
  <c r="D49" i="35" s="1"/>
  <c r="D49" i="34" l="1"/>
  <c r="D49" i="36"/>
  <c r="D49" i="18"/>
  <c r="U50" i="28"/>
  <c r="K50" i="29" s="1"/>
  <c r="E49" i="34" l="1"/>
  <c r="E49" i="35"/>
  <c r="E49" i="36"/>
  <c r="E49" i="18"/>
  <c r="V50" i="28"/>
  <c r="M50" i="29" s="1"/>
  <c r="G60" i="27"/>
  <c r="H60" i="27" s="1"/>
  <c r="F49" i="34" l="1"/>
  <c r="F49" i="35"/>
  <c r="F49" i="36"/>
  <c r="T60" i="28"/>
  <c r="J60" i="29" s="1"/>
  <c r="D59" i="35" s="1"/>
  <c r="F60" i="29"/>
  <c r="F49" i="18"/>
  <c r="N60" i="27"/>
  <c r="H60" i="29" s="1"/>
  <c r="T30" i="28"/>
  <c r="F30" i="29"/>
  <c r="N30" i="27"/>
  <c r="H30" i="29" s="1"/>
  <c r="D59" i="36" l="1"/>
  <c r="D59" i="18"/>
  <c r="D59" i="34"/>
  <c r="V60" i="28"/>
  <c r="M60" i="29" s="1"/>
  <c r="T40" i="28"/>
  <c r="F40" i="29"/>
  <c r="O30" i="27"/>
  <c r="G30" i="29"/>
  <c r="U30" i="28"/>
  <c r="K30" i="29" s="1"/>
  <c r="J30" i="29"/>
  <c r="D29" i="35" s="1"/>
  <c r="O60" i="27"/>
  <c r="F59" i="34" l="1"/>
  <c r="F59" i="36"/>
  <c r="F59" i="35"/>
  <c r="F59" i="18"/>
  <c r="D29" i="36"/>
  <c r="D29" i="34"/>
  <c r="E29" i="36"/>
  <c r="E29" i="34"/>
  <c r="E29" i="35"/>
  <c r="D29" i="18"/>
  <c r="E29" i="18"/>
  <c r="G40" i="29"/>
  <c r="U40" i="28"/>
  <c r="K40" i="29" s="1"/>
  <c r="V30" i="28"/>
  <c r="M30" i="29" s="1"/>
  <c r="J40" i="29"/>
  <c r="D39" i="35" s="1"/>
  <c r="H40" i="29"/>
  <c r="F29" i="35" l="1"/>
  <c r="F29" i="34"/>
  <c r="F29" i="36"/>
  <c r="E39" i="35"/>
  <c r="E39" i="34"/>
  <c r="E39" i="36"/>
  <c r="D39" i="34"/>
  <c r="D39" i="36"/>
  <c r="D39" i="18"/>
  <c r="F29" i="18"/>
  <c r="E39" i="18"/>
  <c r="V40" i="28"/>
  <c r="M40" i="29" s="1"/>
  <c r="A10" i="28"/>
  <c r="B10" i="28"/>
  <c r="F39" i="36" l="1"/>
  <c r="F39" i="34"/>
  <c r="F39" i="35"/>
  <c r="F39" i="18"/>
  <c r="C20" i="29"/>
  <c r="C19" i="35" s="1"/>
  <c r="C10" i="29"/>
  <c r="C19" i="36" l="1"/>
  <c r="C19" i="34"/>
  <c r="C9" i="36"/>
  <c r="C9" i="35"/>
  <c r="C9" i="34"/>
  <c r="L12" i="28"/>
  <c r="L10" i="28"/>
  <c r="C11" i="28"/>
  <c r="L10" i="27" l="1"/>
  <c r="M10" i="27" l="1"/>
  <c r="K10" i="27"/>
  <c r="C19" i="18"/>
  <c r="C9" i="18"/>
  <c r="M20" i="27" l="1"/>
  <c r="G20" i="29" l="1"/>
  <c r="U20" i="28"/>
  <c r="G10" i="29"/>
  <c r="L20" i="29"/>
  <c r="E11" i="29"/>
  <c r="E12" i="29"/>
  <c r="E13" i="29"/>
  <c r="A20" i="29"/>
  <c r="A19" i="35" s="1"/>
  <c r="B20" i="29"/>
  <c r="B19" i="35" s="1"/>
  <c r="R11" i="28"/>
  <c r="R12" i="28"/>
  <c r="R13" i="28"/>
  <c r="R14" i="28"/>
  <c r="R15" i="28"/>
  <c r="R16" i="28"/>
  <c r="R17" i="28"/>
  <c r="R18" i="28"/>
  <c r="R19" i="28"/>
  <c r="R10" i="28"/>
  <c r="J11" i="28"/>
  <c r="J12" i="28"/>
  <c r="J13" i="28"/>
  <c r="J14" i="28"/>
  <c r="J15" i="28"/>
  <c r="J16" i="28"/>
  <c r="J17" i="28"/>
  <c r="J18" i="28"/>
  <c r="J19" i="28"/>
  <c r="J10" i="28"/>
  <c r="A19" i="34" l="1"/>
  <c r="A19" i="36"/>
  <c r="B19" i="34"/>
  <c r="B19" i="36"/>
  <c r="B19" i="18"/>
  <c r="A19" i="18"/>
  <c r="K10" i="28"/>
  <c r="S10" i="28"/>
  <c r="U10" i="28" s="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5" s="1"/>
  <c r="D19" i="34" l="1"/>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<sst xmlns="http://schemas.openxmlformats.org/spreadsheetml/2006/main" count="1118" uniqueCount="609">
  <si>
    <t xml:space="preserve"> MAPA DE RIESGOS SIGCMA</t>
  </si>
  <si>
    <t>DEPENDENCIA (Unidad misional del CSJ o Unidad de la DEAJ o Seccional o CSJ en caso de despachos judiciales certificados)</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</si>
  <si>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</si>
  <si>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</si>
  <si>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</si>
  <si>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</si>
  <si>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</si>
  <si>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</si>
  <si>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</si>
  <si>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</si>
  <si>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</si>
  <si>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</si>
  <si>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</si>
  <si>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</si>
  <si>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</si>
  <si>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</si>
  <si>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</si>
  <si>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</si>
  <si>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</si>
  <si>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</si>
  <si>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</si>
  <si>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</si>
  <si>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</si>
  <si>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</si>
  <si>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</si>
  <si>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</si>
  <si>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</si>
  <si>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</si>
  <si>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MAPA DE PROCESOS CONSEJO SUPERIOR DE LA JUDICATURA</t>
  </si>
  <si>
    <t>PROCESOS DEPENDENCIA JUDICIALES CERTIFICADAS</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</si>
  <si>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</si>
  <si>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</si>
  <si>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</si>
  <si>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</si>
  <si>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</si>
  <si>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</si>
  <si>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</si>
  <si>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</si>
  <si>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</si>
  <si>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Cambio de Normatividad y Regulaciones Expedidas por el Gobierno Nacional o el Congreso de la Republica que afecten la administración de Justicia.</t>
  </si>
  <si>
    <t>Económicos y Financieros (disponibilidad de capital, liquidez, mercados financieros, desempleo, competencia)</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</si>
  <si>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</si>
  <si>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</si>
  <si>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</si>
  <si>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</si>
  <si>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</si>
  <si>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</si>
  <si>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</si>
  <si>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</si>
  <si>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</si>
  <si>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</si>
  <si>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</si>
  <si>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</si>
  <si>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</si>
  <si>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</si>
  <si>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</si>
  <si>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</si>
  <si>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</si>
  <si>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</si>
  <si>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</si>
  <si>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</si>
  <si>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</si>
  <si>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</si>
  <si>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</si>
  <si>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</si>
  <si>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</si>
  <si>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</si>
  <si>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</si>
  <si>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</si>
  <si>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</si>
  <si>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</si>
  <si>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</si>
  <si>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</si>
  <si>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</si>
  <si>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</si>
  <si>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</si>
  <si>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</si>
  <si>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</si>
  <si>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</si>
  <si>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</si>
  <si>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</si>
  <si>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</si>
  <si>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</si>
  <si>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</si>
  <si>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</si>
  <si>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</si>
  <si>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</si>
  <si>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</si>
  <si>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</si>
  <si>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</si>
  <si>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</si>
  <si>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</si>
  <si>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</si>
  <si>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</si>
  <si>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</si>
  <si>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</si>
  <si>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</si>
  <si>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</si>
  <si>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</si>
  <si>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</si>
  <si>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</si>
  <si>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</si>
  <si>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</si>
  <si>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</si>
  <si>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</si>
  <si>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</si>
  <si>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</si>
  <si>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</si>
  <si>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</si>
  <si>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</si>
  <si>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</si>
  <si>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</si>
  <si>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</si>
  <si>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</si>
  <si>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</si>
  <si>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</si>
  <si>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</si>
  <si>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</si>
  <si>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</si>
  <si>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</si>
  <si>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</si>
  <si>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</si>
  <si>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</si>
  <si>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</si>
  <si>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</si>
  <si>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</si>
  <si>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</si>
  <si>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</si>
  <si>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</si>
  <si>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</si>
  <si>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</si>
  <si>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</si>
  <si>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</si>
  <si>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</si>
  <si>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</si>
  <si>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</si>
  <si>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</si>
  <si>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</si>
  <si>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</si>
  <si>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</si>
  <si>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</si>
  <si>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</si>
  <si>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</si>
  <si>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</si>
  <si>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</si>
  <si>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</si>
  <si>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</si>
  <si>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</si>
  <si>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</si>
  <si>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</si>
  <si>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</si>
  <si>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</si>
  <si>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</si>
  <si>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</si>
  <si>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</si>
  <si>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</si>
  <si>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</si>
  <si>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</si>
  <si>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</si>
  <si>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</si>
  <si>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</si>
  <si>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</si>
  <si>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</si>
  <si>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</si>
  <si>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</si>
  <si>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</si>
  <si>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</si>
  <si>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</si>
  <si>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</si>
  <si>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</si>
  <si>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</si>
  <si>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</si>
  <si>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</si>
  <si>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</si>
  <si>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</si>
  <si>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</si>
  <si>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</si>
  <si>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</si>
  <si>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</si>
  <si>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</si>
  <si>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</si>
  <si>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</si>
  <si>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</si>
  <si>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</si>
  <si>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</si>
  <si>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</si>
  <si>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</si>
  <si>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</si>
  <si>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</si>
  <si>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</si>
  <si>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</si>
  <si>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</si>
  <si>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</si>
  <si>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</si>
  <si>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</si>
  <si>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</si>
  <si>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</si>
  <si>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</si>
  <si>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</si>
  <si>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</si>
  <si>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</si>
  <si>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</si>
  <si>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</si>
  <si>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</si>
  <si>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</si>
  <si>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</si>
  <si>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</si>
  <si>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</si>
  <si>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</si>
  <si>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</si>
  <si>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</si>
  <si>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</si>
  <si>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</si>
  <si>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</si>
  <si>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</si>
  <si>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</si>
  <si>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</si>
  <si>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</si>
  <si>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</si>
  <si>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</si>
  <si>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</si>
  <si>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</si>
  <si>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</si>
  <si>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</si>
  <si>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</si>
  <si>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</si>
  <si>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</si>
  <si>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</si>
  <si>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</si>
  <si>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</si>
  <si>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</si>
  <si>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</si>
  <si>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</si>
  <si>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</si>
  <si>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</si>
  <si>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</si>
  <si>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</si>
  <si>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</si>
  <si>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</si>
  <si>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</si>
  <si>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</si>
  <si>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</si>
  <si>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</si>
  <si>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</si>
  <si>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</si>
  <si>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</si>
  <si>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</si>
  <si>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</si>
  <si>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</si>
  <si>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</si>
  <si>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</si>
  <si>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</si>
  <si>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</si>
  <si>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</si>
  <si>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</si>
  <si>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</si>
  <si>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</si>
  <si>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</si>
  <si>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</si>
  <si>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</si>
  <si>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</si>
  <si>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</si>
  <si>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</si>
  <si>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</si>
  <si>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</si>
  <si>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</si>
  <si>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</si>
  <si>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</si>
  <si>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</si>
  <si>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</si>
  <si>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</si>
  <si>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</si>
  <si>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</si>
  <si>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</si>
  <si>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</si>
  <si>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</si>
  <si>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</si>
  <si>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</si>
  <si>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Afectación Económica</t>
  </si>
  <si>
    <t>Afectación al presupuesto  en un valor  &lt;1% y ≥5%.</t>
  </si>
  <si>
    <t>Afectación de reputacion,imagén,  credibilidad, satisfacción de usuarios y PI</t>
  </si>
  <si>
    <t xml:space="preserve">De la entidad y sector justicia a nivel nacional </t>
  </si>
  <si>
    <t>Incumplimiento de las metas establecidas</t>
  </si>
  <si>
    <t>Incumplimiento del 60% de los indicadores del proceso</t>
  </si>
  <si>
    <t>Incumplimiento del 40% de los indicadores del proceso</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</si>
  <si>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</si>
  <si>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</si>
  <si>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</si>
  <si>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 xml:space="preserve">De la entidad y sector justicia a nivel internacional </t>
  </si>
  <si>
    <t>2. Desconocimiento y no aplicación del Código de Ética y Buen Gobierno</t>
  </si>
  <si>
    <t>3. Carencia de compromiso  y transparencia de los servidores judiciales</t>
  </si>
  <si>
    <t/>
  </si>
  <si>
    <t>4. Deficiencia de  controles en el trámite  de los documentos</t>
  </si>
  <si>
    <t xml:space="preserve">5. No aplicación adecuada de los procedimientos de control </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</si>
  <si>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</si>
  <si>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</si>
  <si>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</si>
  <si>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</si>
  <si>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</si>
  <si>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</si>
  <si>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</si>
  <si>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</si>
  <si>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</si>
  <si>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</si>
  <si>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</si>
  <si>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</si>
  <si>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</si>
  <si>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</si>
  <si>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</si>
  <si>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</si>
  <si>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</si>
  <si>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</si>
  <si>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</si>
  <si>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</si>
  <si>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</si>
  <si>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</si>
  <si>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</si>
  <si>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SI</t>
  </si>
  <si>
    <t>Acciones de respuesta ante noticias que afectan la imagen de la entidad</t>
  </si>
  <si>
    <t>NO</t>
  </si>
  <si>
    <t xml:space="preserve">Análisis de indicadores y acciones de mejoramiento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</si>
  <si>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</si>
  <si>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</si>
  <si>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</si>
  <si>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</si>
  <si>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</si>
  <si>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</si>
  <si>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</si>
  <si>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</si>
  <si>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</si>
  <si>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</si>
  <si>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</si>
  <si>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</si>
  <si>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</si>
  <si>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</si>
  <si>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</si>
  <si>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</si>
  <si>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</si>
  <si>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</si>
  <si>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</si>
  <si>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</si>
  <si>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</si>
  <si>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</si>
  <si>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</si>
  <si>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</si>
  <si>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</si>
  <si>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</si>
  <si>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</si>
  <si>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</si>
  <si>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</si>
  <si>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</si>
  <si>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</si>
  <si>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</si>
  <si>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</si>
  <si>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</si>
  <si>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</si>
  <si>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</si>
  <si>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</si>
  <si>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</si>
  <si>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</si>
  <si>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</si>
  <si>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</si>
  <si>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</si>
  <si>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</si>
  <si>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</si>
  <si>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</si>
  <si>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</si>
  <si>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</si>
  <si>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</si>
  <si>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</si>
  <si>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</si>
  <si>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</si>
  <si>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</si>
  <si>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</si>
  <si>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</si>
  <si>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</si>
  <si>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</si>
  <si>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</si>
  <si>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</si>
  <si>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</si>
  <si>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</si>
  <si>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</si>
  <si>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</si>
  <si>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</si>
  <si>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</si>
  <si>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</si>
  <si>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</si>
  <si>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</si>
  <si>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</si>
  <si>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</si>
  <si>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</si>
  <si>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</si>
  <si>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</si>
  <si>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</si>
  <si>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</si>
  <si>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</si>
  <si>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</si>
  <si>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</si>
  <si>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</si>
  <si>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</si>
  <si>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</si>
  <si>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</si>
  <si>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</si>
  <si>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</si>
  <si>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</si>
  <si>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</si>
  <si>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</si>
  <si>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</si>
  <si>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</si>
  <si>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</si>
  <si>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</si>
  <si>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</si>
  <si>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</si>
  <si>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</si>
  <si>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</si>
  <si>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</si>
  <si>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</si>
  <si>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</si>
  <si>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</si>
  <si>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</si>
  <si>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</si>
  <si>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</si>
  <si>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</si>
  <si>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</si>
  <si>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</si>
  <si>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</si>
  <si>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</si>
  <si>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</si>
  <si>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</si>
  <si>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</si>
  <si>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</si>
  <si>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</si>
  <si>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</si>
  <si>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</si>
  <si>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</si>
  <si>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</si>
  <si>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</si>
  <si>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</si>
  <si>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</si>
  <si>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</si>
  <si>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</si>
  <si>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</si>
  <si>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</si>
  <si>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</si>
  <si>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</si>
  <si>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</si>
  <si>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</si>
  <si>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</si>
  <si>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</si>
  <si>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</si>
  <si>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</si>
  <si>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</si>
  <si>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Describir el riesgo  de forma más amplia para mayor comprensión . Facilita la descripción el determinar cómo se materializa el riesgo.</t>
  </si>
  <si>
    <t>La Hoja calcula el impacto total teniendo en cuenta si selecciono más de un efecto</t>
  </si>
  <si>
    <t>Realizar seguimiento al cumplimiento de los procedimientos de control.</t>
  </si>
  <si>
    <t xml:space="preserve">Socialización de la Ley antisoborno (ISO 37001:2016) a través de los correos institucionales. </t>
  </si>
  <si>
    <t>Socialización del Código ética y buen gobierno.</t>
  </si>
  <si>
    <t>Socialización de los valores instituciones a través del correo.</t>
  </si>
  <si>
    <t>Socialización de los valores institucionales, de la matriz de roles y responsabilidades frente al SG SST, el código de ética y la carta del buen trato al ciudadano.</t>
  </si>
  <si>
    <t xml:space="preserve">Cumplimiento de los anexos técnicos, verificación de los requisitos establecidos en los procesos de contratación. </t>
  </si>
  <si>
    <t>Seguir los procedimientos de investigación de accidentes de trabajo. Brindar información a los servidores del tiempo, como y cuando reportar accidentes de trabajo.</t>
  </si>
  <si>
    <t>Ante noticias que impacten la imagen de la entidad, se debe realizar una evaluación exhaustiva de la situación para comprender su alcance y veracidad, seguido por una comunicación transparente interna y externa, asignando un portavoz oficial y monitoreando activamente los medios y redes sociales para abordar cualquier problema emergente y evitar futuros impactos negativos en la reputación.</t>
  </si>
  <si>
    <t xml:space="preserve">PARA LOS RIESGOS DE CORRUPCIÓN POR POLÍTICA EL IMPACTO SIEMPRE SERÁ MAYOR O CATASTRÓFICO Y SU REDACCIÓN  DEBE CONSERVAR EL MODELO PROPUESTO </t>
  </si>
  <si>
    <t>Ofrecer, prometer y entregar, aceptar o solicitar una ventaja indebida  para influir o direccionar  la formulación de   requisitos habilitantes y/o técnicos  para satisfacer un interés personal, de manera directa, indirecta o interpuesta por otras personas</t>
  </si>
  <si>
    <t>Cuando  se direccionan los requisitos habilitantes y/o técnicos para favorecer  indebidamente  a ciertos proponentes</t>
  </si>
  <si>
    <t>VALORACIÓN RIESGO RESIDUAL</t>
  </si>
  <si>
    <t>OPCIÓN DE MANEJO</t>
  </si>
  <si>
    <t>PROCESO LÍDER</t>
  </si>
  <si>
    <t>ANÁLISIS DEL RESULTADO FINAL 
2 TRIMESTRE</t>
  </si>
  <si>
    <t>ANÁLISIS DEL RESULTADO FINAL 
3 TRIMESTRE</t>
  </si>
  <si>
    <t>ANÁLISIS DEL RESULTADO FINAL 
4 TRIMESTRE</t>
  </si>
  <si>
    <t>No acatar las obligaciones institucionales en materia del SG-SST</t>
  </si>
  <si>
    <t xml:space="preserve">La no adopción de el Plan de Seguridad y Salud en el Trabajo, de manera total o parcial </t>
  </si>
  <si>
    <t>1. No tener estructurado el Plan de Seguridad y Salud en el Trabajo acorde con los reglamentos de orden superior</t>
  </si>
  <si>
    <t xml:space="preserve">2. No contar con un mapa de amenazas en el que se identifiquen los riesgos propios de la actividad institucional </t>
  </si>
  <si>
    <t xml:space="preserve">3. Baja actualización de las herramientas de registro y control de las necesidades que permitan eliminar o minimizar las amenazas identificadas </t>
  </si>
  <si>
    <t>No contar con las actividades y coberturas que debe contener el Plan Trabajo de SG-SST</t>
  </si>
  <si>
    <t xml:space="preserve">No realización de programas y/o actividades exigidas por la norma y/o previstas en el plan </t>
  </si>
  <si>
    <t>2. Debilidades en el seguimiento y control a la ejecución del plan anual SST</t>
  </si>
  <si>
    <t xml:space="preserve">3. Baja socialización de los programas y actividades del Plan y el cronograma de ejecución </t>
  </si>
  <si>
    <t xml:space="preserve">4. Baja participación de los Servidores Judiciales en los programas y actividades previstos en el Plan </t>
  </si>
  <si>
    <t>5. Debilidades en la coordinación entre dependencias de la administración para aunar esfuerzos que permitan la eliminación o control de amenazas</t>
  </si>
  <si>
    <t>Materialización de amenazas en los programas propios del Plan de Seguridad y Salud en el Trabajo</t>
  </si>
  <si>
    <t xml:space="preserve">Incremento en accidentes de trabajo y ausentismo asociados con la actividad laboral </t>
  </si>
  <si>
    <t>2. Debilidad en el programa de prevención y atención de enfermedades identificadas en el Plan de Amenazas como riesgo</t>
  </si>
  <si>
    <t xml:space="preserve">4. Baja participación en las jornadas de formación y sensibilización de los servidores judiciales en la identificación, control de riesgos y autocontrol </t>
  </si>
  <si>
    <t xml:space="preserve">Estructurar un Plan de SGSST, que responda a todos los componentes previstos en la norma como respuesta a la atención del mapa de amenazas y de identificación de riesgos propios de la entidad </t>
  </si>
  <si>
    <t xml:space="preserve">Establecer un programa de vigilancia, seguimiento e identificación de riesgos por sede o actividad </t>
  </si>
  <si>
    <t>El grupo de Bienestar y SST, deben mantener actualizado el mapa de amenazas, registro de eventos o incidentes ocurridos y los requerimientos efectuados como soporte para estructurar el Plan</t>
  </si>
  <si>
    <t>El Coordinador de Talento Humano mensualmente revisará con el responsable de Bienestar y SST las ejecuciones de el Plan de SGSST previstas según cronograma</t>
  </si>
  <si>
    <t xml:space="preserve">La Seccional adoptará un Plan de divulgación y motivación para ejecutar las actividades previstas </t>
  </si>
  <si>
    <t>La Seccional adoptará las estrategias y mecanismos de coordinación en las que se definan responsables y periodicidad de ejecución y control de las actividades previstas</t>
  </si>
  <si>
    <t>Efectuar Seguimiento y control a la ejecución del Plan de Mantenimiento a sedes judiciales</t>
  </si>
  <si>
    <t>Ejecutar jornadas de capacitación sobre control de acoso y/o maltrato en la actividad laboral e incentivar el reporte de hechos irregulares y dinamizar el Comité de Convivencia Laboral</t>
  </si>
  <si>
    <t>Adoptar estrategias de sensibilización en torno a la importancia y responsabilidad de los Servidores Judiciales en la identificación de riesgos y el autocontrol en su ambiente laboral y personal</t>
  </si>
  <si>
    <t xml:space="preserve">1. Mantener actualizado el Plan de mantenimiento locativo para eliminar las amenazas identificadas </t>
  </si>
  <si>
    <t xml:space="preserve">3. Debilidades en el seguimiento y control de patologías asociadas con la salud mental por materialización de los riesgos generadores </t>
  </si>
  <si>
    <t xml:space="preserve">1. Que el plan SGSST no contenga los requisitos mínimos exigidos y/o las actividades que neutralicen las amenazas </t>
  </si>
  <si>
    <t xml:space="preserve">El grupo de Bienestar y SST, deben mantener actualizada la(s) herramienta(s) que permita el registro y atención de los requerimientos en materia de seguridad física, control biológico, salud y reportes de acoso laboral de cualquier tipo </t>
  </si>
  <si>
    <t xml:space="preserve">El grupo de Bienestar y SST, adoptará  estrategias dinámicas para promocionar las actividades de manera permanente entre los servidores judiciales </t>
  </si>
  <si>
    <t xml:space="preserve">Revisión periódica de las actividades de medicina ocupacional y control a la ejecución de actividades </t>
  </si>
  <si>
    <t>Para la elaboración del Plan de Seguridad y Salud en el Trabajo, se suministró la información al Nivel Central, quienes son los que la consolidan y estructuran, en cuanto a la atención de requerimientos sobre los factores de riesgo, se atendió a los que solicitan los Despachos Judiciales por correo electrónico y/o mesa de entrada, creandose una base de datos donde reposan los soportes</t>
  </si>
  <si>
    <t>Durante el trimestre no se materializó el riesgo, debido a que la Seccional no cuenta aún con la socialización del Plan de Trabajo que debe socializar el Nivel Central
La atención de requerimientos se hizo en su debido momento, quedando registro de las mismas.</t>
  </si>
  <si>
    <t>Se suministró información a la Coordinación Nacional de SG-SST, quienes son los encargados de consolidarla, estructurarla y socializarla, para que está Dirección Seccional comience su ejecución</t>
  </si>
  <si>
    <t>Durante el trimestre no se materializó el riesgo, debido a que la Seccional no cuenta aún con la socialización del Plan de Trabajo que debe socializar el Nivel Central</t>
  </si>
  <si>
    <t>Durante el primet trimestre la accidentalidad laboral presentó 4 enevtos; manteniendo un comportamiento con tendencia a disminuir, pero por la imprevicibilidad, un mes no registra y no fueron graves ni mortales. El total de días perdidos por AT son 11.</t>
  </si>
  <si>
    <t>Durante el Trimestre no se materializó el riesgo, los controles preventivos han sido efectivos</t>
  </si>
  <si>
    <t>El reporte de AT  se realiza dentro de los términos a la ARL y a la EPS, si se presentan dudas respecto de qué clase de evento es, se verifica y se suministra la información preexistente al evento a la ARL para que realice la calificación.</t>
  </si>
  <si>
    <t>Dentro de los diferentes puntos de los procesos de contratación los documentos aportados por los interesados y se verifica el cumplimiento de requisitos establecidos en los anexos técnicos para evitar ventajas indebidas en procesos publicados en secop</t>
  </si>
  <si>
    <t>El suministro de información para la calificación del AT se hace conforme a las solicitudes de pruebas que requiere la ARL y en caso de requerir información personal del servidor o de la atención de urgencias corresponde exclusivamente al servidor.</t>
  </si>
  <si>
    <t>X</t>
  </si>
  <si>
    <t>DIRECCIÓN EJECUTIVA SECCIONAL DE ADMINISTRACIÓN JUDICIAL DE TUNJA</t>
  </si>
  <si>
    <t>TODOS LOS PROCESOS</t>
  </si>
  <si>
    <t>DEPENDENCIA ADMINISTRATIVA O JUDICIAL</t>
  </si>
  <si>
    <t>DEPENDENCIA ADMINISTRATIVA</t>
  </si>
  <si>
    <t>N/A</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</si>
  <si>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</si>
  <si>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Presupuesto insuficiente asignado para  la vigencia 2024 de la Rama Judicial</t>
  </si>
  <si>
    <t xml:space="preserve">Incremento de la credibilidad y confianza en la administración de justicia al implementar y certificar sus Sistemas de Gestión. </t>
  </si>
  <si>
    <t>Mantener la certificación operaciones inseguras: Sellos de bioseguridad huella de confianza</t>
  </si>
  <si>
    <t>CÓDIGO
F-EVSG-10</t>
  </si>
  <si>
    <t xml:space="preserve">ELABORÓ
LIDER DEL PROCESO </t>
  </si>
  <si>
    <t xml:space="preserve">REVISÓ
COORDINACIÓN NACIONAL DEL SIGCMA </t>
  </si>
  <si>
    <t>APROBÓ
COMITÉ NACIONAL DEL SIGCMA</t>
  </si>
  <si>
    <t>VERSIÓN
02</t>
  </si>
  <si>
    <t>FECHA
06/11/2023</t>
  </si>
  <si>
    <t>FECHA
12/12/2023</t>
  </si>
  <si>
    <t>FECHA
13/12/2023</t>
  </si>
  <si>
    <t>Administrar el Sistema de  Gestión de Seguridad y Salud en el Trabajo, para que se garantice la seguridad y la salud en el trabajo de los servidores judiciales, contratistas, judicantes y practicantes, dando cumplimiento al marco normativo y articulados con el Sistema Integrado Gestión y Control de la Calidad y del Medio Ambiente (SIGCMA)  de la Rama Judicial</t>
  </si>
  <si>
    <t>CONSEJO SECCIONAL DE LA JUDICATURA DE BOYACÁ</t>
  </si>
  <si>
    <t>GESTÓN DE LA SEGURIDAD Y SALUD EN EL TRABAJO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</si>
  <si>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</si>
  <si>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Cambios de gerentes públicos con direccionamientos nuevos que afecten la Seguridad y la Salud de los servidores judiciales.</t>
  </si>
  <si>
    <t>Reglamentación y modelos nacionales e internacionales adaptables como buenas prácticas en el SG-SST</t>
  </si>
  <si>
    <t xml:space="preserve">Cambio de Normatividad y Regulaciones expedidas en relación con Seguridad y Salud en el Trabajo </t>
  </si>
  <si>
    <t> </t>
  </si>
  <si>
    <t>Presupuesto insuficiente asignado para la vigencia 2024 al Sistema de Gestion de Gestion de Seguridad y Salud en el Trabajo de la entidad por parte del Ministerio de Hacienda.</t>
  </si>
  <si>
    <t>1. Identificar, evaluar y realizar seguimiento al cumplimiento de los requisitos legales y otros requisitos aplicables al SG-SST</t>
  </si>
  <si>
    <t>5. Promover y motivar a los servidores judiciales, judicantes, practicantes y contratistas para participar en las actividades de seguridad y salud en el trabajo</t>
  </si>
  <si>
    <t>Plan de acción
Matriz de oportunidades</t>
  </si>
  <si>
    <t xml:space="preserve">2. Planear, gestionar y ejecutar el presupuesto asignado en pro de la seguridad y salud en el trabajo de la población judicial </t>
  </si>
  <si>
    <t xml:space="preserve">Afectación a servidores judiciales e infraestructura física de las sedes Judiciales y Administrativas por causa del riesgo público, tales como: conflicto armado de las regiones, asonadas, atracos, robos o hurtos, extorsiones y secuestros </t>
  </si>
  <si>
    <t>Incremento de la credibilidad, confianza y mejora en las prácticas de seguridad y salud de los servidores judiciales</t>
  </si>
  <si>
    <t>3. Fortalecer la identificación de peligros, evaluación y valoración de riesgos, amenazas, análisis de vulnerabilidad, acciones para la prevención, mitigación, atención y respuesta ante las emergencias</t>
  </si>
  <si>
    <t>Plan de acción
Matriz de identificación de peligros, evaluación y valoración de riesgos
Plan de Gestión de Riesgos y Desastres
Inspección técnica Integral</t>
  </si>
  <si>
    <t>Afectación a servidores judiciales a causa de amenazas, insultos o agresiones por parte de los usuarios de justicia cuando se realizan diligencias dentro o fuera de las sedes judiciales</t>
  </si>
  <si>
    <t>Aprovechamiento de nuevas metodologías con base en investigaciones y estudios para la prevención de accidentes de trabajo, enfermedades laborales y PVE.</t>
  </si>
  <si>
    <t>6. Implementar mecanismos para el seguimiento y la retroalimentación de las partes interesadas</t>
  </si>
  <si>
    <t>Matriz de partes interesadas</t>
  </si>
  <si>
    <t>Afectación a servidores judiciales a causa de pandemias y sus variantes.</t>
  </si>
  <si>
    <t>Visibilizacion de los actores no formales (Grupos y minorías Indígenas, género) mediante las actividades desarrolladas por el Sistema de Gestión de Seguridad y Salud en el Trabajo</t>
  </si>
  <si>
    <t>4. Identificar, gestionar e implementar reglamentación y modelos nacionales e internacionales, investigaciones y estudios, asi como herramientas tecnológicas que permitan mejorar el Sistema de Gestión de Seguridad y Salud en el Trabajo</t>
  </si>
  <si>
    <t>Matriz de oportunidades</t>
  </si>
  <si>
    <t>Pérdida o hackeo de información derivada de ataques cibernéticos</t>
  </si>
  <si>
    <t>Aprovechamiento de actividades y herramientas tecnológicas disponibles con los diferentes aliados estratégicos (Administradora de Riesgos Laborales, Cajas de Compensación Familiar, Entidades Promotoras de Salud, Corredor de seguros, entre otros)</t>
  </si>
  <si>
    <t>Indisponibilidad y/o colapso de la infraestructura tecnológica (servicios de internet, actualizaciones de software, entre otros)</t>
  </si>
  <si>
    <t>Desarrollo de alianzas estratégicas para el fortalecimiento de las actividades del SG-SST, a través de las TICs y de herramientas de inteligencia artificial</t>
  </si>
  <si>
    <t xml:space="preserve">Afectación en la implementación del Sistema de Gestión de seguridad y salud en el trabajo por conectividad </t>
  </si>
  <si>
    <t>Excesiva reglamentación y cambios permanentes de los requisitos legales y otros requisitos.</t>
  </si>
  <si>
    <t xml:space="preserve">Actualización del marco normativo que mejore las condiciones de trabajo de la entidad. </t>
  </si>
  <si>
    <t>Aumento de los impactos ambientales negativos por pandemias y eventos climáticos</t>
  </si>
  <si>
    <t>Plan Sectorial de Desarrollo de la Rama Judicial que contempla proyectos en seguridad y salud en el trabajo</t>
  </si>
  <si>
    <t>Falta de socialización de estrategias con las dependencias para fomentar el trabajo colaborativo</t>
  </si>
  <si>
    <t>La Rama Judicial se encuentra certificado en la NTC ISO 45001:2018, Sistema de Gestión de Seguridad y Salud en el Trabajo (SG-SST)</t>
  </si>
  <si>
    <t>Demora en la aprobación de documentos del proceso de SG-SST por parte del SIGCMA</t>
  </si>
  <si>
    <t>Participación en los esquemas que se encuentra certificados la Rama Judicial por parte del SIGCMA: Sellos SAFE &amp; HEALTHY, antisoborno y ambiental.</t>
  </si>
  <si>
    <t>Definición de roles y responsabilidades de todos los niveles de la Rama Judicial en el Sistema de Gestión de Seguridad y Salud en el Trabajo</t>
  </si>
  <si>
    <t>El compromiso de la Alta Dirección y de los Nominadores en la implementación del Sistema de Gestión de Seguridad y Salud en el Trabajo</t>
  </si>
  <si>
    <t>Encuentros nacionales y regionales de COPASST, Comité de Convivencia Laboral, coordinadores del SG-SST y Brigadas de emergencia.</t>
  </si>
  <si>
    <t>Se cuenta con un equipo de trabajo liderado por la Dirección Administrativa del SG-SST, Coordinación Nacional del SG-SST, apoyado por los responsables de seguridad y salud en el trabajo del Nivel Central, Seccionales y Coordinaciones Administrativas, así mismo, tiene el apoyo técnico y logístico de contratistas, asesores del Corredor de Seguros y Administradora de Riesgos Laborales (ARL)</t>
  </si>
  <si>
    <t>Manual de requisitos del SG-SST para contratación actualizado</t>
  </si>
  <si>
    <t>Asignación insuficiente de recursos para Seguridad y Salud en el Trabajo</t>
  </si>
  <si>
    <t xml:space="preserve">Demora en la ejecución de recursos de inversión y funcionamiento </t>
  </si>
  <si>
    <t>Dificultad en la participación de los servidores judiciales en actividades, capacitaciones, sensibilizaciones, cursos, talleres, diplomados, entre otros</t>
  </si>
  <si>
    <t>Desarrollo y fortalecimiento de competencias de los Responsables del SG-SST de Nivel Central, Seccionales y Coordinaciones Administrativas.</t>
  </si>
  <si>
    <t>Afectación de la salud de los servidores judiciales  a causa de la extensión en los horarios laborales de teletrabajo y presencial</t>
  </si>
  <si>
    <t>Participación en los espacios de sensibilización en seguridad y salud en el trabajo como el Día SIGCMA</t>
  </si>
  <si>
    <t xml:space="preserve">Dificultad en el proceso de inducción y reinducción de los servidores judiciales, judicantes y contratistas debido a la constante rotación </t>
  </si>
  <si>
    <t>Resistencia por parte de algunos servidores judiciales a participar en actividades de Seguridad y Salud en el Trabajo</t>
  </si>
  <si>
    <t>Debilidad en el control y seguimiento a los requisitos de seguridad y salud en el trabajo que deben cumplir los proveedores y contratistas.</t>
  </si>
  <si>
    <t>Seguimiento de las recomendaciones médico laborales emitidas por la EPS y ARL liderado por la Dirección Administrativa responsable del SG-SST de la Unidad de Recursos Humanos de la Dirección Ejecutiva de Administración Judicial</t>
  </si>
  <si>
    <t xml:space="preserve">Demora en los cierres de los planes de acción resultantes de hallazgos de las inspecciones de seguridad y salud en el trabajo </t>
  </si>
  <si>
    <t>Mesas de seguimiento administrativo con las entidades de seguridad social para el seguimiento de casos críticos de accidentes de trabajo y comunes y enfermedad laborales y comunes</t>
  </si>
  <si>
    <t>Debilidad en la ejecución de la plataforma tecnológica a nivel nacional de software y hardware en las sedes administrativas y judiciales (Efinómina modulo SG-SST)</t>
  </si>
  <si>
    <t>Accesibilidad a nuevas herramientas virtuales, que facilitan el acceso a la información, la optimización del tiempo, contribuyen a la disminución de los consumos de papel para ampliar la cobertura en prevención y promoción de los riesgos laborales</t>
  </si>
  <si>
    <t xml:space="preserve">Fallas de conectividad para la realización de las actividades </t>
  </si>
  <si>
    <t>Deficiencia en el mantenimiento de la pagina web de la Rama Judicial</t>
  </si>
  <si>
    <t>Debilidad en la estandarización y socialización de tablas de retención documental</t>
  </si>
  <si>
    <t>Documentos estandarizados para la implementación del SG-SST a nivel nacional como: Manuales, Programas, Procedimientos, Instructivos y formatos con la aprobación del SIGCMA, publicados en la pagina web de la Rama Judicial con acceso a todas las partes interesadas.</t>
  </si>
  <si>
    <t>Sedes Judiciales arrendadas, en comodato y propias que no cuentan con las condiciones locativas mínimas y de seguridad, para los servidores judiciales, contratistas, personas con movilidad reducida y usuarios de la justicia según la normatividad vigente debido a la deficiencia en el cierre eficaz de  acciones para los hallazgos identificados.</t>
  </si>
  <si>
    <t>Seguimiento al cierre de los hallazgos presentados en las inspecciones integrales de seguridad realizadas a cada una de las sedes.</t>
  </si>
  <si>
    <t xml:space="preserve">Falta de modernización y mantenimiento del mobiliario que impactan las condiciones de salud de los servidores judiciales </t>
  </si>
  <si>
    <t xml:space="preserve">Equipos y elementos de trabajo desactualizados y/o insuficientes </t>
  </si>
  <si>
    <t xml:space="preserve">Asignación de elementos de protección personal por tipo de actividades </t>
  </si>
  <si>
    <t>Fortalecimiento de la página web institucional y mecanismos de comunicación</t>
  </si>
  <si>
    <t>Uso adecuado del micrositio asignado al Sistema de Gestion de Seguridad y salud en el Trabajo.</t>
  </si>
  <si>
    <t xml:space="preserve">Uso de correos electrónicos para socialización de información de seguridad y salud en el trabajo </t>
  </si>
  <si>
    <t xml:space="preserve">Uso del aplicativo SIGOBIUS para socialización de documentos internos y externos en seguridad y salud en el trabajo </t>
  </si>
  <si>
    <t>Reconocimiento de la imagen corporativa y los logos en los cuales se encuentra certificada la Rama Judicial</t>
  </si>
  <si>
    <t>Participación virtual es los espacios de sensibilización ambiental, como el Día SIGCMA</t>
  </si>
  <si>
    <t>Participar la certificación de Sellos SAFE &amp; HEALTHY en ambiental</t>
  </si>
  <si>
    <t>Implementación de buenas prácticas tendientes a la protección del medio ambiente</t>
  </si>
  <si>
    <t>SEGURIDAD Y SALUD EN EL TRABAJO</t>
  </si>
  <si>
    <t>Pólizas de calidad y cumplimiento</t>
  </si>
  <si>
    <t>1/01/2025 - 31-12-2025</t>
  </si>
  <si>
    <t xml:space="preserve">Participar activamente en jornadas de capacitación y recibir información relacionada con el tema de corrupción, de integridad y transparencia </t>
  </si>
  <si>
    <t>Líderes de proceos</t>
  </si>
  <si>
    <t>Durante el Trimestre no se materializó el riesgo, los controles preventivos han sido efectivos. No hay denuncias asociadas a presuntos actos de soborno</t>
  </si>
  <si>
    <t>Durante el Trimestre no se materializó el riesgo, los controles preventivos han sido efectivos. No hay denuncias asociadas a presuntos actos de corrupción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</si>
</sst>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b/>
      <sz val="11"/>
      <color theme="0"/>
      <name val="Calibri Light"/>
      <family val="2"/>
      <scheme val="major"/>
    </font>
    <font>
      <sz val="11"/>
      <color theme="1"/>
      <name val="Calibri Light"/>
      <family val="2"/>
      <scheme val="major"/>
    </font>
    <font>
      <sz val="10"/>
      <name val="Calibri Light"/>
      <family val="2"/>
      <scheme val="major"/>
    </font>
    <font>
      <sz val="10"/>
      <color theme="1"/>
      <name val="Calibri Light"/>
      <family val="2"/>
      <scheme val="major"/>
    </font>
    <font>
      <b/>
      <sz val="10"/>
      <color theme="0"/>
      <name val="Calibri Light"/>
      <family val="2"/>
      <scheme val="major"/>
    </font>
    <font>
      <b/>
      <sz val="10"/>
      <color rgb="FFFF0000"/>
      <name val="Calibri Light"/>
      <family val="2"/>
      <scheme val="major"/>
    </font>
    <font>
      <b/>
      <sz val="10"/>
      <color theme="1"/>
      <name val="Calibri Light"/>
      <family val="2"/>
      <scheme val="major"/>
    </font>
    <font>
      <sz val="11"/>
      <color theme="1"/>
      <name val="Calibri Light"/>
      <family val="2"/>
    </font>
    <font>
      <sz val="11"/>
      <color rgb="FF000000"/>
      <name val="Calibri Light"/>
      <family val="2"/>
    </font>
    <font>
      <sz val="11"/>
      <name val="Arial"/>
      <family val="2"/>
    </font>
    <font>
      <sz val="11"/>
      <color rgb="FF000000"/>
      <name val="Calibri"/>
      <family val="2"/>
      <scheme val="minor"/>
    </font>
    <font>
      <sz val="11"/>
      <color theme="1"/>
      <name val="Belyrium"/>
    </font>
    <font>
      <sz val="11"/>
      <color rgb="FFF2F2F2"/>
      <name val="Azo Sans Medium"/>
    </font>
    <font>
      <b/>
      <sz val="11"/>
      <color theme="1"/>
      <name val="Azo Sans Medium"/>
    </font>
    <font>
      <sz val="11"/>
      <color rgb="FF595959"/>
      <name val="Arial"/>
      <family val="2"/>
    </font>
    <font>
      <sz val="11"/>
      <color rgb="FF000000"/>
      <name val="Azo Sans Medium"/>
    </font>
    <font>
      <sz val="12"/>
      <name val="Calibri"/>
      <family val="2"/>
      <scheme val="minor"/>
    </font>
  </fonts>
  <fills count="28">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
      <patternFill patternType="solid">
        <fgColor rgb="FFFFFF00"/>
        <bgColor indexed="64"/>
      </patternFill>
    </fill>
    <fill>
      <patternFill patternType="solid">
        <fgColor rgb="FFD9D9D9"/>
        <bgColor rgb="FF000000"/>
      </patternFill>
    </fill>
    <fill>
      <patternFill patternType="solid">
        <fgColor rgb="FF0084B6"/>
        <bgColor rgb="FF000000"/>
      </patternFill>
    </fill>
    <fill>
      <patternFill patternType="solid">
        <fgColor rgb="FF4DC0E3"/>
        <bgColor rgb="FF000000"/>
      </patternFill>
    </fill>
    <fill>
      <patternFill patternType="solid">
        <fgColor rgb="FFFFFFFF"/>
        <bgColor rgb="FF000000"/>
      </patternFill>
    </fill>
  </fills>
  <borders count="130">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hair">
        <color rgb="FF4DC0E3"/>
      </bottom>
      <diagonal/>
    </border>
    <border>
      <left/>
      <right/>
      <top/>
      <bottom style="thin">
        <color rgb="FF4DC0E3"/>
      </bottom>
      <diagonal/>
    </border>
    <border>
      <left style="thin">
        <color rgb="FF4DC0E3"/>
      </left>
      <right/>
      <top/>
      <bottom/>
      <diagonal/>
    </border>
    <border>
      <left style="medium">
        <color indexed="64"/>
      </left>
      <right/>
      <top style="thin">
        <color rgb="FF4DC0E3"/>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medium">
        <color indexed="64"/>
      </left>
      <right style="thin">
        <color rgb="FF4DC0E3"/>
      </right>
      <top style="thin">
        <color rgb="FF4DC0E3"/>
      </top>
      <bottom style="thin">
        <color rgb="FF4DC0E3"/>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
      <left style="dotted">
        <color rgb="FF4DC0E3"/>
      </left>
      <right/>
      <top style="dotted">
        <color rgb="FF4DC0E3"/>
      </top>
      <bottom style="dotted">
        <color rgb="FF4DC0E3"/>
      </bottom>
      <diagonal/>
    </border>
    <border>
      <left/>
      <right/>
      <top style="dotted">
        <color rgb="FF4DC0E3"/>
      </top>
      <bottom style="dotted">
        <color rgb="FF4DC0E3"/>
      </bottom>
      <diagonal/>
    </border>
    <border>
      <left/>
      <right style="dotted">
        <color rgb="FF4DC0E3"/>
      </right>
      <top style="dotted">
        <color rgb="FF4DC0E3"/>
      </top>
      <bottom style="dotted">
        <color rgb="FF4DC0E3"/>
      </bottom>
      <diagonal/>
    </border>
    <border>
      <left/>
      <right style="dotted">
        <color rgb="FF4DC0E3"/>
      </right>
      <top/>
      <bottom style="dotted">
        <color rgb="FF4DC0E3"/>
      </bottom>
      <diagonal/>
    </border>
    <border>
      <left/>
      <right/>
      <top style="hair">
        <color rgb="FF4DC0E3"/>
      </top>
      <bottom style="hair">
        <color rgb="FF4DC0E3"/>
      </bottom>
      <diagonal/>
    </border>
    <border>
      <left/>
      <right style="hair">
        <color rgb="FF4DC0E3"/>
      </right>
      <top/>
      <bottom style="hair">
        <color rgb="FF4DC0E3"/>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725">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2" fillId="0" borderId="0" xfId="0" applyFont="1" applyAlignment="1">
      <alignment horizontal="center" vertical="center"/>
    </xf>
    <xf numFmtId="0" fontId="33" fillId="0" borderId="0" xfId="0" applyFont="1" applyAlignment="1">
      <alignment horizontal="center" vertical="center" wrapText="1"/>
    </xf>
    <xf numFmtId="0" fontId="35" fillId="7" borderId="2" xfId="0" applyFont="1" applyFill="1" applyBorder="1" applyAlignment="1">
      <alignment horizontal="center" vertical="center" wrapText="1" readingOrder="1"/>
    </xf>
    <xf numFmtId="0" fontId="35" fillId="8" borderId="2" xfId="0" applyFont="1" applyFill="1" applyBorder="1" applyAlignment="1">
      <alignment horizontal="center" vertical="center" wrapText="1" readingOrder="1"/>
    </xf>
    <xf numFmtId="0" fontId="35" fillId="9" borderId="2" xfId="0" applyFont="1" applyFill="1" applyBorder="1" applyAlignment="1">
      <alignment horizontal="center" vertical="center" wrapText="1" readingOrder="1"/>
    </xf>
    <xf numFmtId="0" fontId="35" fillId="10" borderId="2" xfId="0" applyFont="1" applyFill="1" applyBorder="1" applyAlignment="1">
      <alignment horizontal="center" vertical="center" wrapText="1" readingOrder="1"/>
    </xf>
    <xf numFmtId="0" fontId="36" fillId="11" borderId="2" xfId="0" applyFont="1" applyFill="1" applyBorder="1" applyAlignment="1">
      <alignment horizontal="center" vertical="center" wrapText="1" readingOrder="1"/>
    </xf>
    <xf numFmtId="0" fontId="35" fillId="3" borderId="0" xfId="0" applyFont="1" applyFill="1" applyAlignment="1">
      <alignment horizontal="justify" vertical="center" wrapText="1" readingOrder="1"/>
    </xf>
    <xf numFmtId="0" fontId="37" fillId="3" borderId="0" xfId="0" applyFont="1" applyFill="1"/>
    <xf numFmtId="0" fontId="33" fillId="3" borderId="0" xfId="0" applyFont="1" applyFill="1" applyAlignment="1">
      <alignment horizontal="center" vertical="center" wrapText="1"/>
    </xf>
    <xf numFmtId="0" fontId="37" fillId="0" borderId="0" xfId="0" applyFont="1"/>
    <xf numFmtId="0" fontId="35" fillId="7" borderId="17" xfId="0" applyFont="1" applyFill="1" applyBorder="1" applyAlignment="1">
      <alignment horizontal="center" vertical="center" wrapText="1" readingOrder="1"/>
    </xf>
    <xf numFmtId="0" fontId="35" fillId="8" borderId="18" xfId="0" applyFont="1" applyFill="1" applyBorder="1" applyAlignment="1">
      <alignment horizontal="center" vertical="center" wrapText="1" readingOrder="1"/>
    </xf>
    <xf numFmtId="0" fontId="35" fillId="9" borderId="18" xfId="0" applyFont="1" applyFill="1" applyBorder="1" applyAlignment="1">
      <alignment horizontal="center" vertical="center" wrapText="1" readingOrder="1"/>
    </xf>
    <xf numFmtId="0" fontId="35" fillId="10" borderId="18" xfId="0" applyFont="1" applyFill="1" applyBorder="1" applyAlignment="1">
      <alignment horizontal="center" vertical="center" wrapText="1" readingOrder="1"/>
    </xf>
    <xf numFmtId="0" fontId="36" fillId="11" borderId="18" xfId="0" applyFont="1" applyFill="1" applyBorder="1" applyAlignment="1">
      <alignment horizontal="center" vertical="center" wrapText="1" readingOrder="1"/>
    </xf>
    <xf numFmtId="0" fontId="38" fillId="3" borderId="0" xfId="0" applyFont="1" applyFill="1"/>
    <xf numFmtId="1" fontId="37" fillId="3" borderId="0" xfId="0" applyNumberFormat="1" applyFont="1" applyFill="1" applyAlignment="1">
      <alignment horizontal="center"/>
    </xf>
    <xf numFmtId="0" fontId="39" fillId="3" borderId="0" xfId="0" applyFont="1" applyFill="1" applyAlignment="1">
      <alignment vertical="center"/>
    </xf>
    <xf numFmtId="0" fontId="37" fillId="3" borderId="0" xfId="0" applyFont="1" applyFill="1" applyAlignment="1">
      <alignment horizontal="center" vertical="center"/>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3" fillId="3" borderId="2" xfId="0" applyFont="1" applyFill="1" applyBorder="1" applyAlignment="1">
      <alignment horizontal="center" vertical="center" wrapText="1"/>
    </xf>
    <xf numFmtId="1" fontId="35"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1"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0" fillId="3" borderId="7" xfId="1" applyFont="1" applyFill="1" applyBorder="1" applyAlignment="1">
      <alignment horizontal="left" vertical="center" wrapText="1"/>
    </xf>
    <xf numFmtId="0" fontId="43" fillId="3" borderId="0" xfId="0" applyFont="1" applyFill="1" applyAlignment="1">
      <alignment horizontal="center" vertical="center" wrapText="1"/>
    </xf>
    <xf numFmtId="0" fontId="43" fillId="3" borderId="0" xfId="0" applyFont="1" applyFill="1" applyAlignment="1">
      <alignment horizontal="left" vertical="center" wrapText="1"/>
    </xf>
    <xf numFmtId="0" fontId="40"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11" fillId="3" borderId="31" xfId="0" applyFont="1" applyFill="1" applyBorder="1" applyAlignment="1">
      <alignment horizontal="center" vertical="center" wrapText="1"/>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3" fillId="3" borderId="61" xfId="0" applyFont="1" applyFill="1" applyBorder="1" applyAlignment="1">
      <alignment vertical="center" wrapText="1"/>
    </xf>
    <xf numFmtId="0" fontId="43" fillId="3" borderId="13" xfId="0" applyFont="1" applyFill="1" applyBorder="1" applyAlignment="1">
      <alignment vertical="center" wrapText="1"/>
    </xf>
    <xf numFmtId="0" fontId="45" fillId="0" borderId="0" xfId="0" applyFont="1"/>
    <xf numFmtId="0" fontId="47" fillId="0" borderId="0" xfId="0" applyFont="1" applyAlignment="1" applyProtection="1">
      <alignment horizontal="left" vertical="center"/>
      <protection locked="0"/>
    </xf>
    <xf numFmtId="0" fontId="44" fillId="0" borderId="0" xfId="0" applyFont="1" applyAlignment="1" applyProtection="1">
      <alignment horizontal="center" vertical="center"/>
      <protection locked="0"/>
    </xf>
    <xf numFmtId="0" fontId="48" fillId="0" borderId="0" xfId="0" applyFont="1" applyAlignment="1" applyProtection="1">
      <alignment horizontal="center" vertical="center"/>
      <protection locked="0"/>
    </xf>
    <xf numFmtId="0" fontId="49" fillId="0" borderId="0" xfId="0" applyFont="1" applyAlignment="1">
      <alignment horizontal="center"/>
    </xf>
    <xf numFmtId="0" fontId="44" fillId="4" borderId="0" xfId="0" applyFont="1" applyFill="1" applyAlignment="1" applyProtection="1">
      <alignment horizontal="left" vertical="center" wrapText="1"/>
      <protection locked="0"/>
    </xf>
    <xf numFmtId="0" fontId="47" fillId="15" borderId="0" xfId="0" applyFont="1" applyFill="1" applyAlignment="1" applyProtection="1">
      <alignment vertical="center" wrapText="1"/>
      <protection locked="0"/>
    </xf>
    <xf numFmtId="0" fontId="45" fillId="0" borderId="0" xfId="0" applyFont="1" applyAlignment="1">
      <alignment horizontal="left"/>
    </xf>
    <xf numFmtId="0" fontId="44" fillId="4" borderId="0" xfId="0" applyFont="1" applyFill="1" applyAlignment="1" applyProtection="1">
      <alignment vertical="center" wrapText="1"/>
      <protection locked="0"/>
    </xf>
    <xf numFmtId="0" fontId="45" fillId="3" borderId="0" xfId="0" applyFont="1" applyFill="1"/>
    <xf numFmtId="0" fontId="45" fillId="3" borderId="0" xfId="0" applyFont="1" applyFill="1" applyAlignment="1">
      <alignment horizontal="center" vertical="center"/>
    </xf>
    <xf numFmtId="0" fontId="54" fillId="3" borderId="7" xfId="1" quotePrefix="1" applyFont="1" applyFill="1" applyBorder="1" applyAlignment="1">
      <alignment horizontal="left" vertical="top" wrapText="1"/>
    </xf>
    <xf numFmtId="0" fontId="40" fillId="3" borderId="14" xfId="1" applyFont="1" applyFill="1" applyBorder="1"/>
    <xf numFmtId="0" fontId="40" fillId="3" borderId="15" xfId="1" applyFont="1" applyFill="1" applyBorder="1" applyAlignment="1">
      <alignment horizontal="center" vertical="center"/>
    </xf>
    <xf numFmtId="0" fontId="43" fillId="3" borderId="15" xfId="1" applyFont="1" applyFill="1" applyBorder="1" applyAlignment="1">
      <alignment horizontal="left" vertical="center" wrapText="1"/>
    </xf>
    <xf numFmtId="0" fontId="40" fillId="3" borderId="15" xfId="1" applyFont="1" applyFill="1" applyBorder="1" applyAlignment="1">
      <alignment horizontal="left" vertical="center" wrapText="1"/>
    </xf>
    <xf numFmtId="0" fontId="40" fillId="3" borderId="39" xfId="1" applyFont="1" applyFill="1" applyBorder="1"/>
    <xf numFmtId="0" fontId="44" fillId="4" borderId="31" xfId="1" applyFont="1" applyFill="1" applyBorder="1" applyAlignment="1">
      <alignment horizontal="center" vertical="center"/>
    </xf>
    <xf numFmtId="0" fontId="40" fillId="3" borderId="41" xfId="1" applyFont="1" applyFill="1" applyBorder="1"/>
    <xf numFmtId="0" fontId="40" fillId="3" borderId="2" xfId="1" applyFont="1" applyFill="1" applyBorder="1" applyAlignment="1">
      <alignment horizontal="center" vertical="center"/>
    </xf>
    <xf numFmtId="0" fontId="45" fillId="3" borderId="7" xfId="0" applyFont="1" applyFill="1" applyBorder="1"/>
    <xf numFmtId="0" fontId="45" fillId="3" borderId="86" xfId="0" applyFont="1" applyFill="1" applyBorder="1" applyAlignment="1">
      <alignment horizontal="center" vertical="center"/>
    </xf>
    <xf numFmtId="0" fontId="40" fillId="3" borderId="7" xfId="1" applyFont="1" applyFill="1" applyBorder="1"/>
    <xf numFmtId="0" fontId="40" fillId="3" borderId="0" xfId="1" applyFont="1" applyFill="1" applyAlignment="1">
      <alignment horizontal="center" vertical="center"/>
    </xf>
    <xf numFmtId="0" fontId="45" fillId="3" borderId="68" xfId="0" applyFont="1" applyFill="1" applyBorder="1"/>
    <xf numFmtId="0" fontId="45" fillId="3" borderId="68" xfId="0" applyFont="1" applyFill="1" applyBorder="1" applyAlignment="1">
      <alignment horizontal="center" vertical="center"/>
    </xf>
    <xf numFmtId="0" fontId="54" fillId="3" borderId="0" xfId="1" quotePrefix="1" applyFont="1" applyFill="1" applyAlignment="1">
      <alignment horizontal="center" vertical="center" wrapText="1"/>
    </xf>
    <xf numFmtId="0" fontId="43" fillId="3" borderId="0" xfId="1" quotePrefix="1" applyFont="1" applyFill="1" applyAlignment="1">
      <alignment horizontal="center" vertical="center" wrapText="1"/>
    </xf>
    <xf numFmtId="0" fontId="43" fillId="3" borderId="0" xfId="1" quotePrefix="1" applyFont="1" applyFill="1" applyAlignment="1">
      <alignment horizontal="left" vertical="top" wrapText="1"/>
    </xf>
    <xf numFmtId="0" fontId="43" fillId="3" borderId="8" xfId="1" quotePrefix="1" applyFont="1" applyFill="1" applyBorder="1" applyAlignment="1">
      <alignment horizontal="left" vertical="top" wrapText="1"/>
    </xf>
    <xf numFmtId="0" fontId="40" fillId="3" borderId="16" xfId="1" applyFont="1" applyFill="1" applyBorder="1" applyAlignment="1">
      <alignment horizontal="left" vertical="center" wrapText="1"/>
    </xf>
    <xf numFmtId="2" fontId="0" fillId="0" borderId="2" xfId="3" applyNumberFormat="1" applyFont="1" applyBorder="1" applyAlignment="1">
      <alignment horizontal="left" vertical="center" wrapText="1"/>
    </xf>
    <xf numFmtId="0" fontId="3" fillId="4" borderId="62" xfId="0" applyFont="1" applyFill="1" applyBorder="1" applyAlignment="1">
      <alignment horizontal="center" vertical="center" wrapText="1"/>
    </xf>
    <xf numFmtId="0" fontId="35" fillId="0" borderId="2" xfId="0" applyFont="1" applyBorder="1" applyAlignment="1">
      <alignment horizontal="left" vertical="center" wrapText="1" readingOrder="1"/>
    </xf>
    <xf numFmtId="9" fontId="35" fillId="0" borderId="2" xfId="4" applyFont="1" applyBorder="1" applyAlignment="1">
      <alignment horizontal="center" vertical="center" wrapText="1" readingOrder="1"/>
    </xf>
    <xf numFmtId="0" fontId="35" fillId="0" borderId="2" xfId="0" applyFont="1" applyBorder="1" applyAlignment="1">
      <alignment horizontal="justify" vertical="center" wrapText="1" readingOrder="1"/>
    </xf>
    <xf numFmtId="0" fontId="55" fillId="0" borderId="95" xfId="0" applyFont="1" applyBorder="1" applyAlignment="1">
      <alignment horizontal="center" vertical="center" wrapText="1"/>
    </xf>
    <xf numFmtId="0" fontId="55" fillId="0" borderId="69" xfId="0" applyFont="1" applyBorder="1" applyAlignment="1">
      <alignment horizontal="center" vertical="center" wrapText="1"/>
    </xf>
    <xf numFmtId="0" fontId="56" fillId="0" borderId="67" xfId="0" applyFont="1" applyBorder="1" applyAlignment="1">
      <alignment horizontal="center" vertical="center" wrapText="1"/>
    </xf>
    <xf numFmtId="0" fontId="56" fillId="0" borderId="16" xfId="0" applyFont="1" applyBorder="1" applyAlignment="1">
      <alignment horizontal="center" vertical="center" wrapText="1"/>
    </xf>
    <xf numFmtId="0" fontId="55" fillId="0" borderId="96" xfId="0" applyFont="1" applyBorder="1" applyAlignment="1">
      <alignment horizontal="center" vertical="center" wrapText="1"/>
    </xf>
    <xf numFmtId="0" fontId="55" fillId="0" borderId="8" xfId="0" applyFont="1" applyBorder="1" applyAlignment="1">
      <alignment horizontal="center" vertical="center" wrapText="1"/>
    </xf>
    <xf numFmtId="14" fontId="56" fillId="0" borderId="16" xfId="0" applyNumberFormat="1" applyFont="1" applyBorder="1" applyAlignment="1">
      <alignment horizontal="center" vertical="center" wrapText="1"/>
    </xf>
    <xf numFmtId="0" fontId="57" fillId="0" borderId="0" xfId="0" applyFont="1" applyAlignment="1" applyProtection="1">
      <alignment vertical="center"/>
      <protection locked="0"/>
    </xf>
    <xf numFmtId="0" fontId="57" fillId="0" borderId="0" xfId="0" applyFont="1" applyProtection="1">
      <protection locked="0"/>
    </xf>
    <xf numFmtId="0" fontId="57" fillId="0" borderId="0" xfId="0" applyFont="1"/>
    <xf numFmtId="0" fontId="59" fillId="19" borderId="97" xfId="0" applyFont="1" applyFill="1" applyBorder="1" applyAlignment="1" applyProtection="1">
      <alignment horizontal="center" vertical="center"/>
      <protection locked="0"/>
    </xf>
    <xf numFmtId="0" fontId="60" fillId="5" borderId="97" xfId="0" applyFont="1" applyFill="1" applyBorder="1" applyAlignment="1" applyProtection="1">
      <alignment horizontal="center" vertical="center" wrapText="1"/>
      <protection locked="0"/>
    </xf>
    <xf numFmtId="0" fontId="57" fillId="0" borderId="0" xfId="0" applyFont="1" applyAlignment="1" applyProtection="1">
      <alignment horizontal="left" vertical="center"/>
      <protection locked="0"/>
    </xf>
    <xf numFmtId="0" fontId="59" fillId="0" borderId="0" xfId="0" applyFont="1" applyAlignment="1" applyProtection="1">
      <alignment horizontal="center" vertical="center"/>
      <protection locked="0"/>
    </xf>
    <xf numFmtId="0" fontId="57" fillId="0" borderId="0" xfId="0" applyFont="1" applyAlignment="1" applyProtection="1">
      <alignment horizontal="center" vertical="center"/>
      <protection locked="0"/>
    </xf>
    <xf numFmtId="0" fontId="57" fillId="0" borderId="0" xfId="0" applyFont="1" applyAlignment="1" applyProtection="1">
      <alignment horizontal="left"/>
      <protection locked="0"/>
    </xf>
    <xf numFmtId="0" fontId="57" fillId="0" borderId="0" xfId="0" applyFont="1" applyAlignment="1" applyProtection="1">
      <alignment horizontal="center"/>
      <protection locked="0"/>
    </xf>
    <xf numFmtId="0" fontId="61" fillId="20" borderId="100" xfId="0" applyFont="1" applyFill="1" applyBorder="1" applyAlignment="1">
      <alignment horizontal="center" vertical="center" wrapText="1" readingOrder="1"/>
    </xf>
    <xf numFmtId="0" fontId="63" fillId="3" borderId="100" xfId="0" applyFont="1" applyFill="1" applyBorder="1" applyAlignment="1">
      <alignment horizontal="center" vertical="center" wrapText="1" readingOrder="1"/>
    </xf>
    <xf numFmtId="0" fontId="63" fillId="3" borderId="100" xfId="0" applyFont="1" applyFill="1" applyBorder="1" applyAlignment="1">
      <alignment horizontal="center" vertical="center" wrapText="1"/>
    </xf>
    <xf numFmtId="0" fontId="57" fillId="3" borderId="0" xfId="0" applyFont="1" applyFill="1"/>
    <xf numFmtId="0" fontId="63" fillId="0" borderId="100" xfId="0" applyFont="1" applyBorder="1" applyAlignment="1">
      <alignment horizontal="center" vertical="center" wrapText="1" readingOrder="1"/>
    </xf>
    <xf numFmtId="0" fontId="60" fillId="0" borderId="0" xfId="0" applyFont="1" applyAlignment="1">
      <alignment vertical="center" wrapText="1"/>
    </xf>
    <xf numFmtId="0" fontId="61" fillId="0" borderId="100" xfId="0" applyFont="1" applyBorder="1" applyAlignment="1">
      <alignment vertical="center" wrapText="1" readingOrder="1"/>
    </xf>
    <xf numFmtId="0" fontId="59" fillId="0" borderId="0" xfId="0" applyFont="1"/>
    <xf numFmtId="0" fontId="63" fillId="3" borderId="100" xfId="0" applyFont="1" applyFill="1" applyBorder="1" applyAlignment="1">
      <alignment horizontal="center" vertical="center"/>
    </xf>
    <xf numFmtId="0" fontId="63" fillId="3" borderId="101" xfId="0" applyFont="1" applyFill="1" applyBorder="1" applyAlignment="1">
      <alignment horizontal="center" vertical="center" wrapText="1" readingOrder="1"/>
    </xf>
    <xf numFmtId="0" fontId="63" fillId="3" borderId="101" xfId="0" applyFont="1" applyFill="1" applyBorder="1" applyAlignment="1">
      <alignment horizontal="center" vertical="center"/>
    </xf>
    <xf numFmtId="0" fontId="57" fillId="0" borderId="0" xfId="0" applyFont="1" applyAlignment="1">
      <alignment horizontal="left"/>
    </xf>
    <xf numFmtId="0" fontId="57" fillId="0" borderId="0" xfId="0" applyFont="1" applyAlignment="1">
      <alignment horizontal="center"/>
    </xf>
    <xf numFmtId="0" fontId="64" fillId="0" borderId="0" xfId="0" applyFont="1" applyAlignment="1">
      <alignment wrapText="1"/>
    </xf>
    <xf numFmtId="0" fontId="66" fillId="0" borderId="0" xfId="0" applyFont="1"/>
    <xf numFmtId="0" fontId="68" fillId="20" borderId="97" xfId="0" applyFont="1" applyFill="1" applyBorder="1" applyAlignment="1">
      <alignment horizontal="center" vertical="center"/>
    </xf>
    <xf numFmtId="0" fontId="68" fillId="5" borderId="97" xfId="0" applyFont="1" applyFill="1" applyBorder="1" applyAlignment="1">
      <alignment horizontal="center" vertical="center"/>
    </xf>
    <xf numFmtId="0" fontId="68" fillId="5" borderId="97" xfId="0" applyFont="1" applyFill="1" applyBorder="1" applyAlignment="1">
      <alignment vertical="center" wrapText="1"/>
    </xf>
    <xf numFmtId="0" fontId="68" fillId="3" borderId="97" xfId="0" applyFont="1" applyFill="1" applyBorder="1" applyAlignment="1">
      <alignment horizontal="left" vertical="top" wrapText="1"/>
    </xf>
    <xf numFmtId="0" fontId="69" fillId="3" borderId="97" xfId="0" applyFont="1" applyFill="1" applyBorder="1" applyAlignment="1">
      <alignment horizontal="center" vertical="center" wrapText="1"/>
    </xf>
    <xf numFmtId="0" fontId="70" fillId="3" borderId="97" xfId="0" applyFont="1" applyFill="1" applyBorder="1" applyAlignment="1">
      <alignment horizontal="center" vertical="center" wrapText="1"/>
    </xf>
    <xf numFmtId="0" fontId="70" fillId="3" borderId="97" xfId="0" applyFont="1" applyFill="1" applyBorder="1" applyAlignment="1">
      <alignment horizontal="left" vertical="center"/>
    </xf>
    <xf numFmtId="0" fontId="68" fillId="0" borderId="97" xfId="0" applyFont="1" applyBorder="1" applyAlignment="1">
      <alignment vertical="top" wrapText="1"/>
    </xf>
    <xf numFmtId="0" fontId="69" fillId="3" borderId="97" xfId="0" applyFont="1" applyFill="1" applyBorder="1" applyAlignment="1">
      <alignment horizontal="center" vertical="center"/>
    </xf>
    <xf numFmtId="0" fontId="70" fillId="3" borderId="97" xfId="0" applyFont="1" applyFill="1" applyBorder="1" applyAlignment="1">
      <alignment horizontal="center" vertical="center"/>
    </xf>
    <xf numFmtId="0" fontId="68" fillId="3" borderId="97" xfId="0" applyFont="1" applyFill="1" applyBorder="1" applyAlignment="1">
      <alignment horizontal="left" vertical="center" wrapText="1"/>
    </xf>
    <xf numFmtId="0" fontId="68" fillId="0" borderId="97" xfId="0" applyFont="1" applyBorder="1" applyAlignment="1">
      <alignment horizontal="left" vertical="center" wrapText="1"/>
    </xf>
    <xf numFmtId="0" fontId="70" fillId="0" borderId="97" xfId="0" applyFont="1" applyBorder="1" applyAlignment="1">
      <alignment horizontal="left" vertical="center"/>
    </xf>
    <xf numFmtId="0" fontId="66" fillId="0" borderId="0" xfId="0" applyFont="1" applyAlignment="1">
      <alignment horizontal="left"/>
    </xf>
    <xf numFmtId="0" fontId="64" fillId="0" borderId="0" xfId="0" applyFont="1" applyAlignment="1">
      <alignment horizontal="center"/>
    </xf>
    <xf numFmtId="0" fontId="66"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1" fillId="3" borderId="30" xfId="0" applyFont="1" applyFill="1" applyBorder="1" applyAlignment="1">
      <alignment horizontal="center" vertical="center"/>
    </xf>
    <xf numFmtId="0" fontId="71"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4" xfId="0" applyFont="1" applyFill="1" applyBorder="1" applyAlignment="1">
      <alignment vertical="center"/>
    </xf>
    <xf numFmtId="0" fontId="5" fillId="3" borderId="10" xfId="0" applyFont="1" applyFill="1" applyBorder="1" applyAlignment="1">
      <alignment vertical="center"/>
    </xf>
    <xf numFmtId="0" fontId="0" fillId="3" borderId="104" xfId="0" applyFill="1" applyBorder="1"/>
    <xf numFmtId="0" fontId="34" fillId="6" borderId="66" xfId="0" applyFont="1" applyFill="1" applyBorder="1" applyAlignment="1">
      <alignment horizontal="center" vertical="center" wrapText="1" readingOrder="1"/>
    </xf>
    <xf numFmtId="0" fontId="34" fillId="6" borderId="68" xfId="0" applyFont="1" applyFill="1" applyBorder="1" applyAlignment="1">
      <alignment horizontal="center" vertical="center" wrapText="1" readingOrder="1"/>
    </xf>
    <xf numFmtId="0" fontId="34" fillId="6" borderId="69" xfId="0" applyFont="1" applyFill="1" applyBorder="1" applyAlignment="1">
      <alignment horizontal="center" vertical="center" wrapText="1" readingOrder="1"/>
    </xf>
    <xf numFmtId="0" fontId="72" fillId="3" borderId="0" xfId="0" applyFont="1" applyFill="1"/>
    <xf numFmtId="0" fontId="34" fillId="6" borderId="28" xfId="0" applyFont="1" applyFill="1" applyBorder="1" applyAlignment="1">
      <alignment horizontal="center" vertical="center" wrapText="1" readingOrder="1"/>
    </xf>
    <xf numFmtId="0" fontId="34"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5" fillId="7" borderId="105" xfId="0" applyFont="1" applyFill="1" applyBorder="1" applyAlignment="1">
      <alignment horizontal="center" vertical="center" wrapText="1" readingOrder="1"/>
    </xf>
    <xf numFmtId="0" fontId="35" fillId="8" borderId="106" xfId="0" applyFont="1" applyFill="1" applyBorder="1" applyAlignment="1">
      <alignment horizontal="center" vertical="center" wrapText="1" readingOrder="1"/>
    </xf>
    <xf numFmtId="0" fontId="35" fillId="9" borderId="106" xfId="0" applyFont="1" applyFill="1" applyBorder="1" applyAlignment="1">
      <alignment horizontal="center" vertical="center" wrapText="1" readingOrder="1"/>
    </xf>
    <xf numFmtId="0" fontId="35" fillId="10" borderId="106" xfId="0" applyFont="1" applyFill="1" applyBorder="1" applyAlignment="1">
      <alignment horizontal="center" vertical="center" wrapText="1" readingOrder="1"/>
    </xf>
    <xf numFmtId="0" fontId="36" fillId="11" borderId="106" xfId="0" applyFont="1" applyFill="1" applyBorder="1" applyAlignment="1">
      <alignment horizontal="center" vertical="center" wrapText="1" readingOrder="1"/>
    </xf>
    <xf numFmtId="0" fontId="34"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11" fillId="3" borderId="19"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3" fontId="75" fillId="0" borderId="2" xfId="0" applyNumberFormat="1" applyFont="1" applyBorder="1" applyAlignment="1">
      <alignment horizontal="justify" vertical="center" wrapText="1"/>
    </xf>
    <xf numFmtId="0" fontId="76" fillId="0" borderId="2" xfId="0" applyFont="1" applyBorder="1" applyAlignment="1" applyProtection="1">
      <alignment horizontal="justify" vertical="center" wrapText="1"/>
      <protection locked="0"/>
    </xf>
    <xf numFmtId="0" fontId="78" fillId="4" borderId="48" xfId="0" applyFont="1" applyFill="1" applyBorder="1" applyAlignment="1">
      <alignment horizontal="center" vertical="center"/>
    </xf>
    <xf numFmtId="0" fontId="78" fillId="4" borderId="57" xfId="0" applyFont="1" applyFill="1" applyBorder="1" applyAlignment="1">
      <alignment horizontal="center" vertical="center" textRotation="90" wrapText="1"/>
    </xf>
    <xf numFmtId="0" fontId="78" fillId="4" borderId="58" xfId="0" applyFont="1" applyFill="1" applyBorder="1" applyAlignment="1">
      <alignment horizontal="center" vertical="center" textRotation="90" wrapText="1"/>
    </xf>
    <xf numFmtId="0" fontId="78" fillId="4" borderId="59" xfId="0" applyFont="1" applyFill="1" applyBorder="1" applyAlignment="1">
      <alignment horizontal="center" vertical="center" wrapText="1"/>
    </xf>
    <xf numFmtId="0" fontId="78" fillId="4" borderId="35" xfId="0" applyFont="1" applyFill="1" applyBorder="1" applyAlignment="1">
      <alignment horizontal="center" vertical="center" textRotation="90" wrapText="1"/>
    </xf>
    <xf numFmtId="0" fontId="79" fillId="4" borderId="35" xfId="0" applyFont="1" applyFill="1" applyBorder="1" applyAlignment="1">
      <alignment horizontal="center" vertical="center" textRotation="90"/>
    </xf>
    <xf numFmtId="0" fontId="78" fillId="4" borderId="35" xfId="0" applyFont="1" applyFill="1" applyBorder="1" applyAlignment="1">
      <alignment horizontal="center" vertical="center" wrapText="1"/>
    </xf>
    <xf numFmtId="0" fontId="78" fillId="4" borderId="55" xfId="0" applyFont="1" applyFill="1" applyBorder="1" applyAlignment="1">
      <alignment horizontal="center" vertical="center" textRotation="90" wrapText="1"/>
    </xf>
    <xf numFmtId="0" fontId="78" fillId="4" borderId="1" xfId="0" applyFont="1" applyFill="1" applyBorder="1" applyAlignment="1">
      <alignment horizontal="center" vertical="center" textRotation="90" wrapText="1"/>
    </xf>
    <xf numFmtId="2" fontId="77" fillId="0" borderId="2" xfId="3" applyNumberFormat="1" applyFont="1" applyBorder="1" applyAlignment="1">
      <alignment horizontal="justify" vertical="center" wrapText="1"/>
    </xf>
    <xf numFmtId="2" fontId="77" fillId="0" borderId="20" xfId="3" applyNumberFormat="1" applyFont="1" applyBorder="1" applyAlignment="1">
      <alignment horizontal="justify" vertical="center" wrapText="1"/>
    </xf>
    <xf numFmtId="3" fontId="75" fillId="0" borderId="20" xfId="0" applyNumberFormat="1" applyFont="1" applyBorder="1" applyAlignment="1">
      <alignment horizontal="justify" vertical="center" wrapText="1"/>
    </xf>
    <xf numFmtId="0" fontId="74" fillId="4" borderId="6" xfId="0" applyFont="1" applyFill="1" applyBorder="1" applyAlignment="1">
      <alignment horizontal="left" vertical="top"/>
    </xf>
    <xf numFmtId="0" fontId="74" fillId="4" borderId="0" xfId="0" applyFont="1" applyFill="1" applyAlignment="1">
      <alignment horizontal="left" vertical="top"/>
    </xf>
    <xf numFmtId="0" fontId="75" fillId="3" borderId="0" xfId="0" applyFont="1" applyFill="1" applyAlignment="1">
      <alignment horizontal="center" vertical="center"/>
    </xf>
    <xf numFmtId="0" fontId="75" fillId="0" borderId="2" xfId="0" applyFont="1" applyBorder="1" applyAlignment="1">
      <alignment horizontal="justify" vertical="center"/>
    </xf>
    <xf numFmtId="3" fontId="75" fillId="0" borderId="0" xfId="0" applyNumberFormat="1" applyFont="1" applyAlignment="1">
      <alignment horizontal="left"/>
    </xf>
    <xf numFmtId="0" fontId="75" fillId="0" borderId="0" xfId="0" applyFont="1"/>
    <xf numFmtId="0" fontId="75" fillId="0" borderId="107" xfId="0" applyFont="1" applyBorder="1" applyAlignment="1">
      <alignment horizontal="justify" vertical="center" wrapText="1"/>
    </xf>
    <xf numFmtId="0" fontId="75" fillId="0" borderId="25" xfId="0" applyFont="1" applyBorder="1" applyAlignment="1">
      <alignment horizontal="justify" vertical="center" wrapText="1"/>
    </xf>
    <xf numFmtId="0" fontId="75" fillId="0" borderId="108" xfId="0" applyFont="1" applyBorder="1" applyAlignment="1">
      <alignment horizontal="justify" vertical="center" wrapText="1"/>
    </xf>
    <xf numFmtId="0" fontId="75" fillId="0" borderId="25" xfId="0" applyFont="1" applyBorder="1" applyAlignment="1">
      <alignment horizontal="justify" vertical="center"/>
    </xf>
    <xf numFmtId="0" fontId="75" fillId="0" borderId="108" xfId="0" applyFont="1" applyBorder="1" applyAlignment="1">
      <alignment horizontal="justify" vertical="center"/>
    </xf>
    <xf numFmtId="0" fontId="0" fillId="0" borderId="110" xfId="0" applyBorder="1" applyAlignment="1">
      <alignment horizontal="center" vertical="center" wrapText="1"/>
    </xf>
    <xf numFmtId="0" fontId="0" fillId="0" borderId="2" xfId="0"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64"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0" fontId="0" fillId="0" borderId="27" xfId="0"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2" fontId="77" fillId="0" borderId="31" xfId="3" applyNumberFormat="1" applyFont="1" applyBorder="1" applyAlignment="1">
      <alignment horizontal="center" vertical="center" wrapText="1"/>
    </xf>
    <xf numFmtId="2" fontId="77" fillId="0" borderId="2" xfId="3" applyNumberFormat="1" applyFont="1" applyBorder="1" applyAlignment="1">
      <alignment horizontal="center" vertical="center" wrapText="1"/>
    </xf>
    <xf numFmtId="2" fontId="77" fillId="0" borderId="20" xfId="3" applyNumberFormat="1" applyFont="1" applyBorder="1" applyAlignment="1">
      <alignment horizontal="center" vertical="center" wrapText="1"/>
    </xf>
    <xf numFmtId="0" fontId="77" fillId="0" borderId="2" xfId="0" applyFont="1" applyBorder="1" applyAlignment="1">
      <alignment horizontal="center" vertical="center" wrapText="1"/>
    </xf>
    <xf numFmtId="0" fontId="77" fillId="0" borderId="20" xfId="0" applyFont="1" applyBorder="1" applyAlignment="1">
      <alignment horizontal="center" vertical="center" wrapText="1"/>
    </xf>
    <xf numFmtId="0" fontId="75" fillId="23" borderId="25" xfId="0" applyFont="1" applyFill="1" applyBorder="1" applyAlignment="1">
      <alignment horizontal="justify" vertical="center" wrapText="1"/>
    </xf>
    <xf numFmtId="0" fontId="75" fillId="23" borderId="107" xfId="0" applyFont="1" applyFill="1" applyBorder="1" applyAlignment="1">
      <alignment horizontal="justify" vertical="center" wrapText="1"/>
    </xf>
    <xf numFmtId="0" fontId="75" fillId="0" borderId="20" xfId="0" applyFont="1" applyBorder="1" applyAlignment="1">
      <alignment horizontal="justify" vertical="center"/>
    </xf>
    <xf numFmtId="0" fontId="75" fillId="23" borderId="107" xfId="0" applyFont="1" applyFill="1" applyBorder="1" applyAlignment="1">
      <alignment horizontal="justify" vertical="center"/>
    </xf>
    <xf numFmtId="0" fontId="75" fillId="23" borderId="25" xfId="0" applyFont="1" applyFill="1" applyBorder="1" applyAlignment="1">
      <alignment horizontal="justify" vertical="center"/>
    </xf>
    <xf numFmtId="0" fontId="0" fillId="0" borderId="31" xfId="0" applyFill="1" applyBorder="1" applyAlignment="1">
      <alignment horizontal="center" vertical="center" wrapText="1"/>
    </xf>
    <xf numFmtId="0" fontId="77" fillId="0" borderId="31" xfId="0" applyFont="1" applyFill="1" applyBorder="1" applyAlignment="1">
      <alignment horizontal="center" vertical="center" wrapText="1"/>
    </xf>
    <xf numFmtId="0" fontId="76" fillId="0" borderId="31" xfId="0" applyFont="1" applyFill="1" applyBorder="1" applyAlignment="1" applyProtection="1">
      <alignment horizontal="justify" vertical="center" wrapText="1"/>
      <protection locked="0"/>
    </xf>
    <xf numFmtId="0" fontId="77" fillId="0" borderId="2" xfId="0" applyFont="1" applyFill="1" applyBorder="1" applyAlignment="1">
      <alignment horizontal="center" vertical="center" wrapText="1"/>
    </xf>
    <xf numFmtId="2" fontId="77" fillId="0" borderId="2" xfId="3" applyNumberFormat="1" applyFont="1" applyFill="1" applyBorder="1" applyAlignment="1">
      <alignment horizontal="left" vertical="center" wrapText="1"/>
    </xf>
    <xf numFmtId="0" fontId="76" fillId="0" borderId="2" xfId="0" applyFont="1" applyFill="1" applyBorder="1" applyAlignment="1" applyProtection="1">
      <alignment horizontal="justify" vertical="center" wrapText="1"/>
      <protection locked="0"/>
    </xf>
    <xf numFmtId="0" fontId="77" fillId="0" borderId="19" xfId="0" applyFont="1" applyFill="1" applyBorder="1" applyAlignment="1">
      <alignment horizontal="center" vertical="center" wrapText="1"/>
    </xf>
    <xf numFmtId="4" fontId="0" fillId="0" borderId="42" xfId="0" applyNumberFormat="1" applyBorder="1" applyAlignment="1">
      <alignment horizontal="center" vertical="center" wrapText="1"/>
    </xf>
    <xf numFmtId="0" fontId="0" fillId="3" borderId="42" xfId="0" applyFill="1" applyBorder="1" applyAlignment="1">
      <alignment horizontal="center" vertical="center" wrapText="1"/>
    </xf>
    <xf numFmtId="0" fontId="10" fillId="3" borderId="20" xfId="0" applyFont="1" applyFill="1" applyBorder="1" applyAlignment="1">
      <alignment horizontal="center" vertical="center"/>
    </xf>
    <xf numFmtId="0" fontId="10" fillId="3" borderId="65" xfId="0" applyFont="1" applyFill="1" applyBorder="1" applyAlignment="1">
      <alignment horizontal="center" vertical="center"/>
    </xf>
    <xf numFmtId="0" fontId="11" fillId="0" borderId="31" xfId="0" applyFont="1" applyFill="1" applyBorder="1" applyAlignment="1">
      <alignment horizontal="center" vertical="center" wrapText="1"/>
    </xf>
    <xf numFmtId="0" fontId="11" fillId="0" borderId="31" xfId="0" applyFont="1" applyFill="1" applyBorder="1" applyAlignment="1">
      <alignment horizontal="center" vertical="center"/>
    </xf>
    <xf numFmtId="0" fontId="11" fillId="0" borderId="63" xfId="0" applyFont="1" applyFill="1" applyBorder="1" applyAlignment="1">
      <alignment horizontal="center" vertical="center" wrapText="1"/>
    </xf>
    <xf numFmtId="0" fontId="0" fillId="0" borderId="31" xfId="0" applyFill="1" applyBorder="1" applyAlignment="1">
      <alignment horizontal="left" vertical="center" wrapText="1"/>
    </xf>
    <xf numFmtId="0" fontId="0" fillId="0" borderId="2" xfId="0" applyFill="1" applyBorder="1" applyAlignment="1">
      <alignment horizontal="left" vertical="center" wrapText="1"/>
    </xf>
    <xf numFmtId="0" fontId="7" fillId="0" borderId="2" xfId="0" applyFont="1" applyFill="1" applyBorder="1" applyAlignment="1" applyProtection="1">
      <alignment horizontal="justify" vertical="center" wrapText="1"/>
      <protection locked="0"/>
    </xf>
    <xf numFmtId="0" fontId="17" fillId="0" borderId="2" xfId="0" applyFont="1" applyFill="1" applyBorder="1" applyAlignment="1">
      <alignment horizontal="justify" vertical="center" wrapText="1"/>
    </xf>
    <xf numFmtId="0" fontId="17" fillId="0" borderId="20" xfId="0" applyFont="1" applyFill="1" applyBorder="1" applyAlignment="1">
      <alignment horizontal="justify" vertical="center" wrapText="1"/>
    </xf>
    <xf numFmtId="0" fontId="0" fillId="0" borderId="19" xfId="0" applyFill="1" applyBorder="1" applyAlignment="1">
      <alignment horizontal="left" vertical="center" wrapText="1"/>
    </xf>
    <xf numFmtId="0" fontId="0" fillId="0" borderId="20" xfId="0" applyFill="1" applyBorder="1" applyAlignment="1">
      <alignment horizontal="left" vertical="center" wrapText="1"/>
    </xf>
    <xf numFmtId="0" fontId="83" fillId="0" borderId="19" xfId="0" applyFont="1" applyFill="1" applyBorder="1" applyAlignment="1" applyProtection="1">
      <alignment horizontal="justify" vertical="center" wrapText="1"/>
      <protection locked="0"/>
    </xf>
    <xf numFmtId="0" fontId="83" fillId="0" borderId="2" xfId="0" applyFont="1" applyFill="1" applyBorder="1" applyAlignment="1" applyProtection="1">
      <alignment horizontal="justify" vertical="center" wrapText="1"/>
      <protection locked="0"/>
    </xf>
    <xf numFmtId="0" fontId="81" fillId="0" borderId="31" xfId="0" applyFont="1" applyFill="1" applyBorder="1" applyAlignment="1">
      <alignment horizontal="justify" vertical="center" wrapText="1"/>
    </xf>
    <xf numFmtId="0" fontId="77" fillId="0" borderId="109" xfId="0" applyFont="1" applyFill="1" applyBorder="1" applyAlignment="1">
      <alignment horizontal="center" vertical="center" wrapText="1"/>
    </xf>
    <xf numFmtId="0" fontId="82" fillId="0" borderId="2" xfId="0" applyFont="1" applyFill="1" applyBorder="1" applyAlignment="1">
      <alignment horizontal="justify" vertical="center" wrapText="1"/>
    </xf>
    <xf numFmtId="0" fontId="77" fillId="0" borderId="73" xfId="0" applyFont="1" applyFill="1" applyBorder="1" applyAlignment="1">
      <alignment horizontal="center" vertical="center" wrapText="1"/>
    </xf>
    <xf numFmtId="0" fontId="77" fillId="0" borderId="27" xfId="0" applyFont="1" applyFill="1" applyBorder="1" applyAlignment="1">
      <alignment horizontal="center" vertical="center" wrapText="1"/>
    </xf>
    <xf numFmtId="0" fontId="81" fillId="0" borderId="2" xfId="0" applyFont="1" applyFill="1" applyBorder="1" applyAlignment="1">
      <alignment horizontal="justify" vertical="center" wrapText="1"/>
    </xf>
    <xf numFmtId="0" fontId="81" fillId="0" borderId="20" xfId="0" applyFont="1" applyFill="1" applyBorder="1" applyAlignment="1">
      <alignment horizontal="justify" vertical="center" wrapText="1"/>
    </xf>
    <xf numFmtId="0" fontId="77" fillId="0" borderId="110" xfId="0" applyFont="1" applyFill="1" applyBorder="1" applyAlignment="1">
      <alignment horizontal="center" vertical="center" wrapText="1"/>
    </xf>
    <xf numFmtId="0" fontId="77" fillId="0" borderId="20"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09"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110" xfId="0" applyFill="1" applyBorder="1" applyAlignment="1">
      <alignment horizontal="center" vertical="center" wrapText="1"/>
    </xf>
    <xf numFmtId="0" fontId="82" fillId="0" borderId="31" xfId="0" applyFont="1" applyFill="1" applyBorder="1" applyAlignment="1">
      <alignment horizontal="justify" vertical="center"/>
    </xf>
    <xf numFmtId="0" fontId="82" fillId="0" borderId="2" xfId="0" applyFont="1" applyFill="1" applyBorder="1" applyAlignment="1">
      <alignment horizontal="justify" vertical="center"/>
    </xf>
    <xf numFmtId="3" fontId="75" fillId="0" borderId="31" xfId="0" applyNumberFormat="1" applyFont="1" applyFill="1" applyBorder="1" applyAlignment="1">
      <alignment horizontal="justify" vertical="center" wrapText="1"/>
    </xf>
    <xf numFmtId="3" fontId="75" fillId="0" borderId="2" xfId="0" applyNumberFormat="1" applyFont="1" applyFill="1" applyBorder="1" applyAlignment="1">
      <alignment horizontal="justify" vertical="center" wrapText="1"/>
    </xf>
    <xf numFmtId="3" fontId="75" fillId="0" borderId="20" xfId="0" applyNumberFormat="1" applyFont="1" applyFill="1" applyBorder="1" applyAlignment="1">
      <alignment horizontal="justify" vertical="center" wrapText="1"/>
    </xf>
    <xf numFmtId="0" fontId="11" fillId="0" borderId="2" xfId="0" applyFont="1" applyBorder="1" applyAlignment="1">
      <alignment horizontal="justify" vertical="center" wrapText="1"/>
    </xf>
    <xf numFmtId="0" fontId="84" fillId="0" borderId="2" xfId="0" applyFont="1" applyBorder="1" applyAlignment="1">
      <alignment horizontal="left"/>
    </xf>
    <xf numFmtId="0" fontId="84" fillId="0" borderId="2" xfId="0" applyFont="1" applyBorder="1" applyAlignment="1">
      <alignment horizontal="justify" vertical="center" wrapText="1"/>
    </xf>
    <xf numFmtId="0" fontId="84" fillId="0" borderId="20" xfId="0" applyFont="1" applyBorder="1" applyAlignment="1">
      <alignment horizontal="justify" vertical="center" wrapText="1"/>
    </xf>
    <xf numFmtId="0" fontId="84" fillId="0" borderId="31" xfId="0" applyFont="1" applyBorder="1" applyAlignment="1">
      <alignment horizontal="left" vertical="center" wrapText="1"/>
    </xf>
    <xf numFmtId="0" fontId="84" fillId="0" borderId="2" xfId="0" applyFont="1" applyBorder="1" applyAlignment="1">
      <alignment horizontal="left" vertical="center" wrapText="1"/>
    </xf>
    <xf numFmtId="0" fontId="11" fillId="0" borderId="19" xfId="0" applyFont="1" applyBorder="1" applyAlignment="1">
      <alignment horizontal="justify" vertical="center" wrapText="1"/>
    </xf>
    <xf numFmtId="0" fontId="84" fillId="0" borderId="0" xfId="0" applyFont="1" applyAlignment="1">
      <alignment horizontal="left" wrapText="1"/>
    </xf>
    <xf numFmtId="0" fontId="11" fillId="0" borderId="2" xfId="0" applyFont="1" applyBorder="1" applyAlignment="1">
      <alignment horizontal="justify" vertical="center"/>
    </xf>
    <xf numFmtId="0" fontId="18" fillId="0" borderId="2" xfId="0" applyFont="1" applyBorder="1" applyAlignment="1">
      <alignment horizontal="justify" vertical="center" wrapText="1"/>
    </xf>
    <xf numFmtId="0" fontId="84" fillId="0" borderId="2" xfId="0" applyFont="1" applyBorder="1" applyAlignment="1">
      <alignment horizontal="justify" vertical="center"/>
    </xf>
    <xf numFmtId="0" fontId="82" fillId="0" borderId="31" xfId="0" applyFont="1" applyBorder="1" applyAlignment="1">
      <alignment horizontal="justify" vertical="center" wrapText="1"/>
    </xf>
    <xf numFmtId="0" fontId="82" fillId="0" borderId="2" xfId="0" applyFont="1" applyBorder="1" applyAlignment="1">
      <alignment horizontal="justify" vertical="center" wrapText="1"/>
    </xf>
    <xf numFmtId="0" fontId="59" fillId="19" borderId="97" xfId="0" applyFont="1" applyFill="1" applyBorder="1" applyAlignment="1" applyProtection="1">
      <alignment horizontal="left" vertical="center" wrapText="1" indent="1"/>
      <protection locked="0"/>
    </xf>
    <xf numFmtId="0" fontId="63" fillId="3" borderId="100" xfId="0" applyFont="1" applyFill="1" applyBorder="1" applyAlignment="1">
      <alignment horizontal="justify" vertical="center" wrapText="1"/>
    </xf>
    <xf numFmtId="0" fontId="63" fillId="0" borderId="100" xfId="0" applyFont="1" applyBorder="1" applyAlignment="1">
      <alignment horizontal="justify" vertical="center" wrapText="1"/>
    </xf>
    <xf numFmtId="0" fontId="63" fillId="21" borderId="100" xfId="0" applyFont="1" applyFill="1" applyBorder="1" applyAlignment="1">
      <alignment horizontal="justify" vertical="center" wrapText="1"/>
    </xf>
    <xf numFmtId="0" fontId="63" fillId="3" borderId="100" xfId="0" applyFont="1" applyFill="1" applyBorder="1" applyAlignment="1">
      <alignment horizontal="justify" vertical="center" wrapText="1" readingOrder="1"/>
    </xf>
    <xf numFmtId="0" fontId="57" fillId="3" borderId="0" xfId="0" applyFont="1" applyFill="1" applyAlignment="1">
      <alignment horizontal="justify"/>
    </xf>
    <xf numFmtId="0" fontId="63" fillId="3" borderId="100" xfId="0" applyFont="1" applyFill="1" applyBorder="1" applyAlignment="1">
      <alignment horizontal="justify" vertical="center"/>
    </xf>
    <xf numFmtId="0" fontId="63" fillId="3" borderId="101" xfId="0" applyFont="1" applyFill="1" applyBorder="1" applyAlignment="1">
      <alignment horizontal="justify" vertical="center" wrapText="1"/>
    </xf>
    <xf numFmtId="0" fontId="57" fillId="0" borderId="112" xfId="0" applyFont="1" applyBorder="1" applyAlignment="1">
      <alignment horizontal="center"/>
    </xf>
    <xf numFmtId="0" fontId="57" fillId="0" borderId="112" xfId="0" applyFont="1" applyBorder="1"/>
    <xf numFmtId="0" fontId="57" fillId="0" borderId="113" xfId="0" applyFont="1" applyBorder="1"/>
    <xf numFmtId="0" fontId="85" fillId="0" borderId="114" xfId="0" applyFont="1" applyBorder="1" applyAlignment="1">
      <alignment horizontal="center" vertical="center" wrapText="1"/>
    </xf>
    <xf numFmtId="0" fontId="85" fillId="0" borderId="117" xfId="0" applyFont="1" applyBorder="1" applyAlignment="1">
      <alignment horizontal="center" vertical="center" wrapText="1"/>
    </xf>
    <xf numFmtId="0" fontId="85" fillId="0" borderId="118" xfId="0" applyFont="1" applyBorder="1" applyAlignment="1">
      <alignment horizontal="center" vertical="center" wrapText="1"/>
    </xf>
    <xf numFmtId="0" fontId="85" fillId="0" borderId="119" xfId="0" applyFont="1" applyBorder="1" applyAlignment="1">
      <alignment horizontal="center" vertical="center" wrapText="1"/>
    </xf>
    <xf numFmtId="0" fontId="85" fillId="0" borderId="122" xfId="0" applyFont="1" applyBorder="1" applyAlignment="1">
      <alignment horizontal="center" vertical="center" wrapText="1"/>
    </xf>
    <xf numFmtId="0" fontId="85" fillId="0" borderId="123" xfId="0" applyFont="1" applyBorder="1" applyAlignment="1">
      <alignment horizontal="center" vertical="center" wrapText="1"/>
    </xf>
    <xf numFmtId="0" fontId="57" fillId="0" borderId="118" xfId="0" applyFont="1" applyBorder="1"/>
    <xf numFmtId="0" fontId="61" fillId="26" borderId="102" xfId="0" applyFont="1" applyFill="1" applyBorder="1" applyAlignment="1">
      <alignment horizontal="center" vertical="center" wrapText="1" readingOrder="1"/>
    </xf>
    <xf numFmtId="0" fontId="61" fillId="26" borderId="127" xfId="0" applyFont="1" applyFill="1" applyBorder="1" applyAlignment="1">
      <alignment horizontal="center" vertical="center" wrapText="1" readingOrder="1"/>
    </xf>
    <xf numFmtId="0" fontId="63" fillId="27" borderId="127" xfId="0" applyFont="1" applyFill="1" applyBorder="1" applyAlignment="1">
      <alignment horizontal="center" wrapText="1" readingOrder="1"/>
    </xf>
    <xf numFmtId="0" fontId="63" fillId="27" borderId="127" xfId="0" applyFont="1" applyFill="1" applyBorder="1" applyAlignment="1">
      <alignment wrapText="1"/>
    </xf>
    <xf numFmtId="0" fontId="63" fillId="27" borderId="127" xfId="0" applyFont="1" applyFill="1" applyBorder="1" applyAlignment="1">
      <alignment horizontal="center" wrapText="1"/>
    </xf>
    <xf numFmtId="0" fontId="87" fillId="3" borderId="111" xfId="0" applyFont="1" applyFill="1" applyBorder="1"/>
    <xf numFmtId="0" fontId="63" fillId="0" borderId="127" xfId="0" applyFont="1" applyBorder="1" applyAlignment="1">
      <alignment horizontal="center" wrapText="1" readingOrder="1"/>
    </xf>
    <xf numFmtId="0" fontId="70" fillId="0" borderId="99" xfId="0" applyFont="1" applyBorder="1" applyAlignment="1">
      <alignment vertical="top"/>
    </xf>
    <xf numFmtId="0" fontId="63" fillId="0" borderId="127" xfId="0" applyFont="1" applyBorder="1" applyAlignment="1">
      <alignment wrapText="1"/>
    </xf>
    <xf numFmtId="0" fontId="70" fillId="0" borderId="129" xfId="0" applyFont="1" applyBorder="1" applyAlignment="1">
      <alignment vertical="top" wrapText="1"/>
    </xf>
    <xf numFmtId="0" fontId="70" fillId="27" borderId="129" xfId="0" applyFont="1" applyFill="1" applyBorder="1" applyAlignment="1">
      <alignment vertical="top"/>
    </xf>
    <xf numFmtId="0" fontId="70" fillId="0" borderId="129" xfId="0" applyFont="1" applyBorder="1" applyAlignment="1">
      <alignment vertical="top"/>
    </xf>
    <xf numFmtId="0" fontId="61" fillId="0" borderId="102" xfId="0" applyFont="1" applyBorder="1" applyAlignment="1">
      <alignment wrapText="1" readingOrder="1"/>
    </xf>
    <xf numFmtId="0" fontId="63" fillId="27" borderId="127" xfId="0" applyFont="1" applyFill="1" applyBorder="1" applyAlignment="1">
      <alignment wrapText="1" readingOrder="1"/>
    </xf>
    <xf numFmtId="0" fontId="61" fillId="26" borderId="102" xfId="0" applyFont="1" applyFill="1" applyBorder="1" applyAlignment="1">
      <alignment horizontal="center" wrapText="1" readingOrder="1"/>
    </xf>
    <xf numFmtId="0" fontId="61" fillId="26" borderId="127" xfId="0" applyFont="1" applyFill="1" applyBorder="1" applyAlignment="1">
      <alignment horizontal="center" wrapText="1" readingOrder="1"/>
    </xf>
    <xf numFmtId="0" fontId="63" fillId="27" borderId="127" xfId="0" applyFont="1" applyFill="1" applyBorder="1" applyAlignment="1">
      <alignment horizontal="left" vertical="top" wrapText="1"/>
    </xf>
    <xf numFmtId="0" fontId="63" fillId="27" borderId="127" xfId="0" applyFont="1" applyFill="1" applyBorder="1" applyAlignment="1">
      <alignment horizontal="left" vertical="top" wrapText="1" readingOrder="1"/>
    </xf>
    <xf numFmtId="0" fontId="88" fillId="27" borderId="127" xfId="0" applyFont="1" applyFill="1" applyBorder="1" applyAlignment="1">
      <alignment horizontal="left" vertical="top" wrapText="1"/>
    </xf>
    <xf numFmtId="0" fontId="89" fillId="27" borderId="0" xfId="0" applyFont="1" applyFill="1" applyAlignment="1">
      <alignment horizontal="left" vertical="top"/>
    </xf>
    <xf numFmtId="0" fontId="63" fillId="27" borderId="102" xfId="0" applyFont="1" applyFill="1" applyBorder="1" applyAlignment="1">
      <alignment horizontal="center" wrapText="1"/>
    </xf>
    <xf numFmtId="0" fontId="63" fillId="27" borderId="126" xfId="0" applyFont="1" applyFill="1" applyBorder="1" applyAlignment="1">
      <alignment horizontal="left" vertical="top"/>
    </xf>
    <xf numFmtId="0" fontId="63" fillId="27" borderId="127" xfId="0" applyFont="1" applyFill="1" applyBorder="1" applyAlignment="1">
      <alignment horizontal="left" vertical="top"/>
    </xf>
    <xf numFmtId="0" fontId="63" fillId="27" borderId="127" xfId="0" applyFont="1" applyFill="1" applyBorder="1" applyAlignment="1">
      <alignment horizontal="center"/>
    </xf>
    <xf numFmtId="164" fontId="47" fillId="15" borderId="0" xfId="0" applyNumberFormat="1" applyFont="1" applyFill="1" applyAlignment="1" applyProtection="1">
      <alignment horizontal="center" vertical="center" wrapText="1"/>
      <protection locked="0"/>
    </xf>
    <xf numFmtId="0" fontId="47"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3" fillId="0" borderId="0" xfId="0" applyFont="1" applyAlignment="1">
      <alignment horizontal="center"/>
    </xf>
    <xf numFmtId="0" fontId="47" fillId="15" borderId="0" xfId="0" applyFont="1" applyFill="1" applyAlignment="1" applyProtection="1">
      <alignment horizontal="center" vertical="center"/>
      <protection locked="0"/>
    </xf>
    <xf numFmtId="0" fontId="47" fillId="3" borderId="0" xfId="0" applyFont="1" applyFill="1" applyAlignment="1">
      <alignment horizontal="center"/>
    </xf>
    <xf numFmtId="0" fontId="45" fillId="3" borderId="66" xfId="0" applyFont="1" applyFill="1" applyBorder="1" applyAlignment="1">
      <alignment horizontal="left" vertical="top" wrapText="1"/>
    </xf>
    <xf numFmtId="0" fontId="45" fillId="3" borderId="68" xfId="0" applyFont="1" applyFill="1" applyBorder="1" applyAlignment="1">
      <alignment horizontal="left" vertical="top" wrapText="1"/>
    </xf>
    <xf numFmtId="0" fontId="45" fillId="3" borderId="69" xfId="0" applyFont="1" applyFill="1" applyBorder="1" applyAlignment="1">
      <alignment horizontal="left" vertical="top" wrapText="1"/>
    </xf>
    <xf numFmtId="0" fontId="45" fillId="3" borderId="7" xfId="0" applyFont="1" applyFill="1" applyBorder="1" applyAlignment="1">
      <alignment horizontal="left" vertical="top" wrapText="1"/>
    </xf>
    <xf numFmtId="0" fontId="45" fillId="3" borderId="0" xfId="0" applyFont="1" applyFill="1" applyAlignment="1">
      <alignment horizontal="left" vertical="top" wrapText="1"/>
    </xf>
    <xf numFmtId="0" fontId="45" fillId="3" borderId="8" xfId="0" applyFont="1" applyFill="1" applyBorder="1" applyAlignment="1">
      <alignment horizontal="left" vertical="top" wrapText="1"/>
    </xf>
    <xf numFmtId="0" fontId="45" fillId="3" borderId="14" xfId="0" applyFont="1" applyFill="1" applyBorder="1" applyAlignment="1">
      <alignment horizontal="left" vertical="top" wrapText="1"/>
    </xf>
    <xf numFmtId="0" fontId="45" fillId="3" borderId="15" xfId="0" applyFont="1" applyFill="1" applyBorder="1" applyAlignment="1">
      <alignment horizontal="left" vertical="top" wrapText="1"/>
    </xf>
    <xf numFmtId="0" fontId="45" fillId="3" borderId="16" xfId="0" applyFont="1" applyFill="1" applyBorder="1" applyAlignment="1">
      <alignment horizontal="left" vertical="top" wrapText="1"/>
    </xf>
    <xf numFmtId="0" fontId="85" fillId="0" borderId="120" xfId="0" applyFont="1" applyBorder="1" applyAlignment="1">
      <alignment horizontal="center" vertical="center" wrapText="1"/>
    </xf>
    <xf numFmtId="0" fontId="85" fillId="0" borderId="121" xfId="0" applyFont="1" applyBorder="1" applyAlignment="1">
      <alignment horizontal="center" vertical="center"/>
    </xf>
    <xf numFmtId="0" fontId="61" fillId="0" borderId="100" xfId="0" applyFont="1" applyBorder="1" applyAlignment="1">
      <alignment horizontal="center" vertical="center" wrapText="1" readingOrder="1"/>
    </xf>
    <xf numFmtId="0" fontId="61" fillId="0" borderId="101" xfId="0" applyFont="1" applyBorder="1" applyAlignment="1">
      <alignment horizontal="center" vertical="center" wrapText="1" readingOrder="1"/>
    </xf>
    <xf numFmtId="0" fontId="61" fillId="0" borderId="102" xfId="0" applyFont="1" applyBorder="1" applyAlignment="1">
      <alignment horizontal="center" vertical="center" wrapText="1" readingOrder="1"/>
    </xf>
    <xf numFmtId="0" fontId="61" fillId="0" borderId="103" xfId="0" applyFont="1" applyBorder="1" applyAlignment="1">
      <alignment horizontal="center" vertical="center" wrapText="1" readingOrder="1"/>
    </xf>
    <xf numFmtId="0" fontId="85" fillId="0" borderId="115" xfId="0" applyFont="1" applyBorder="1" applyAlignment="1">
      <alignment horizontal="center" vertical="center" wrapText="1"/>
    </xf>
    <xf numFmtId="0" fontId="85" fillId="0" borderId="116" xfId="0" applyFont="1" applyBorder="1" applyAlignment="1">
      <alignment horizontal="center" vertical="center"/>
    </xf>
    <xf numFmtId="0" fontId="62" fillId="19" borderId="100" xfId="0" applyFont="1" applyFill="1" applyBorder="1" applyAlignment="1">
      <alignment horizontal="center" vertical="center" wrapText="1" readingOrder="1"/>
    </xf>
    <xf numFmtId="0" fontId="61" fillId="3" borderId="100" xfId="0" applyFont="1" applyFill="1" applyBorder="1" applyAlignment="1">
      <alignment horizontal="center" vertical="center" wrapText="1" readingOrder="1"/>
    </xf>
    <xf numFmtId="0" fontId="61" fillId="0" borderId="100" xfId="0" applyFont="1" applyBorder="1" applyAlignment="1">
      <alignment horizontal="left" vertical="center" wrapText="1" readingOrder="1"/>
    </xf>
    <xf numFmtId="0" fontId="58" fillId="0" borderId="111" xfId="0" applyFont="1" applyBorder="1" applyAlignment="1" applyProtection="1">
      <alignment horizontal="center" vertical="center" wrapText="1"/>
      <protection locked="0"/>
    </xf>
    <xf numFmtId="0" fontId="60" fillId="5" borderId="98" xfId="0" applyFont="1" applyFill="1" applyBorder="1" applyAlignment="1" applyProtection="1">
      <alignment horizontal="center" vertical="center" wrapText="1"/>
      <protection locked="0"/>
    </xf>
    <xf numFmtId="0" fontId="60" fillId="5" borderId="99" xfId="0" applyFont="1" applyFill="1" applyBorder="1" applyAlignment="1" applyProtection="1">
      <alignment horizontal="center" vertical="center" wrapText="1"/>
      <protection locked="0"/>
    </xf>
    <xf numFmtId="0" fontId="60" fillId="5" borderId="97" xfId="0" applyFont="1" applyFill="1" applyBorder="1" applyAlignment="1" applyProtection="1">
      <alignment horizontal="center" vertical="center"/>
      <protection locked="0"/>
    </xf>
    <xf numFmtId="0" fontId="59" fillId="5" borderId="97" xfId="0" applyFont="1" applyFill="1" applyBorder="1" applyAlignment="1" applyProtection="1">
      <alignment horizontal="center" vertical="center"/>
      <protection locked="0"/>
    </xf>
    <xf numFmtId="0" fontId="61" fillId="0" borderId="97" xfId="0" applyFont="1" applyBorder="1" applyAlignment="1" applyProtection="1">
      <alignment horizontal="center" vertical="center"/>
      <protection locked="0"/>
    </xf>
    <xf numFmtId="0" fontId="61" fillId="20" borderId="97" xfId="0" applyFont="1" applyFill="1" applyBorder="1" applyAlignment="1" applyProtection="1">
      <alignment horizontal="center" vertical="center" wrapText="1"/>
      <protection locked="0"/>
    </xf>
    <xf numFmtId="0" fontId="61" fillId="20" borderId="97" xfId="0" applyFont="1" applyFill="1" applyBorder="1" applyAlignment="1" applyProtection="1">
      <alignment horizontal="center" vertical="center"/>
      <protection locked="0"/>
    </xf>
    <xf numFmtId="0" fontId="60" fillId="5" borderId="97" xfId="0" applyFont="1" applyFill="1" applyBorder="1" applyAlignment="1" applyProtection="1">
      <alignment horizontal="justify" vertical="center" wrapText="1"/>
      <protection locked="0"/>
    </xf>
    <xf numFmtId="0" fontId="60" fillId="5" borderId="97" xfId="0" applyFont="1" applyFill="1" applyBorder="1" applyAlignment="1" applyProtection="1">
      <alignment horizontal="justify" vertical="center"/>
      <protection locked="0"/>
    </xf>
    <xf numFmtId="0" fontId="60" fillId="5" borderId="97" xfId="0" applyFont="1" applyFill="1" applyBorder="1" applyAlignment="1" applyProtection="1">
      <alignment horizontal="center" vertical="center" wrapText="1"/>
      <protection locked="0"/>
    </xf>
    <xf numFmtId="0" fontId="61" fillId="0" borderId="101" xfId="0" applyFont="1" applyBorder="1" applyAlignment="1">
      <alignment wrapText="1" readingOrder="1"/>
    </xf>
    <xf numFmtId="0" fontId="61" fillId="0" borderId="103" xfId="0" applyFont="1" applyBorder="1" applyAlignment="1">
      <alignment wrapText="1" readingOrder="1"/>
    </xf>
    <xf numFmtId="0" fontId="61" fillId="0" borderId="102" xfId="0" applyFont="1" applyBorder="1" applyAlignment="1">
      <alignment wrapText="1" readingOrder="1"/>
    </xf>
    <xf numFmtId="0" fontId="86" fillId="25" borderId="124" xfId="0" applyFont="1" applyFill="1" applyBorder="1" applyAlignment="1">
      <alignment horizontal="center" vertical="center" wrapText="1" readingOrder="1"/>
    </xf>
    <xf numFmtId="0" fontId="86" fillId="25" borderId="125" xfId="0" applyFont="1" applyFill="1" applyBorder="1" applyAlignment="1">
      <alignment horizontal="center" vertical="center" wrapText="1" readingOrder="1"/>
    </xf>
    <xf numFmtId="0" fontId="86" fillId="25" borderId="126" xfId="0" applyFont="1" applyFill="1" applyBorder="1" applyAlignment="1">
      <alignment horizontal="center" vertical="center" wrapText="1" readingOrder="1"/>
    </xf>
    <xf numFmtId="0" fontId="66" fillId="27" borderId="98" xfId="0" applyFont="1" applyFill="1" applyBorder="1" applyAlignment="1">
      <alignment vertical="top" wrapText="1"/>
    </xf>
    <xf numFmtId="0" fontId="66" fillId="27" borderId="128" xfId="0" applyFont="1" applyFill="1" applyBorder="1" applyAlignment="1">
      <alignment vertical="top" wrapText="1"/>
    </xf>
    <xf numFmtId="0" fontId="66" fillId="27" borderId="99" xfId="0" applyFont="1" applyFill="1" applyBorder="1" applyAlignment="1">
      <alignment vertical="top" wrapText="1"/>
    </xf>
    <xf numFmtId="0" fontId="61" fillId="27" borderId="103" xfId="0" applyFont="1" applyFill="1" applyBorder="1" applyAlignment="1">
      <alignment wrapText="1" readingOrder="1"/>
    </xf>
    <xf numFmtId="0" fontId="61" fillId="27" borderId="102" xfId="0" applyFont="1" applyFill="1" applyBorder="1" applyAlignment="1">
      <alignment wrapText="1" readingOrder="1"/>
    </xf>
    <xf numFmtId="0" fontId="87" fillId="3" borderId="111" xfId="0" applyFont="1" applyFill="1" applyBorder="1" applyAlignment="1">
      <alignment horizontal="center"/>
    </xf>
    <xf numFmtId="0" fontId="60" fillId="5" borderId="97" xfId="0" applyFont="1" applyFill="1" applyBorder="1" applyAlignment="1" applyProtection="1">
      <alignment horizontal="justify" vertical="top" wrapText="1"/>
      <protection locked="0"/>
    </xf>
    <xf numFmtId="0" fontId="60" fillId="5" borderId="97" xfId="0" applyFont="1" applyFill="1" applyBorder="1" applyAlignment="1" applyProtection="1">
      <alignment horizontal="justify" vertical="top"/>
      <protection locked="0"/>
    </xf>
    <xf numFmtId="0" fontId="60" fillId="24" borderId="98" xfId="0" applyFont="1" applyFill="1" applyBorder="1" applyAlignment="1">
      <alignment horizontal="center" vertical="center" wrapText="1"/>
    </xf>
    <xf numFmtId="0" fontId="60" fillId="24" borderId="99" xfId="0" applyFont="1" applyFill="1" applyBorder="1" applyAlignment="1">
      <alignment horizontal="center" vertical="center" wrapText="1"/>
    </xf>
    <xf numFmtId="0" fontId="67" fillId="19" borderId="97" xfId="0" applyFont="1" applyFill="1" applyBorder="1" applyAlignment="1">
      <alignment horizontal="center"/>
    </xf>
    <xf numFmtId="0" fontId="65" fillId="0" borderId="0" xfId="0" applyFont="1" applyAlignment="1">
      <alignment horizontal="center" vertical="center" wrapText="1"/>
    </xf>
    <xf numFmtId="0" fontId="68" fillId="20" borderId="97" xfId="0" applyFont="1" applyFill="1" applyBorder="1" applyAlignment="1">
      <alignment horizontal="center" vertical="center" wrapText="1"/>
    </xf>
    <xf numFmtId="0" fontId="68" fillId="20" borderId="97" xfId="0" applyFont="1" applyFill="1" applyBorder="1" applyAlignment="1">
      <alignment horizontal="center" vertical="center"/>
    </xf>
    <xf numFmtId="0" fontId="40" fillId="3" borderId="0" xfId="1" applyFont="1" applyFill="1" applyAlignment="1">
      <alignment horizontal="justify" vertical="center" wrapText="1"/>
    </xf>
    <xf numFmtId="0" fontId="40" fillId="3" borderId="0" xfId="1" applyFont="1" applyFill="1" applyAlignment="1">
      <alignment horizontal="left" vertical="center" wrapText="1"/>
    </xf>
    <xf numFmtId="0" fontId="40" fillId="3" borderId="0" xfId="1" applyFont="1" applyFill="1" applyAlignment="1">
      <alignment horizontal="center" vertical="center" wrapText="1"/>
    </xf>
    <xf numFmtId="0" fontId="40" fillId="3" borderId="7" xfId="1" applyFont="1" applyFill="1" applyBorder="1" applyAlignment="1">
      <alignment horizontal="left" vertical="top" wrapText="1"/>
    </xf>
    <xf numFmtId="0" fontId="40" fillId="3" borderId="0" xfId="1" applyFont="1" applyFill="1" applyAlignment="1">
      <alignment horizontal="left" vertical="top" wrapText="1"/>
    </xf>
    <xf numFmtId="0" fontId="40" fillId="3" borderId="8" xfId="1" applyFont="1" applyFill="1" applyBorder="1" applyAlignment="1">
      <alignment horizontal="left" vertical="top" wrapText="1"/>
    </xf>
    <xf numFmtId="0" fontId="40" fillId="3" borderId="14" xfId="1" applyFont="1" applyFill="1" applyBorder="1" applyAlignment="1">
      <alignment horizontal="left" vertical="top" wrapText="1"/>
    </xf>
    <xf numFmtId="0" fontId="40" fillId="3" borderId="15" xfId="1" applyFont="1" applyFill="1" applyBorder="1" applyAlignment="1">
      <alignment horizontal="left" vertical="top" wrapText="1"/>
    </xf>
    <xf numFmtId="0" fontId="40" fillId="3" borderId="16" xfId="1" applyFont="1" applyFill="1" applyBorder="1" applyAlignment="1">
      <alignment horizontal="left" vertical="top" wrapText="1"/>
    </xf>
    <xf numFmtId="0" fontId="43" fillId="3" borderId="2" xfId="0" applyFont="1" applyFill="1" applyBorder="1" applyAlignment="1">
      <alignment horizontal="left" vertical="center" wrapText="1"/>
    </xf>
    <xf numFmtId="0" fontId="40" fillId="3" borderId="2" xfId="1" applyFont="1" applyFill="1" applyBorder="1" applyAlignment="1">
      <alignment horizontal="justify" vertical="center" wrapText="1"/>
    </xf>
    <xf numFmtId="0" fontId="40" fillId="3" borderId="64" xfId="1" applyFont="1" applyFill="1" applyBorder="1" applyAlignment="1">
      <alignment horizontal="justify" vertical="center" wrapText="1"/>
    </xf>
    <xf numFmtId="0" fontId="43" fillId="3" borderId="25" xfId="0" applyFont="1" applyFill="1" applyBorder="1" applyAlignment="1">
      <alignment horizontal="left" vertical="center" wrapText="1"/>
    </xf>
    <xf numFmtId="0" fontId="43" fillId="3" borderId="27" xfId="0" applyFont="1" applyFill="1" applyBorder="1" applyAlignment="1">
      <alignment horizontal="left" vertical="center" wrapText="1"/>
    </xf>
    <xf numFmtId="0" fontId="40" fillId="3" borderId="25" xfId="1" applyFont="1" applyFill="1" applyBorder="1" applyAlignment="1">
      <alignment horizontal="justify" vertical="center" wrapText="1"/>
    </xf>
    <xf numFmtId="0" fontId="40" fillId="3" borderId="88" xfId="1" applyFont="1" applyFill="1" applyBorder="1" applyAlignment="1">
      <alignment horizontal="justify" vertical="center" wrapText="1"/>
    </xf>
    <xf numFmtId="0" fontId="45" fillId="0" borderId="0" xfId="0" applyFont="1" applyAlignment="1">
      <alignment horizontal="left" vertical="center" wrapText="1"/>
    </xf>
    <xf numFmtId="0" fontId="45" fillId="0" borderId="8" xfId="0" applyFont="1" applyBorder="1" applyAlignment="1">
      <alignment horizontal="left" vertical="center" wrapText="1"/>
    </xf>
    <xf numFmtId="0" fontId="44" fillId="4" borderId="72" xfId="2" applyFont="1" applyFill="1" applyBorder="1" applyAlignment="1">
      <alignment horizontal="center" vertical="center" wrapText="1"/>
    </xf>
    <xf numFmtId="0" fontId="44" fillId="4" borderId="72" xfId="1" applyFont="1" applyFill="1" applyBorder="1" applyAlignment="1">
      <alignment horizontal="center" vertical="center"/>
    </xf>
    <xf numFmtId="0" fontId="44" fillId="4" borderId="87" xfId="1" applyFont="1" applyFill="1" applyBorder="1" applyAlignment="1">
      <alignment horizontal="center" vertical="center"/>
    </xf>
    <xf numFmtId="0" fontId="43" fillId="7" borderId="2" xfId="0" applyFont="1" applyFill="1" applyBorder="1" applyAlignment="1">
      <alignment horizontal="left" vertical="center" wrapText="1"/>
    </xf>
    <xf numFmtId="0" fontId="40" fillId="3" borderId="60" xfId="1" applyFont="1" applyFill="1" applyBorder="1" applyAlignment="1">
      <alignment horizontal="justify" vertical="center" wrapText="1"/>
    </xf>
    <xf numFmtId="0" fontId="40" fillId="3" borderId="85" xfId="1" applyFont="1" applyFill="1" applyBorder="1" applyAlignment="1">
      <alignment horizontal="justify" vertical="center" wrapText="1"/>
    </xf>
    <xf numFmtId="0" fontId="43" fillId="7" borderId="25" xfId="0" applyFont="1" applyFill="1" applyBorder="1" applyAlignment="1">
      <alignment horizontal="left" vertical="center" wrapText="1"/>
    </xf>
    <xf numFmtId="0" fontId="43" fillId="7" borderId="27" xfId="0" applyFont="1" applyFill="1" applyBorder="1" applyAlignment="1">
      <alignment horizontal="left" vertical="center" wrapText="1"/>
    </xf>
    <xf numFmtId="0" fontId="40" fillId="3" borderId="12" xfId="1" applyFont="1" applyFill="1" applyBorder="1" applyAlignment="1">
      <alignment horizontal="justify" vertical="center" wrapText="1"/>
    </xf>
    <xf numFmtId="0" fontId="43" fillId="3" borderId="61" xfId="0" applyFont="1" applyFill="1" applyBorder="1" applyAlignment="1">
      <alignment vertical="center" wrapText="1"/>
    </xf>
    <xf numFmtId="0" fontId="43" fillId="3" borderId="13" xfId="0" applyFont="1" applyFill="1" applyBorder="1" applyAlignment="1">
      <alignment vertical="center" wrapText="1"/>
    </xf>
    <xf numFmtId="0" fontId="43" fillId="3" borderId="70" xfId="0" applyFont="1" applyFill="1" applyBorder="1" applyAlignment="1">
      <alignment vertical="center" wrapText="1"/>
    </xf>
    <xf numFmtId="0" fontId="43" fillId="3" borderId="71" xfId="0" applyFont="1" applyFill="1" applyBorder="1" applyAlignment="1">
      <alignment vertical="center" wrapText="1"/>
    </xf>
    <xf numFmtId="0" fontId="43" fillId="3" borderId="11" xfId="0" applyFont="1" applyFill="1" applyBorder="1" applyAlignment="1">
      <alignment vertical="center" wrapText="1"/>
    </xf>
    <xf numFmtId="0" fontId="43" fillId="3" borderId="13" xfId="0" applyFont="1" applyFill="1" applyBorder="1" applyAlignment="1">
      <alignment horizontal="left" vertical="center" wrapText="1"/>
    </xf>
    <xf numFmtId="0" fontId="43" fillId="3" borderId="11" xfId="0" applyFont="1" applyFill="1" applyBorder="1" applyAlignment="1">
      <alignment horizontal="left" vertical="center" wrapText="1"/>
    </xf>
    <xf numFmtId="0" fontId="44" fillId="4" borderId="3" xfId="1" applyFont="1" applyFill="1" applyBorder="1" applyAlignment="1">
      <alignment horizontal="center" vertical="center" wrapText="1"/>
    </xf>
    <xf numFmtId="0" fontId="44" fillId="4" borderId="4" xfId="1" applyFont="1" applyFill="1" applyBorder="1" applyAlignment="1">
      <alignment horizontal="center" vertical="center" wrapText="1"/>
    </xf>
    <xf numFmtId="0" fontId="44" fillId="4" borderId="80" xfId="1" applyFont="1" applyFill="1" applyBorder="1" applyAlignment="1">
      <alignment horizontal="center" vertical="center" wrapText="1"/>
    </xf>
    <xf numFmtId="0" fontId="54" fillId="3" borderId="5" xfId="1" quotePrefix="1" applyFont="1" applyFill="1" applyBorder="1" applyAlignment="1">
      <alignment horizontal="left" vertical="top" wrapText="1"/>
    </xf>
    <xf numFmtId="0" fontId="54" fillId="3" borderId="6" xfId="1" quotePrefix="1" applyFont="1" applyFill="1" applyBorder="1" applyAlignment="1">
      <alignment horizontal="left" vertical="top" wrapText="1"/>
    </xf>
    <xf numFmtId="0" fontId="43" fillId="3" borderId="6" xfId="1" quotePrefix="1" applyFont="1" applyFill="1" applyBorder="1" applyAlignment="1">
      <alignment horizontal="left" vertical="top" wrapText="1"/>
    </xf>
    <xf numFmtId="0" fontId="43" fillId="3" borderId="81" xfId="1" quotePrefix="1" applyFont="1" applyFill="1" applyBorder="1" applyAlignment="1">
      <alignment horizontal="left" vertical="top" wrapText="1"/>
    </xf>
    <xf numFmtId="0" fontId="40" fillId="3" borderId="9" xfId="1" quotePrefix="1" applyFont="1" applyFill="1" applyBorder="1" applyAlignment="1">
      <alignment horizontal="justify" vertical="center" wrapText="1"/>
    </xf>
    <xf numFmtId="0" fontId="40" fillId="3" borderId="10" xfId="1" quotePrefix="1" applyFont="1" applyFill="1" applyBorder="1" applyAlignment="1">
      <alignment horizontal="justify" vertical="center" wrapText="1"/>
    </xf>
    <xf numFmtId="0" fontId="40" fillId="3" borderId="82" xfId="1" quotePrefix="1" applyFont="1" applyFill="1" applyBorder="1" applyAlignment="1">
      <alignment horizontal="justify" vertical="center" wrapText="1"/>
    </xf>
    <xf numFmtId="0" fontId="40" fillId="0" borderId="7" xfId="1" quotePrefix="1" applyFont="1" applyBorder="1" applyAlignment="1">
      <alignment horizontal="left" vertical="top" wrapText="1"/>
    </xf>
    <xf numFmtId="0" fontId="40" fillId="0" borderId="0" xfId="1" quotePrefix="1" applyFont="1" applyAlignment="1">
      <alignment horizontal="left" vertical="top" wrapText="1"/>
    </xf>
    <xf numFmtId="0" fontId="40" fillId="0" borderId="8" xfId="1" quotePrefix="1" applyFont="1" applyBorder="1" applyAlignment="1">
      <alignment horizontal="left" vertical="top" wrapText="1"/>
    </xf>
    <xf numFmtId="0" fontId="44" fillId="4" borderId="68" xfId="2" applyFont="1" applyFill="1" applyBorder="1" applyAlignment="1">
      <alignment horizontal="center" vertical="center" wrapText="1"/>
    </xf>
    <xf numFmtId="0" fontId="44" fillId="4" borderId="83" xfId="2" applyFont="1" applyFill="1" applyBorder="1" applyAlignment="1">
      <alignment horizontal="center" vertical="center" wrapText="1"/>
    </xf>
    <xf numFmtId="0" fontId="44" fillId="4" borderId="84" xfId="1" applyFont="1" applyFill="1" applyBorder="1" applyAlignment="1">
      <alignment horizontal="center" vertical="center"/>
    </xf>
    <xf numFmtId="0" fontId="44" fillId="4" borderId="80" xfId="1" applyFont="1" applyFill="1" applyBorder="1" applyAlignment="1">
      <alignment horizontal="center" vertical="center"/>
    </xf>
    <xf numFmtId="0" fontId="0" fillId="0" borderId="3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20" xfId="0" applyFill="1"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13" fillId="0" borderId="40"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11" borderId="77" xfId="0" applyFill="1"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0" borderId="19" xfId="0" applyBorder="1" applyAlignment="1">
      <alignment horizontal="center"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1" fillId="0" borderId="40"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9" xfId="0" applyFont="1" applyBorder="1" applyAlignment="1">
      <alignment horizontal="center" vertical="center" wrapText="1"/>
    </xf>
    <xf numFmtId="0" fontId="84" fillId="0" borderId="40" xfId="0" applyFont="1" applyBorder="1" applyAlignment="1">
      <alignment horizontal="center" vertical="center" wrapText="1"/>
    </xf>
    <xf numFmtId="0" fontId="84" fillId="0" borderId="24" xfId="0" applyFont="1" applyBorder="1" applyAlignment="1">
      <alignment horizontal="center" vertical="center" wrapText="1"/>
    </xf>
    <xf numFmtId="0" fontId="84" fillId="0" borderId="42" xfId="0" applyFont="1" applyBorder="1" applyAlignment="1">
      <alignment horizontal="center" vertical="center" wrapText="1"/>
    </xf>
    <xf numFmtId="0" fontId="84" fillId="0" borderId="40" xfId="0" applyFont="1" applyBorder="1" applyAlignment="1">
      <alignment horizontal="left" vertical="center" wrapText="1"/>
    </xf>
    <xf numFmtId="0" fontId="84" fillId="0" borderId="24" xfId="0" applyFont="1" applyBorder="1" applyAlignment="1">
      <alignment horizontal="left" vertical="center" wrapText="1"/>
    </xf>
    <xf numFmtId="0" fontId="84" fillId="0" borderId="19" xfId="0" applyFont="1" applyBorder="1" applyAlignment="1">
      <alignment horizontal="left"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3" fillId="4" borderId="35" xfId="0" applyFont="1" applyFill="1" applyBorder="1" applyAlignment="1">
      <alignment horizontal="center" vertical="center" wrapText="1"/>
    </xf>
    <xf numFmtId="9" fontId="0" fillId="0" borderId="19" xfId="4" applyFont="1" applyBorder="1" applyAlignment="1">
      <alignment horizontal="center" vertical="center" wrapText="1"/>
    </xf>
    <xf numFmtId="0" fontId="0" fillId="0" borderId="19" xfId="0" applyFill="1" applyBorder="1" applyAlignment="1">
      <alignment horizontal="center" vertical="center" wrapText="1"/>
    </xf>
    <xf numFmtId="0" fontId="11" fillId="0" borderId="3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20" xfId="0" applyFont="1" applyFill="1" applyBorder="1" applyAlignment="1">
      <alignment horizontal="center" vertical="center" wrapText="1"/>
    </xf>
    <xf numFmtId="9" fontId="11" fillId="0" borderId="31" xfId="4" applyFont="1" applyBorder="1" applyAlignment="1">
      <alignment horizontal="center" vertical="center" wrapText="1"/>
    </xf>
    <xf numFmtId="9" fontId="11" fillId="0" borderId="2" xfId="4" applyFont="1" applyBorder="1" applyAlignment="1">
      <alignment horizontal="center" vertical="center" wrapText="1"/>
    </xf>
    <xf numFmtId="9" fontId="11" fillId="0" borderId="20" xfId="4" applyFont="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90" fillId="0" borderId="31" xfId="0" applyFont="1" applyFill="1" applyBorder="1" applyAlignment="1">
      <alignment horizontal="center" vertical="center" wrapText="1"/>
    </xf>
    <xf numFmtId="0" fontId="90" fillId="0" borderId="2" xfId="0" applyFont="1" applyFill="1" applyBorder="1" applyAlignment="1">
      <alignment horizontal="center" vertical="center" wrapText="1"/>
    </xf>
    <xf numFmtId="0" fontId="90" fillId="0" borderId="20"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2"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6" fillId="10" borderId="0" xfId="0" applyFont="1" applyFill="1" applyAlignment="1">
      <alignment horizontal="center" vertical="center" wrapText="1"/>
    </xf>
    <xf numFmtId="0" fontId="46" fillId="0" borderId="0" xfId="0" applyFont="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89" xfId="0" applyFont="1" applyFill="1" applyBorder="1" applyAlignment="1">
      <alignment horizontal="center" vertical="center"/>
    </xf>
    <xf numFmtId="0" fontId="3" fillId="4" borderId="90" xfId="0" applyFont="1" applyFill="1" applyBorder="1" applyAlignment="1">
      <alignment horizontal="center" vertical="center"/>
    </xf>
    <xf numFmtId="0" fontId="3" fillId="4" borderId="91" xfId="0" applyFont="1" applyFill="1" applyBorder="1" applyAlignment="1">
      <alignment horizontal="center" vertical="center"/>
    </xf>
    <xf numFmtId="0" fontId="9" fillId="0" borderId="3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0" xfId="0" applyFont="1" applyBorder="1" applyAlignment="1">
      <alignment horizontal="center" vertical="center"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80" fillId="0" borderId="31" xfId="0" applyFont="1" applyBorder="1" applyAlignment="1">
      <alignment horizontal="center" vertical="center" wrapText="1"/>
    </xf>
    <xf numFmtId="0" fontId="80" fillId="0" borderId="2" xfId="0" applyFont="1" applyBorder="1" applyAlignment="1">
      <alignment horizontal="center" vertical="center" wrapText="1"/>
    </xf>
    <xf numFmtId="0" fontId="80" fillId="0" borderId="20" xfId="0" applyFont="1" applyBorder="1" applyAlignment="1">
      <alignment horizontal="center" vertical="center" wrapText="1"/>
    </xf>
    <xf numFmtId="0" fontId="78" fillId="4" borderId="36" xfId="0" applyFont="1" applyFill="1" applyBorder="1" applyAlignment="1">
      <alignment horizontal="center" vertical="center" wrapText="1"/>
    </xf>
    <xf numFmtId="0" fontId="78" fillId="4" borderId="45" xfId="0" applyFont="1" applyFill="1" applyBorder="1" applyAlignment="1">
      <alignment horizontal="center" vertical="center" wrapText="1"/>
    </xf>
    <xf numFmtId="0" fontId="78" fillId="4" borderId="37" xfId="0" applyFont="1" applyFill="1" applyBorder="1" applyAlignment="1">
      <alignment horizontal="center" vertical="center" wrapText="1"/>
    </xf>
    <xf numFmtId="0" fontId="77" fillId="3" borderId="2" xfId="0" applyFont="1" applyFill="1" applyBorder="1" applyAlignment="1" applyProtection="1">
      <alignment horizontal="left" vertical="center" wrapText="1"/>
      <protection locked="0"/>
    </xf>
    <xf numFmtId="0" fontId="77" fillId="0" borderId="77" xfId="0" applyFont="1" applyBorder="1" applyAlignment="1">
      <alignment horizontal="center" vertical="center" wrapText="1"/>
    </xf>
    <xf numFmtId="0" fontId="77" fillId="0" borderId="78" xfId="0" applyFont="1" applyBorder="1" applyAlignment="1">
      <alignment horizontal="center" vertical="center" wrapText="1"/>
    </xf>
    <xf numFmtId="0" fontId="77" fillId="0" borderId="79" xfId="0" applyFont="1" applyBorder="1" applyAlignment="1">
      <alignment horizontal="center" vertical="center" wrapText="1"/>
    </xf>
    <xf numFmtId="0" fontId="78" fillId="4" borderId="34" xfId="0" applyFont="1" applyFill="1" applyBorder="1" applyAlignment="1">
      <alignment horizontal="center" vertical="center"/>
    </xf>
    <xf numFmtId="0" fontId="78" fillId="4" borderId="35" xfId="0" applyFont="1" applyFill="1" applyBorder="1" applyAlignment="1">
      <alignment horizontal="center" vertical="center"/>
    </xf>
    <xf numFmtId="3" fontId="74" fillId="4" borderId="34" xfId="0" applyNumberFormat="1" applyFont="1" applyFill="1" applyBorder="1" applyAlignment="1">
      <alignment horizontal="center" vertical="center"/>
    </xf>
    <xf numFmtId="3" fontId="74" fillId="4" borderId="35" xfId="0" applyNumberFormat="1" applyFont="1" applyFill="1" applyBorder="1" applyAlignment="1">
      <alignment horizontal="center" vertical="center"/>
    </xf>
    <xf numFmtId="0" fontId="74" fillId="4" borderId="34" xfId="0" applyFont="1" applyFill="1" applyBorder="1" applyAlignment="1">
      <alignment horizontal="center" vertical="center" textRotation="90" wrapText="1"/>
    </xf>
    <xf numFmtId="0" fontId="74" fillId="4" borderId="35" xfId="0" applyFont="1" applyFill="1" applyBorder="1" applyAlignment="1">
      <alignment horizontal="center" vertical="center" textRotation="90" wrapText="1"/>
    </xf>
    <xf numFmtId="0" fontId="74" fillId="4" borderId="34" xfId="0" applyFont="1" applyFill="1" applyBorder="1" applyAlignment="1">
      <alignment horizontal="center" vertical="center" wrapText="1"/>
    </xf>
    <xf numFmtId="0" fontId="74" fillId="4" borderId="35" xfId="0" applyFont="1" applyFill="1" applyBorder="1" applyAlignment="1">
      <alignment horizontal="center" vertical="center" wrapText="1"/>
    </xf>
    <xf numFmtId="2" fontId="77" fillId="0" borderId="31" xfId="3" applyNumberFormat="1" applyFont="1" applyBorder="1" applyAlignment="1">
      <alignment horizontal="center" vertical="center" wrapText="1"/>
    </xf>
    <xf numFmtId="2" fontId="77" fillId="0" borderId="2" xfId="3" applyNumberFormat="1" applyFont="1" applyBorder="1" applyAlignment="1">
      <alignment horizontal="center" vertical="center" wrapText="1"/>
    </xf>
    <xf numFmtId="2" fontId="77" fillId="0" borderId="20" xfId="3" applyNumberFormat="1" applyFont="1" applyBorder="1" applyAlignment="1">
      <alignment horizontal="center" vertical="center" wrapText="1"/>
    </xf>
    <xf numFmtId="0" fontId="77" fillId="0" borderId="31" xfId="0" applyFont="1" applyBorder="1" applyAlignment="1">
      <alignment horizontal="center" vertical="center" wrapText="1"/>
    </xf>
    <xf numFmtId="0" fontId="77" fillId="0" borderId="2" xfId="0" applyFont="1" applyBorder="1" applyAlignment="1">
      <alignment horizontal="center" vertical="center" wrapText="1"/>
    </xf>
    <xf numFmtId="0" fontId="77" fillId="0" borderId="20" xfId="0" applyFont="1" applyBorder="1" applyAlignment="1">
      <alignment horizontal="center" vertical="center" wrapText="1"/>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77" fillId="0" borderId="63" xfId="0" applyFont="1" applyBorder="1" applyAlignment="1">
      <alignment horizontal="center" vertical="center" wrapText="1"/>
    </xf>
    <xf numFmtId="0" fontId="77" fillId="0" borderId="64" xfId="0" applyFont="1" applyBorder="1" applyAlignment="1">
      <alignment horizontal="center" vertical="center" wrapText="1"/>
    </xf>
    <xf numFmtId="0" fontId="77" fillId="0" borderId="65" xfId="0" applyFont="1" applyBorder="1" applyAlignment="1">
      <alignment horizontal="center" vertical="center" wrapText="1"/>
    </xf>
    <xf numFmtId="0" fontId="78" fillId="4" borderId="2" xfId="0" applyFont="1" applyFill="1" applyBorder="1" applyAlignment="1">
      <alignment horizontal="left" vertical="center"/>
    </xf>
    <xf numFmtId="0" fontId="78" fillId="4" borderId="38" xfId="0" applyFont="1" applyFill="1" applyBorder="1" applyAlignment="1">
      <alignment horizontal="center" vertical="center"/>
    </xf>
    <xf numFmtId="0" fontId="78" fillId="4" borderId="46" xfId="0" applyFont="1" applyFill="1" applyBorder="1" applyAlignment="1">
      <alignment horizontal="center" vertical="center"/>
    </xf>
    <xf numFmtId="0" fontId="78" fillId="4" borderId="47" xfId="0" applyFont="1" applyFill="1" applyBorder="1" applyAlignment="1">
      <alignment horizontal="center" vertical="center"/>
    </xf>
    <xf numFmtId="0" fontId="78" fillId="4" borderId="48" xfId="0" applyFont="1" applyFill="1" applyBorder="1" applyAlignment="1">
      <alignment horizontal="center" vertical="center"/>
    </xf>
    <xf numFmtId="0" fontId="78" fillId="4" borderId="34" xfId="0" applyFont="1" applyFill="1" applyBorder="1" applyAlignment="1">
      <alignment horizontal="center" vertical="center" textRotation="1"/>
    </xf>
    <xf numFmtId="0" fontId="78" fillId="4" borderId="35" xfId="0" applyFont="1" applyFill="1" applyBorder="1" applyAlignment="1">
      <alignment horizontal="center" vertical="center" textRotation="1"/>
    </xf>
    <xf numFmtId="0" fontId="0" fillId="0" borderId="2" xfId="0" applyBorder="1" applyAlignment="1">
      <alignment horizontal="center" vertical="center"/>
    </xf>
    <xf numFmtId="0" fontId="0" fillId="0" borderId="20" xfId="0" applyBorder="1" applyAlignment="1">
      <alignment horizontal="center" vertical="center"/>
    </xf>
    <xf numFmtId="9" fontId="0" fillId="0" borderId="40" xfId="0" applyNumberFormat="1" applyBorder="1" applyAlignment="1">
      <alignment horizontal="center" vertical="center" wrapText="1"/>
    </xf>
    <xf numFmtId="9" fontId="0" fillId="0" borderId="24" xfId="0" applyNumberFormat="1" applyBorder="1" applyAlignment="1">
      <alignment horizontal="center" vertical="center" wrapText="1"/>
    </xf>
    <xf numFmtId="9" fontId="0" fillId="0" borderId="42" xfId="0" applyNumberFormat="1" applyBorder="1" applyAlignment="1">
      <alignment horizontal="center" vertical="center" wrapText="1"/>
    </xf>
    <xf numFmtId="2" fontId="0" fillId="0" borderId="40"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42"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3" borderId="93"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38"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3" fillId="4" borderId="34" xfId="0" applyFont="1" applyFill="1" applyBorder="1" applyAlignment="1">
      <alignment horizontal="center" vertical="center" textRotation="1"/>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7" fillId="0" borderId="2" xfId="0" applyFont="1" applyBorder="1" applyAlignment="1">
      <alignment horizontal="left" vertical="center" wrapText="1"/>
    </xf>
    <xf numFmtId="0" fontId="34" fillId="6" borderId="2" xfId="0" applyFont="1" applyFill="1" applyBorder="1" applyAlignment="1">
      <alignment horizontal="center" vertical="center" wrapText="1" readingOrder="1"/>
    </xf>
    <xf numFmtId="0" fontId="37" fillId="0" borderId="2" xfId="0" applyFont="1" applyBorder="1" applyAlignment="1">
      <alignment horizontal="left" vertical="top" wrapText="1"/>
    </xf>
    <xf numFmtId="0" fontId="34" fillId="6" borderId="0" xfId="0" applyFont="1" applyFill="1" applyAlignment="1">
      <alignment horizontal="center" vertical="center" wrapText="1" readingOrder="1"/>
    </xf>
    <xf numFmtId="0" fontId="32" fillId="0" borderId="104" xfId="0" applyFont="1" applyBorder="1" applyAlignment="1">
      <alignment horizontal="center" vertical="center"/>
    </xf>
    <xf numFmtId="0" fontId="32"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2" fillId="0" borderId="7" xfId="0" applyFont="1" applyBorder="1" applyAlignment="1">
      <alignment horizontal="center" vertical="center" wrapText="1"/>
    </xf>
    <xf numFmtId="0" fontId="42"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20" xfId="0" applyFont="1" applyBorder="1" applyAlignment="1">
      <alignment horizontal="center" vertical="center"/>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31" xfId="0" applyFont="1" applyBorder="1" applyAlignment="1" applyProtection="1">
      <alignment horizontal="center" vertical="center"/>
    </xf>
    <xf numFmtId="0" fontId="12" fillId="0" borderId="2" xfId="0" applyFont="1" applyBorder="1" applyAlignment="1" applyProtection="1">
      <alignment horizontal="center" vertical="center"/>
    </xf>
    <xf numFmtId="0" fontId="12" fillId="0" borderId="20" xfId="0" applyFont="1" applyBorder="1" applyAlignment="1" applyProtection="1">
      <alignment horizontal="center" vertical="center"/>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31" xfId="0" applyFont="1" applyBorder="1" applyAlignment="1">
      <alignment horizontal="center" vertical="center"/>
    </xf>
    <xf numFmtId="1" fontId="28" fillId="11" borderId="77" xfId="0" applyNumberFormat="1" applyFont="1" applyFill="1" applyBorder="1" applyAlignment="1" applyProtection="1">
      <alignment horizontal="center" vertical="center" wrapText="1"/>
    </xf>
    <xf numFmtId="1" fontId="28" fillId="11" borderId="78" xfId="0" applyNumberFormat="1" applyFont="1" applyFill="1" applyBorder="1" applyAlignment="1" applyProtection="1">
      <alignment horizontal="center" vertical="center" wrapText="1"/>
    </xf>
    <xf numFmtId="1" fontId="28" fillId="11" borderId="79" xfId="0" applyNumberFormat="1" applyFont="1" applyFill="1" applyBorder="1" applyAlignment="1" applyProtection="1">
      <alignment horizontal="center" vertical="center" wrapText="1"/>
    </xf>
    <xf numFmtId="1" fontId="28" fillId="0" borderId="31" xfId="0" applyNumberFormat="1" applyFont="1" applyBorder="1" applyAlignment="1" applyProtection="1">
      <alignment horizontal="center" vertical="center" wrapText="1"/>
    </xf>
    <xf numFmtId="1" fontId="28" fillId="0" borderId="2" xfId="0" applyNumberFormat="1" applyFont="1" applyBorder="1" applyAlignment="1" applyProtection="1">
      <alignment horizontal="center" vertical="center" wrapText="1"/>
    </xf>
    <xf numFmtId="1" fontId="28" fillId="0" borderId="20" xfId="0" applyNumberFormat="1" applyFont="1" applyBorder="1" applyAlignment="1" applyProtection="1">
      <alignment horizontal="center" vertical="center" wrapText="1"/>
    </xf>
    <xf numFmtId="1" fontId="18" fillId="0" borderId="31" xfId="0" applyNumberFormat="1" applyFont="1" applyBorder="1" applyAlignment="1">
      <alignment horizontal="center" vertical="center"/>
    </xf>
    <xf numFmtId="0" fontId="18" fillId="0" borderId="2" xfId="0" applyFont="1" applyBorder="1" applyAlignment="1">
      <alignment horizontal="center" vertical="center"/>
    </xf>
    <xf numFmtId="0" fontId="18" fillId="0" borderId="20" xfId="0" applyFont="1" applyBorder="1" applyAlignment="1">
      <alignment horizontal="center" vertical="center"/>
    </xf>
    <xf numFmtId="1" fontId="28" fillId="0" borderId="31" xfId="0" applyNumberFormat="1" applyFont="1" applyBorder="1" applyAlignment="1">
      <alignment horizontal="center" vertical="center"/>
    </xf>
    <xf numFmtId="0" fontId="28" fillId="0" borderId="2" xfId="0" applyFont="1" applyBorder="1" applyAlignment="1">
      <alignment horizontal="center" vertical="center"/>
    </xf>
    <xf numFmtId="0" fontId="28" fillId="0" borderId="20" xfId="0" applyFont="1" applyBorder="1" applyAlignment="1">
      <alignment horizontal="center" vertical="center"/>
    </xf>
    <xf numFmtId="1" fontId="28" fillId="0" borderId="77" xfId="0" applyNumberFormat="1" applyFont="1" applyBorder="1" applyAlignment="1" applyProtection="1">
      <alignment horizontal="center" vertical="center" wrapText="1"/>
    </xf>
    <xf numFmtId="1" fontId="28" fillId="0" borderId="78" xfId="0" applyNumberFormat="1" applyFont="1" applyBorder="1" applyAlignment="1" applyProtection="1">
      <alignment horizontal="center" vertical="center" wrapText="1"/>
    </xf>
    <xf numFmtId="1" fontId="28" fillId="0" borderId="79" xfId="0" applyNumberFormat="1" applyFont="1" applyBorder="1" applyAlignment="1" applyProtection="1">
      <alignment horizontal="center" vertical="center" wrapText="1"/>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12" fillId="0" borderId="63" xfId="0" applyFont="1" applyFill="1" applyBorder="1" applyAlignment="1">
      <alignment horizontal="center" vertical="center" wrapText="1"/>
    </xf>
    <xf numFmtId="0" fontId="12" fillId="0" borderId="64" xfId="0" applyFont="1" applyFill="1" applyBorder="1" applyAlignment="1">
      <alignment horizontal="center" vertical="center" wrapText="1"/>
    </xf>
    <xf numFmtId="0" fontId="12" fillId="0" borderId="65"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2" borderId="10" xfId="0" applyFont="1" applyFill="1" applyBorder="1" applyAlignment="1">
      <alignment horizontal="center" vertical="center"/>
    </xf>
    <xf numFmtId="2" fontId="77" fillId="0" borderId="28" xfId="3" applyNumberFormat="1" applyFont="1" applyFill="1" applyBorder="1" applyAlignment="1">
      <alignment horizontal="left" vertical="center" wrapText="1"/>
    </xf>
    <xf numFmtId="0" fontId="77" fillId="0" borderId="28"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803">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37E20977-E4D5-4881-9D67-427523010BE0}"/>
            </a:ext>
          </a:extLst>
        </xdr:cNvPr>
        <xdr:cNvSpPr txBox="1"/>
      </xdr:nvSpPr>
      <xdr:spPr>
        <a:xfrm>
          <a:off x="12233910" y="5234940"/>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BCE0E321-63C4-4784-B687-092BE84C3C1D}"/>
            </a:ext>
            <a:ext uri="{147F2762-F138-4A5C-976F-8EAC2B608ADB}">
              <a16:predDERef xmlns:a16="http://schemas.microsoft.com/office/drawing/2014/main" pred="{A8CEFB0C-D738-43B8-9F3D-34278AF28D28}"/>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6</xdr:col>
      <xdr:colOff>4853</xdr:colOff>
      <xdr:row>0</xdr:row>
      <xdr:rowOff>773535</xdr:rowOff>
    </xdr:to>
    <xdr:pic>
      <xdr:nvPicPr>
        <xdr:cNvPr id="4" name="Picture 9">
          <a:extLst>
            <a:ext uri="{FF2B5EF4-FFF2-40B4-BE49-F238E27FC236}">
              <a16:creationId xmlns:a16="http://schemas.microsoft.com/office/drawing/2014/main" id="{F06627D9-A619-470E-96B8-189A58DE0CF8}"/>
            </a:ext>
            <a:ext uri="{147F2762-F138-4A5C-976F-8EAC2B608ADB}">
              <a16:predDERef xmlns:a16="http://schemas.microsoft.com/office/drawing/2014/main" pred="{10721FA1-C8AD-4C4D-B28C-E0B5FE4A3B87}"/>
            </a:ext>
          </a:extLst>
        </xdr:cNvPr>
        <xdr:cNvPicPr>
          <a:picLocks noChangeAspect="1"/>
        </xdr:cNvPicPr>
      </xdr:nvPicPr>
      <xdr:blipFill>
        <a:blip xmlns:r="http://schemas.openxmlformats.org/officeDocument/2006/relationships" r:embed="rId2"/>
        <a:stretch>
          <a:fillRect/>
        </a:stretch>
      </xdr:blipFill>
      <xdr:spPr>
        <a:xfrm>
          <a:off x="10387543" y="224895"/>
          <a:ext cx="1533085"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721C1CD3-CEF6-4FD6-A7CF-AE2D0746DBEC}"/>
            </a:ext>
          </a:extLst>
        </xdr:cNvPr>
        <xdr:cNvSpPr txBox="1"/>
      </xdr:nvSpPr>
      <xdr:spPr>
        <a:xfrm>
          <a:off x="12557760" y="47682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9CA7CBB1-E635-4439-AA3C-11A44A8BB29E}"/>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3729128</xdr:colOff>
      <xdr:row>0</xdr:row>
      <xdr:rowOff>773535</xdr:rowOff>
    </xdr:to>
    <xdr:pic>
      <xdr:nvPicPr>
        <xdr:cNvPr id="4" name="Picture 9">
          <a:extLst>
            <a:ext uri="{FF2B5EF4-FFF2-40B4-BE49-F238E27FC236}">
              <a16:creationId xmlns:a16="http://schemas.microsoft.com/office/drawing/2014/main" id="{97BC927B-59B4-42ED-A0DB-6D69364C9BED}"/>
            </a:ext>
          </a:extLst>
        </xdr:cNvPr>
        <xdr:cNvPicPr>
          <a:picLocks noChangeAspect="1"/>
        </xdr:cNvPicPr>
      </xdr:nvPicPr>
      <xdr:blipFill>
        <a:blip xmlns:r="http://schemas.openxmlformats.org/officeDocument/2006/relationships" r:embed="rId2"/>
        <a:stretch>
          <a:fillRect/>
        </a:stretch>
      </xdr:blipFill>
      <xdr:spPr>
        <a:xfrm>
          <a:off x="10311343" y="224895"/>
          <a:ext cx="1533085"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1127628</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3</xdr:row>
      <xdr:rowOff>343981</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sharepoint.com/Users/Usuario/Documents/ARCHIVOS%20COMPUTADOR%20SANDRA/CALIDAD/PLAN%20DE%20ACCI&#211;N%20Y%20RIESGOS%20PALOQUEMAO/Documentos%20finales/Formato%20Riesgos%20Despachos%20Judiciales%20Certificados%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wilfe/OneDrive%20-%20Consejo%20Superior%20de%20la%20Judicatura/Definitivos/Plan%20de%20acci&#243;n/UDAE%20-%20SIGCMA%20-%20Proceso%20Planeaci&#243;n%20Estrat&#233;gica%20-%20seguimiento%203er.%20trimestre%20202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tbcsj.sharepoint.com/Users/Kguarinb/Downloads/SIGCMA_PLANES%20DE%20ACCI&#211;N_2023_%20CENDOJ%2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 val="Listas"/>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refreshError="1"/>
      <sheetData sheetId="1"/>
      <sheetData sheetId="2"/>
      <sheetData sheetId="3" refreshError="1"/>
      <sheetData sheetId="4"/>
      <sheetData sheetId="5"/>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zoomScale="90" zoomScaleNormal="90" workbookViewId="0">
      <selection activeCell="B12" sqref="B12:I12"/>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83"/>
      <c r="B1" s="383"/>
      <c r="C1" s="383"/>
      <c r="D1" s="383"/>
      <c r="E1" s="383"/>
      <c r="F1" s="383"/>
    </row>
    <row r="2" spans="1:9">
      <c r="C2"/>
    </row>
    <row r="4" spans="1:9" ht="33.75">
      <c r="A4" s="384" t="s">
        <v>0</v>
      </c>
      <c r="B4" s="384"/>
      <c r="C4" s="384"/>
      <c r="D4" s="384"/>
      <c r="E4" s="384"/>
      <c r="F4" s="384"/>
      <c r="G4" s="384"/>
      <c r="H4" s="384"/>
      <c r="I4" s="384"/>
    </row>
    <row r="5" spans="1:9">
      <c r="A5" s="117"/>
      <c r="B5" s="117"/>
      <c r="C5" s="121"/>
      <c r="D5" s="117"/>
      <c r="E5" s="117"/>
      <c r="F5" s="117"/>
      <c r="G5" s="117"/>
      <c r="H5" s="117"/>
      <c r="I5" s="117"/>
    </row>
    <row r="6" spans="1:9" s="6" customFormat="1" ht="81.75" customHeight="1">
      <c r="A6" s="122" t="s">
        <v>1</v>
      </c>
      <c r="B6" s="382" t="s">
        <v>511</v>
      </c>
      <c r="C6" s="385"/>
      <c r="D6" s="385"/>
      <c r="E6" s="385"/>
      <c r="F6" s="385"/>
      <c r="G6" s="385"/>
      <c r="H6" s="385"/>
      <c r="I6" s="385"/>
    </row>
    <row r="7" spans="1:9" s="6" customFormat="1" ht="16.899999999999999" customHeight="1">
      <c r="A7" s="118"/>
      <c r="B7" s="119"/>
      <c r="C7" s="119"/>
      <c r="D7" s="118"/>
      <c r="E7" s="120"/>
      <c r="F7" s="117"/>
      <c r="G7" s="117"/>
      <c r="H7" s="117"/>
      <c r="I7" s="117"/>
    </row>
    <row r="8" spans="1:9" s="6" customFormat="1" ht="84" customHeight="1">
      <c r="A8" s="122" t="s">
        <v>2</v>
      </c>
      <c r="B8" s="123" t="s">
        <v>3</v>
      </c>
      <c r="C8" s="382" t="s">
        <v>4</v>
      </c>
      <c r="D8" s="382"/>
      <c r="E8" s="382"/>
      <c r="F8" s="382"/>
      <c r="G8" s="382"/>
      <c r="H8" s="382"/>
      <c r="I8" s="382"/>
    </row>
    <row r="9" spans="1:9" ht="32.25" customHeight="1">
      <c r="A9" s="124"/>
      <c r="B9" s="117"/>
      <c r="C9" s="121"/>
      <c r="D9" s="117"/>
      <c r="E9" s="117"/>
      <c r="F9" s="117"/>
      <c r="G9" s="117"/>
      <c r="H9" s="117"/>
      <c r="I9" s="117"/>
    </row>
    <row r="10" spans="1:9" ht="39.75" customHeight="1">
      <c r="A10" s="125" t="s">
        <v>5</v>
      </c>
      <c r="B10" s="382"/>
      <c r="C10" s="382"/>
      <c r="D10" s="382"/>
      <c r="E10" s="382"/>
      <c r="F10" s="382"/>
      <c r="G10" s="382"/>
      <c r="H10" s="382"/>
      <c r="I10" s="382"/>
    </row>
    <row r="11" spans="1:9" s="6" customFormat="1" ht="39.75" customHeight="1">
      <c r="A11" s="125" t="s">
        <v>6</v>
      </c>
      <c r="B11" s="382"/>
      <c r="C11" s="382"/>
      <c r="D11" s="382"/>
      <c r="E11" s="382"/>
      <c r="F11" s="382"/>
      <c r="G11" s="382"/>
      <c r="H11" s="382"/>
      <c r="I11" s="382"/>
    </row>
    <row r="12" spans="1:9" s="6" customFormat="1" ht="39.75" customHeight="1">
      <c r="A12" s="125" t="s">
        <v>7</v>
      </c>
      <c r="B12" s="382" t="s">
        <v>510</v>
      </c>
      <c r="C12" s="382"/>
      <c r="D12" s="382"/>
      <c r="E12" s="382"/>
      <c r="F12" s="382"/>
      <c r="G12" s="382"/>
      <c r="H12" s="382"/>
      <c r="I12" s="382"/>
    </row>
    <row r="13" spans="1:9" s="6" customFormat="1" ht="39.75" customHeight="1">
      <c r="A13" s="122" t="s">
        <v>8</v>
      </c>
      <c r="B13" s="382"/>
      <c r="C13" s="382"/>
      <c r="D13" s="382"/>
      <c r="E13" s="382"/>
      <c r="F13" s="382"/>
      <c r="G13" s="382"/>
      <c r="H13" s="382"/>
      <c r="I13" s="382"/>
    </row>
    <row r="14" spans="1:9">
      <c r="A14" s="117"/>
      <c r="B14" s="117"/>
      <c r="C14" s="121"/>
      <c r="D14" s="117"/>
      <c r="E14" s="117"/>
      <c r="F14" s="117"/>
      <c r="G14" s="117"/>
      <c r="H14" s="117"/>
      <c r="I14" s="117"/>
    </row>
    <row r="15" spans="1:9" s="6" customFormat="1" ht="54.75" customHeight="1">
      <c r="A15" s="122" t="s">
        <v>9</v>
      </c>
      <c r="B15" s="381">
        <v>45799</v>
      </c>
      <c r="C15" s="381"/>
      <c r="D15" s="381"/>
      <c r="E15" s="381"/>
      <c r="F15" s="381"/>
      <c r="G15" s="381"/>
      <c r="H15" s="381"/>
      <c r="I15" s="381"/>
    </row>
    <row r="16" spans="1:9">
      <c r="A16" s="117"/>
      <c r="B16" s="117"/>
      <c r="C16" s="121"/>
      <c r="D16" s="117"/>
      <c r="E16" s="117"/>
      <c r="F16" s="117"/>
      <c r="G16" s="117"/>
      <c r="H16" s="117"/>
      <c r="I16" s="117"/>
    </row>
    <row r="17" spans="1:9">
      <c r="A17" s="117"/>
      <c r="B17" s="117"/>
      <c r="C17" s="121"/>
      <c r="D17" s="117"/>
      <c r="E17" s="117"/>
      <c r="F17" s="117"/>
      <c r="G17" s="117"/>
      <c r="H17" s="117"/>
      <c r="I17" s="117"/>
    </row>
    <row r="18" spans="1:9" ht="15.75" thickBot="1"/>
    <row r="19" spans="1:9" ht="15.75" customHeight="1">
      <c r="B19" s="153" t="s">
        <v>10</v>
      </c>
      <c r="C19" s="154" t="s">
        <v>11</v>
      </c>
      <c r="D19" s="154" t="s">
        <v>12</v>
      </c>
      <c r="E19" s="154" t="s">
        <v>13</v>
      </c>
    </row>
    <row r="20" spans="1:9" ht="15.75" customHeight="1" thickBot="1">
      <c r="B20" s="155" t="s">
        <v>14</v>
      </c>
      <c r="C20" s="156" t="s">
        <v>15</v>
      </c>
      <c r="D20" s="156" t="s">
        <v>16</v>
      </c>
      <c r="E20" s="156" t="s">
        <v>17</v>
      </c>
    </row>
    <row r="21" spans="1:9" ht="15.75" customHeight="1">
      <c r="B21" s="157" t="s">
        <v>18</v>
      </c>
      <c r="C21" s="158" t="s">
        <v>9</v>
      </c>
      <c r="D21" s="158" t="s">
        <v>9</v>
      </c>
      <c r="E21" s="158" t="s">
        <v>9</v>
      </c>
    </row>
    <row r="22" spans="1:9" ht="15.75" customHeight="1" thickBot="1">
      <c r="B22" s="155">
        <v>1</v>
      </c>
      <c r="C22" s="159">
        <v>45243</v>
      </c>
      <c r="D22" s="159">
        <v>45272</v>
      </c>
      <c r="E22" s="159">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topLeftCell="A25" zoomScale="55" zoomScaleNormal="55" workbookViewId="0">
      <selection activeCell="C37" sqref="C37:E37"/>
    </sheetView>
  </sheetViews>
  <sheetFormatPr baseColWidth="10"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645" t="s">
        <v>335</v>
      </c>
      <c r="C2" s="645"/>
      <c r="D2" s="645"/>
      <c r="E2" s="645"/>
      <c r="F2" s="213"/>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4"/>
      <c r="C4" s="214" t="s">
        <v>336</v>
      </c>
      <c r="D4" s="215"/>
      <c r="E4" s="216" t="s">
        <v>337</v>
      </c>
      <c r="F4" s="217"/>
      <c r="G4" s="1"/>
      <c r="H4" s="1"/>
      <c r="I4" s="1"/>
      <c r="J4" s="1"/>
      <c r="K4" s="1"/>
      <c r="L4" s="1"/>
      <c r="M4" s="1"/>
      <c r="N4" s="1"/>
      <c r="O4" s="1"/>
      <c r="P4" s="1"/>
      <c r="Q4" s="1"/>
      <c r="R4" s="1"/>
      <c r="S4" s="1"/>
      <c r="T4" s="1"/>
      <c r="U4" s="1"/>
      <c r="V4" s="1"/>
      <c r="W4" s="1"/>
      <c r="X4" s="1"/>
      <c r="Y4" s="1"/>
      <c r="Z4" s="1"/>
      <c r="AA4" s="1"/>
      <c r="AB4" s="1"/>
      <c r="AC4" s="1"/>
      <c r="AD4" s="1"/>
      <c r="AE4" s="1"/>
    </row>
    <row r="5" spans="1:137" ht="40.5">
      <c r="A5" s="1"/>
      <c r="B5" s="44"/>
      <c r="C5" s="218" t="s">
        <v>338</v>
      </c>
      <c r="D5" s="218"/>
      <c r="E5" s="218" t="s">
        <v>339</v>
      </c>
      <c r="F5" s="219" t="s">
        <v>337</v>
      </c>
      <c r="G5" s="1"/>
      <c r="H5" s="1"/>
      <c r="I5" s="1"/>
      <c r="J5" s="1"/>
      <c r="K5" s="1"/>
      <c r="L5" s="1"/>
      <c r="M5" s="1"/>
      <c r="N5" s="1"/>
      <c r="O5" s="1"/>
      <c r="P5" s="1"/>
      <c r="Q5" s="1"/>
      <c r="R5" s="1"/>
      <c r="S5" s="1"/>
      <c r="T5" s="1"/>
      <c r="U5" s="1"/>
      <c r="V5" s="1"/>
      <c r="W5" s="1"/>
      <c r="X5" s="1"/>
      <c r="Y5" s="1"/>
      <c r="Z5" s="1"/>
      <c r="AA5" s="1"/>
      <c r="AB5" s="1"/>
      <c r="AC5" s="1"/>
      <c r="AD5" s="1"/>
      <c r="AE5" s="1"/>
    </row>
    <row r="6" spans="1:137" ht="20.25">
      <c r="A6" s="1"/>
      <c r="B6" s="45" t="s">
        <v>340</v>
      </c>
      <c r="C6" s="150" t="s">
        <v>341</v>
      </c>
      <c r="D6" s="151">
        <v>0.04</v>
      </c>
      <c r="E6" s="152" t="s">
        <v>342</v>
      </c>
      <c r="F6" s="69">
        <v>1</v>
      </c>
      <c r="G6" s="1"/>
      <c r="H6" s="38"/>
      <c r="I6" s="1"/>
      <c r="J6" s="1"/>
      <c r="K6" s="1"/>
      <c r="L6" s="1"/>
      <c r="M6" s="1"/>
      <c r="N6" s="1"/>
      <c r="O6" s="1"/>
      <c r="P6" s="1"/>
      <c r="Q6" s="1"/>
      <c r="R6" s="1"/>
      <c r="S6" s="1"/>
      <c r="T6" s="1"/>
      <c r="U6" s="1"/>
      <c r="V6" s="1"/>
      <c r="W6" s="1"/>
      <c r="X6" s="1"/>
      <c r="Y6" s="1"/>
      <c r="Z6" s="1"/>
      <c r="AA6" s="1"/>
      <c r="AB6" s="1"/>
      <c r="AC6" s="1"/>
      <c r="AD6" s="1"/>
      <c r="AE6" s="1"/>
    </row>
    <row r="7" spans="1:137" ht="20.25">
      <c r="A7" s="1"/>
      <c r="B7" s="46" t="s">
        <v>343</v>
      </c>
      <c r="C7" s="150" t="s">
        <v>344</v>
      </c>
      <c r="D7" s="151">
        <v>0.09</v>
      </c>
      <c r="E7" s="152" t="s">
        <v>345</v>
      </c>
      <c r="F7" s="69">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47" t="s">
        <v>346</v>
      </c>
      <c r="C8" s="150" t="s">
        <v>347</v>
      </c>
      <c r="D8" s="151">
        <v>0.28999999999999998</v>
      </c>
      <c r="E8" s="152" t="s">
        <v>348</v>
      </c>
      <c r="F8" s="69">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48" t="s">
        <v>349</v>
      </c>
      <c r="C9" s="150" t="s">
        <v>350</v>
      </c>
      <c r="D9" s="151">
        <v>0.49</v>
      </c>
      <c r="E9" s="152" t="s">
        <v>351</v>
      </c>
      <c r="F9" s="69">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49" t="s">
        <v>352</v>
      </c>
      <c r="C10" s="150" t="s">
        <v>353</v>
      </c>
      <c r="D10" s="151">
        <v>1</v>
      </c>
      <c r="E10" s="152" t="s">
        <v>354</v>
      </c>
      <c r="F10" s="69">
        <v>5</v>
      </c>
      <c r="G10" s="1"/>
      <c r="H10" s="1"/>
      <c r="I10" s="65" t="s">
        <v>355</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646" t="s">
        <v>356</v>
      </c>
      <c r="C14" s="646"/>
      <c r="D14" s="646"/>
      <c r="E14" s="646"/>
      <c r="F14" s="220"/>
      <c r="G14" s="4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2"/>
      <c r="C15" s="221"/>
      <c r="D15" s="221"/>
      <c r="E15" s="221"/>
      <c r="F15" s="52"/>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3" customFormat="1" ht="20.25">
      <c r="A16" s="51"/>
      <c r="B16" s="52"/>
      <c r="C16" s="642" t="s">
        <v>280</v>
      </c>
      <c r="D16" s="642"/>
      <c r="E16" s="642"/>
      <c r="F16" s="52"/>
      <c r="G16" s="51"/>
      <c r="H16" s="51"/>
      <c r="I16" s="66" t="s">
        <v>276</v>
      </c>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row>
    <row r="17" spans="1:137" s="53" customFormat="1" ht="30.75" customHeight="1">
      <c r="A17" s="51"/>
      <c r="B17" s="45" t="s">
        <v>357</v>
      </c>
      <c r="C17" s="641" t="s">
        <v>358</v>
      </c>
      <c r="D17" s="641"/>
      <c r="E17" s="641"/>
      <c r="F17" s="69">
        <v>1</v>
      </c>
      <c r="G17" s="51"/>
      <c r="H17" s="51"/>
      <c r="I17" s="65" t="s">
        <v>280</v>
      </c>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row>
    <row r="18" spans="1:137" s="53" customFormat="1" ht="30.75" customHeight="1">
      <c r="A18" s="51"/>
      <c r="B18" s="46" t="s">
        <v>359</v>
      </c>
      <c r="C18" s="641" t="s">
        <v>360</v>
      </c>
      <c r="D18" s="641"/>
      <c r="E18" s="641"/>
      <c r="F18" s="69">
        <v>2</v>
      </c>
      <c r="G18" s="51"/>
      <c r="H18" s="51"/>
      <c r="I18" s="65" t="s">
        <v>278</v>
      </c>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row>
    <row r="19" spans="1:137" s="53" customFormat="1" ht="30.75" customHeight="1">
      <c r="A19" s="51"/>
      <c r="B19" s="47" t="s">
        <v>361</v>
      </c>
      <c r="C19" s="641" t="s">
        <v>362</v>
      </c>
      <c r="D19" s="641"/>
      <c r="E19" s="641"/>
      <c r="F19" s="69">
        <v>3</v>
      </c>
      <c r="G19" s="51"/>
      <c r="H19" s="51"/>
      <c r="I19" s="65" t="s">
        <v>282</v>
      </c>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row>
    <row r="20" spans="1:137" s="53" customFormat="1" ht="30.75" customHeight="1">
      <c r="A20" s="51"/>
      <c r="B20" s="48" t="s">
        <v>363</v>
      </c>
      <c r="C20" s="641" t="s">
        <v>281</v>
      </c>
      <c r="D20" s="641"/>
      <c r="E20" s="641"/>
      <c r="F20" s="69">
        <v>4</v>
      </c>
      <c r="G20" s="51"/>
      <c r="H20" s="51"/>
      <c r="I20" s="65" t="s">
        <v>364</v>
      </c>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row>
    <row r="21" spans="1:137" s="53" customFormat="1" ht="30.75" customHeight="1">
      <c r="A21" s="51"/>
      <c r="B21" s="49" t="s">
        <v>365</v>
      </c>
      <c r="C21" s="641" t="s">
        <v>288</v>
      </c>
      <c r="D21" s="641"/>
      <c r="E21" s="641"/>
      <c r="F21" s="69">
        <v>5</v>
      </c>
      <c r="G21" s="51"/>
      <c r="H21" s="51"/>
      <c r="I21" s="65" t="str">
        <f>C48</f>
        <v>Interrupción o afectación en la prestación del servicio administrativo</v>
      </c>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row>
    <row r="22" spans="1:137" s="53" customFormat="1" ht="20.25">
      <c r="A22" s="51"/>
      <c r="B22" s="59"/>
      <c r="C22" s="50"/>
      <c r="D22" s="50"/>
      <c r="E22" s="50"/>
      <c r="F22" s="60"/>
      <c r="G22" s="51"/>
      <c r="H22" s="51"/>
      <c r="I22" s="65" t="str">
        <f>C56</f>
        <v>Afectación Ambiental</v>
      </c>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row>
    <row r="23" spans="1:137" s="53" customFormat="1" ht="20.25">
      <c r="A23" s="51"/>
      <c r="B23" s="59"/>
      <c r="C23" s="50"/>
      <c r="D23" s="50"/>
      <c r="E23" s="50"/>
      <c r="F23" s="60"/>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row>
    <row r="24" spans="1:137" s="53" customFormat="1" ht="20.25">
      <c r="A24" s="51"/>
      <c r="B24" s="52"/>
      <c r="C24" s="644" t="s">
        <v>278</v>
      </c>
      <c r="D24" s="644"/>
      <c r="E24" s="644"/>
      <c r="F24" s="60"/>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row>
    <row r="25" spans="1:137" s="53" customFormat="1" ht="20.25">
      <c r="A25" s="51"/>
      <c r="B25" s="54" t="s">
        <v>357</v>
      </c>
      <c r="C25" s="641" t="s">
        <v>366</v>
      </c>
      <c r="D25" s="641"/>
      <c r="E25" s="641"/>
      <c r="F25" s="69">
        <v>1</v>
      </c>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row>
    <row r="26" spans="1:137" s="53" customFormat="1" ht="20.25">
      <c r="A26" s="51"/>
      <c r="B26" s="55" t="s">
        <v>359</v>
      </c>
      <c r="C26" s="641" t="s">
        <v>367</v>
      </c>
      <c r="D26" s="641"/>
      <c r="E26" s="641"/>
      <c r="F26" s="69">
        <v>2</v>
      </c>
      <c r="G26" s="51"/>
      <c r="H26" s="51"/>
      <c r="I26" s="59"/>
      <c r="J26" s="59"/>
      <c r="K26" s="59"/>
      <c r="L26" s="59"/>
      <c r="M26" s="59"/>
      <c r="N26" s="59"/>
      <c r="O26" s="59"/>
      <c r="P26" s="59"/>
      <c r="Q26" s="59"/>
      <c r="R26" s="59"/>
      <c r="S26" s="59"/>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row>
    <row r="27" spans="1:137" s="53" customFormat="1" ht="20.25">
      <c r="A27" s="51"/>
      <c r="B27" s="56" t="s">
        <v>361</v>
      </c>
      <c r="C27" s="641" t="s">
        <v>279</v>
      </c>
      <c r="D27" s="641"/>
      <c r="E27" s="641"/>
      <c r="F27" s="69">
        <v>3</v>
      </c>
      <c r="G27" s="51"/>
      <c r="H27" s="51"/>
      <c r="I27" s="59" t="s">
        <v>368</v>
      </c>
      <c r="J27" s="59"/>
      <c r="K27" s="59"/>
      <c r="L27" s="59"/>
      <c r="M27" s="59"/>
      <c r="N27" s="59"/>
      <c r="O27" s="59"/>
      <c r="P27" s="59"/>
      <c r="Q27" s="59"/>
      <c r="R27" s="59"/>
      <c r="S27" s="59"/>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row>
    <row r="28" spans="1:137" s="53" customFormat="1" ht="20.25">
      <c r="A28" s="51"/>
      <c r="B28" s="57" t="s">
        <v>363</v>
      </c>
      <c r="C28" s="641" t="s">
        <v>369</v>
      </c>
      <c r="D28" s="641"/>
      <c r="E28" s="641"/>
      <c r="F28" s="69">
        <v>4</v>
      </c>
      <c r="G28" s="51"/>
      <c r="H28" s="51"/>
      <c r="I28" s="59" t="s">
        <v>370</v>
      </c>
      <c r="J28" s="59"/>
      <c r="K28" s="59"/>
      <c r="L28" s="59"/>
      <c r="M28" s="59"/>
      <c r="N28" s="59"/>
      <c r="O28" s="59"/>
      <c r="P28" s="59"/>
      <c r="Q28" s="59"/>
      <c r="R28" s="59"/>
      <c r="S28" s="59"/>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row>
    <row r="29" spans="1:137" s="53" customFormat="1" ht="20.25">
      <c r="A29" s="51"/>
      <c r="B29" s="58" t="s">
        <v>365</v>
      </c>
      <c r="C29" s="641" t="s">
        <v>371</v>
      </c>
      <c r="D29" s="641"/>
      <c r="E29" s="641"/>
      <c r="F29" s="69">
        <v>5</v>
      </c>
      <c r="G29" s="51"/>
      <c r="H29" s="51"/>
      <c r="I29" s="59" t="s">
        <v>372</v>
      </c>
      <c r="J29" s="59"/>
      <c r="K29" s="59"/>
      <c r="L29" s="59"/>
      <c r="M29" s="59"/>
      <c r="N29" s="59"/>
      <c r="O29" s="59"/>
      <c r="P29" s="59"/>
      <c r="Q29" s="59"/>
      <c r="R29" s="59"/>
      <c r="S29" s="59"/>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row>
    <row r="30" spans="1:137" s="53" customFormat="1" ht="20.25">
      <c r="A30" s="51"/>
      <c r="B30" s="59"/>
      <c r="C30" s="50"/>
      <c r="D30" s="50"/>
      <c r="E30" s="50"/>
      <c r="F30" s="60"/>
      <c r="G30" s="51"/>
      <c r="H30" s="51"/>
      <c r="I30" s="59" t="s">
        <v>373</v>
      </c>
      <c r="J30" s="59"/>
      <c r="K30" s="59"/>
      <c r="L30" s="59"/>
      <c r="M30" s="59"/>
      <c r="N30" s="59"/>
      <c r="O30" s="59"/>
      <c r="P30" s="59"/>
      <c r="Q30" s="59"/>
      <c r="R30" s="59"/>
      <c r="S30" s="59"/>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row>
    <row r="31" spans="1:137" s="51" customFormat="1" ht="20.25">
      <c r="B31" s="61"/>
      <c r="C31" s="61"/>
      <c r="D31" s="61"/>
      <c r="E31" s="61"/>
      <c r="F31" s="60"/>
      <c r="I31" s="59" t="s">
        <v>374</v>
      </c>
      <c r="J31" s="59"/>
      <c r="K31" s="59"/>
      <c r="L31" s="59"/>
      <c r="M31" s="59"/>
      <c r="N31" s="59"/>
      <c r="O31" s="59"/>
      <c r="P31" s="59"/>
      <c r="Q31" s="59"/>
      <c r="R31" s="59"/>
      <c r="S31" s="59"/>
    </row>
    <row r="32" spans="1:137" s="51" customFormat="1" ht="20.25">
      <c r="B32" s="68"/>
      <c r="C32" s="642" t="s">
        <v>282</v>
      </c>
      <c r="D32" s="642"/>
      <c r="E32" s="642"/>
      <c r="F32" s="60"/>
      <c r="I32" s="59"/>
      <c r="J32" s="59"/>
      <c r="K32" s="59"/>
      <c r="L32" s="59"/>
      <c r="M32" s="59"/>
      <c r="N32" s="59"/>
      <c r="O32" s="59"/>
      <c r="P32" s="59"/>
      <c r="Q32" s="59"/>
      <c r="R32" s="59"/>
      <c r="S32" s="59"/>
    </row>
    <row r="33" spans="2:19" s="51" customFormat="1" ht="20.25">
      <c r="B33" s="45" t="s">
        <v>357</v>
      </c>
      <c r="C33" s="641" t="s">
        <v>375</v>
      </c>
      <c r="D33" s="641"/>
      <c r="E33" s="641"/>
      <c r="F33" s="69">
        <v>1</v>
      </c>
      <c r="I33" s="59" t="s">
        <v>368</v>
      </c>
      <c r="J33" s="59"/>
      <c r="K33" s="59"/>
      <c r="L33" s="59"/>
      <c r="M33" s="59"/>
      <c r="N33" s="59"/>
      <c r="O33" s="59"/>
      <c r="P33" s="59"/>
      <c r="Q33" s="59"/>
      <c r="R33" s="59"/>
      <c r="S33" s="59"/>
    </row>
    <row r="34" spans="2:19" s="51" customFormat="1" ht="20.25">
      <c r="B34" s="46" t="s">
        <v>359</v>
      </c>
      <c r="C34" s="641" t="s">
        <v>284</v>
      </c>
      <c r="D34" s="641"/>
      <c r="E34" s="641"/>
      <c r="F34" s="69">
        <v>2</v>
      </c>
      <c r="I34" s="59" t="s">
        <v>370</v>
      </c>
      <c r="J34" s="59"/>
      <c r="K34" s="59"/>
      <c r="L34" s="59"/>
      <c r="M34" s="59"/>
      <c r="N34" s="59"/>
      <c r="O34" s="59"/>
      <c r="P34" s="59"/>
      <c r="Q34" s="59"/>
      <c r="R34" s="59"/>
      <c r="S34" s="59"/>
    </row>
    <row r="35" spans="2:19" s="51" customFormat="1" ht="20.25">
      <c r="B35" s="47" t="s">
        <v>361</v>
      </c>
      <c r="C35" s="641" t="s">
        <v>283</v>
      </c>
      <c r="D35" s="641"/>
      <c r="E35" s="641"/>
      <c r="F35" s="69">
        <v>3</v>
      </c>
      <c r="I35" s="59" t="s">
        <v>372</v>
      </c>
      <c r="J35" s="59"/>
      <c r="K35" s="59"/>
      <c r="L35" s="59"/>
      <c r="M35" s="59"/>
      <c r="N35" s="59"/>
      <c r="O35" s="59"/>
      <c r="P35" s="59"/>
      <c r="Q35" s="59"/>
      <c r="R35" s="59"/>
      <c r="S35" s="59"/>
    </row>
    <row r="36" spans="2:19" s="51" customFormat="1" ht="20.25">
      <c r="B36" s="48" t="s">
        <v>363</v>
      </c>
      <c r="C36" s="641" t="s">
        <v>376</v>
      </c>
      <c r="D36" s="641"/>
      <c r="E36" s="641"/>
      <c r="F36" s="69">
        <v>4</v>
      </c>
      <c r="I36" s="59" t="s">
        <v>373</v>
      </c>
      <c r="J36" s="59"/>
      <c r="K36" s="59"/>
      <c r="L36" s="59"/>
      <c r="M36" s="59"/>
      <c r="N36" s="59"/>
      <c r="O36" s="59"/>
      <c r="P36" s="59"/>
      <c r="Q36" s="59"/>
      <c r="R36" s="59"/>
      <c r="S36" s="59"/>
    </row>
    <row r="37" spans="2:19" s="51" customFormat="1" ht="20.25">
      <c r="B37" s="49" t="s">
        <v>365</v>
      </c>
      <c r="C37" s="641" t="s">
        <v>377</v>
      </c>
      <c r="D37" s="641"/>
      <c r="E37" s="641"/>
      <c r="F37" s="69">
        <v>5</v>
      </c>
      <c r="I37" s="59" t="s">
        <v>374</v>
      </c>
      <c r="J37" s="59"/>
      <c r="K37" s="59"/>
      <c r="L37" s="59"/>
      <c r="M37" s="59"/>
      <c r="N37" s="59"/>
      <c r="O37" s="59"/>
      <c r="P37" s="59"/>
      <c r="Q37" s="59"/>
      <c r="R37" s="59"/>
      <c r="S37" s="59"/>
    </row>
    <row r="38" spans="2:19" s="51" customFormat="1" ht="20.25">
      <c r="B38" s="61"/>
      <c r="C38" s="61"/>
      <c r="D38" s="61"/>
      <c r="E38" s="61"/>
      <c r="F38" s="60"/>
      <c r="I38" s="59"/>
      <c r="J38" s="59"/>
      <c r="K38" s="59"/>
      <c r="L38" s="59"/>
      <c r="M38" s="59"/>
      <c r="N38" s="59"/>
      <c r="O38" s="59"/>
      <c r="P38" s="59"/>
      <c r="Q38" s="59"/>
      <c r="R38" s="59"/>
      <c r="S38" s="59"/>
    </row>
    <row r="39" spans="2:19" s="51" customFormat="1" ht="20.25">
      <c r="B39" s="61"/>
      <c r="C39" s="61"/>
      <c r="D39" s="61"/>
      <c r="E39" s="61"/>
      <c r="F39" s="60"/>
    </row>
    <row r="40" spans="2:19" s="51" customFormat="1" ht="20.25">
      <c r="B40" s="52"/>
      <c r="C40" s="642" t="s">
        <v>364</v>
      </c>
      <c r="D40" s="642"/>
      <c r="E40" s="642"/>
      <c r="F40" s="60"/>
    </row>
    <row r="41" spans="2:19" s="51" customFormat="1" ht="20.25">
      <c r="B41" s="222" t="s">
        <v>357</v>
      </c>
      <c r="C41" s="641" t="s">
        <v>378</v>
      </c>
      <c r="D41" s="641"/>
      <c r="E41" s="641"/>
      <c r="F41" s="69">
        <v>1</v>
      </c>
    </row>
    <row r="42" spans="2:19" s="51" customFormat="1" ht="20.25">
      <c r="B42" s="223" t="s">
        <v>359</v>
      </c>
      <c r="C42" s="641" t="s">
        <v>379</v>
      </c>
      <c r="D42" s="641"/>
      <c r="E42" s="641"/>
      <c r="F42" s="69">
        <v>2</v>
      </c>
    </row>
    <row r="43" spans="2:19" s="51" customFormat="1" ht="20.25">
      <c r="B43" s="224" t="s">
        <v>361</v>
      </c>
      <c r="C43" s="641" t="s">
        <v>380</v>
      </c>
      <c r="D43" s="641"/>
      <c r="E43" s="641"/>
      <c r="F43" s="69">
        <v>3</v>
      </c>
    </row>
    <row r="44" spans="2:19" s="51" customFormat="1" ht="20.25">
      <c r="B44" s="225" t="s">
        <v>363</v>
      </c>
      <c r="C44" s="641" t="s">
        <v>381</v>
      </c>
      <c r="D44" s="641"/>
      <c r="E44" s="641"/>
      <c r="F44" s="69">
        <v>4</v>
      </c>
    </row>
    <row r="45" spans="2:19" s="51" customFormat="1" ht="20.25">
      <c r="B45" s="226" t="s">
        <v>365</v>
      </c>
      <c r="C45" s="641" t="s">
        <v>382</v>
      </c>
      <c r="D45" s="641"/>
      <c r="E45" s="641"/>
      <c r="F45" s="69">
        <v>5</v>
      </c>
    </row>
    <row r="46" spans="2:19" s="51" customFormat="1" ht="20.25">
      <c r="B46" s="59"/>
      <c r="C46" s="59" t="s">
        <v>383</v>
      </c>
      <c r="D46" s="59"/>
      <c r="F46" s="60"/>
    </row>
    <row r="47" spans="2:19" s="51" customFormat="1" ht="20.25">
      <c r="B47" s="59"/>
      <c r="C47" s="59"/>
      <c r="D47" s="59"/>
      <c r="F47" s="60"/>
    </row>
    <row r="48" spans="2:19" s="51" customFormat="1" ht="20.25">
      <c r="B48" s="52"/>
      <c r="C48" s="644" t="s">
        <v>384</v>
      </c>
      <c r="D48" s="644"/>
      <c r="E48" s="644"/>
      <c r="F48" s="60"/>
    </row>
    <row r="49" spans="2:11" s="51" customFormat="1" ht="20.25" customHeight="1">
      <c r="B49" s="54" t="s">
        <v>357</v>
      </c>
      <c r="C49" s="641" t="s">
        <v>385</v>
      </c>
      <c r="D49" s="641"/>
      <c r="E49" s="641"/>
      <c r="F49" s="69">
        <v>1</v>
      </c>
    </row>
    <row r="50" spans="2:11" s="51" customFormat="1" ht="20.25" customHeight="1">
      <c r="B50" s="55" t="s">
        <v>359</v>
      </c>
      <c r="C50" s="641" t="s">
        <v>386</v>
      </c>
      <c r="D50" s="641"/>
      <c r="E50" s="641"/>
      <c r="F50" s="69">
        <v>2</v>
      </c>
      <c r="K50" s="52"/>
    </row>
    <row r="51" spans="2:11" s="51" customFormat="1" ht="20.25" customHeight="1">
      <c r="B51" s="56" t="s">
        <v>361</v>
      </c>
      <c r="C51" s="641" t="s">
        <v>387</v>
      </c>
      <c r="D51" s="641"/>
      <c r="E51" s="641"/>
      <c r="F51" s="69">
        <v>3</v>
      </c>
    </row>
    <row r="52" spans="2:11" s="51" customFormat="1" ht="20.25" customHeight="1">
      <c r="B52" s="57" t="s">
        <v>363</v>
      </c>
      <c r="C52" s="641" t="s">
        <v>388</v>
      </c>
      <c r="D52" s="641"/>
      <c r="E52" s="641"/>
      <c r="F52" s="69">
        <v>4</v>
      </c>
    </row>
    <row r="53" spans="2:11" s="51" customFormat="1" ht="20.25" customHeight="1">
      <c r="B53" s="58" t="s">
        <v>365</v>
      </c>
      <c r="C53" s="641" t="s">
        <v>389</v>
      </c>
      <c r="D53" s="641"/>
      <c r="E53" s="641"/>
      <c r="F53" s="69">
        <v>5</v>
      </c>
    </row>
    <row r="54" spans="2:11" s="51" customFormat="1" ht="20.25">
      <c r="B54" s="59"/>
      <c r="C54" s="59"/>
      <c r="D54" s="59"/>
      <c r="E54" s="59"/>
      <c r="F54" s="60"/>
    </row>
    <row r="55" spans="2:11" s="51" customFormat="1" ht="20.25"/>
    <row r="56" spans="2:11" s="51" customFormat="1" ht="20.25" customHeight="1">
      <c r="B56" s="52"/>
      <c r="C56" s="227" t="s">
        <v>355</v>
      </c>
      <c r="D56" s="227"/>
      <c r="E56" s="227"/>
      <c r="F56" s="60"/>
    </row>
    <row r="57" spans="2:11" s="51" customFormat="1" ht="20.25" customHeight="1">
      <c r="B57" s="54" t="s">
        <v>357</v>
      </c>
      <c r="C57" s="643" t="s">
        <v>368</v>
      </c>
      <c r="D57" s="643"/>
      <c r="E57" s="643"/>
      <c r="F57" s="69">
        <v>1</v>
      </c>
    </row>
    <row r="58" spans="2:11" s="51" customFormat="1" ht="20.25" customHeight="1">
      <c r="B58" s="55" t="s">
        <v>359</v>
      </c>
      <c r="C58" s="643" t="s">
        <v>370</v>
      </c>
      <c r="D58" s="643"/>
      <c r="E58" s="643"/>
      <c r="F58" s="69">
        <v>2</v>
      </c>
    </row>
    <row r="59" spans="2:11" s="51" customFormat="1" ht="20.25" customHeight="1">
      <c r="B59" s="56" t="s">
        <v>361</v>
      </c>
      <c r="C59" s="643" t="s">
        <v>372</v>
      </c>
      <c r="D59" s="643"/>
      <c r="E59" s="643"/>
      <c r="F59" s="69">
        <v>3</v>
      </c>
    </row>
    <row r="60" spans="2:11" s="51" customFormat="1" ht="20.25" customHeight="1">
      <c r="B60" s="57" t="s">
        <v>363</v>
      </c>
      <c r="C60" s="643" t="s">
        <v>373</v>
      </c>
      <c r="D60" s="643"/>
      <c r="E60" s="643"/>
      <c r="F60" s="69">
        <v>4</v>
      </c>
    </row>
    <row r="61" spans="2:11" s="51" customFormat="1" ht="20.25" customHeight="1">
      <c r="B61" s="58" t="s">
        <v>365</v>
      </c>
      <c r="C61" s="643" t="s">
        <v>374</v>
      </c>
      <c r="D61" s="643"/>
      <c r="E61" s="643"/>
      <c r="F61" s="69">
        <v>5</v>
      </c>
    </row>
    <row r="62" spans="2:11" s="51" customFormat="1" ht="20.25">
      <c r="E62" s="62"/>
    </row>
    <row r="63" spans="2:11" s="51" customFormat="1" ht="20.25">
      <c r="E63" s="62"/>
    </row>
    <row r="64" spans="2:11" s="51" customFormat="1" ht="20.25">
      <c r="E64" s="62"/>
    </row>
    <row r="65" spans="5:5" s="51" customFormat="1" ht="20.25">
      <c r="E65" s="62"/>
    </row>
    <row r="66" spans="5:5" s="51" customFormat="1" ht="20.25">
      <c r="E66" s="62"/>
    </row>
    <row r="67" spans="5:5" s="51" customFormat="1" ht="20.25">
      <c r="E67" s="62"/>
    </row>
    <row r="68" spans="5:5" s="51" customFormat="1" ht="20.25">
      <c r="E68" s="62"/>
    </row>
    <row r="69" spans="5:5" s="51" customFormat="1" ht="20.25">
      <c r="E69" s="62"/>
    </row>
    <row r="70" spans="5:5" s="51" customFormat="1" ht="20.25">
      <c r="E70" s="62"/>
    </row>
    <row r="71" spans="5:5" s="51" customFormat="1" ht="20.25">
      <c r="E71" s="62"/>
    </row>
    <row r="72" spans="5:5" s="51" customFormat="1" ht="20.25">
      <c r="E72" s="62"/>
    </row>
    <row r="73" spans="5:5" s="51" customFormat="1" ht="20.25">
      <c r="E73" s="62"/>
    </row>
    <row r="74" spans="5:5" s="51" customFormat="1" ht="20.25">
      <c r="E74" s="62"/>
    </row>
    <row r="75" spans="5:5" s="51" customFormat="1" ht="20.25">
      <c r="E75" s="62"/>
    </row>
    <row r="76" spans="5:5" s="51" customFormat="1" ht="20.25">
      <c r="E76" s="62"/>
    </row>
    <row r="77" spans="5:5" s="51" customFormat="1" ht="20.25">
      <c r="E77" s="62"/>
    </row>
    <row r="78" spans="5:5" s="51" customFormat="1" ht="20.25">
      <c r="E78" s="62"/>
    </row>
    <row r="79" spans="5:5" s="51" customFormat="1" ht="20.25">
      <c r="E79" s="62"/>
    </row>
    <row r="80" spans="5:5" s="51" customFormat="1" ht="20.25">
      <c r="E80" s="62"/>
    </row>
    <row r="81" spans="5:5" s="51" customFormat="1" ht="20.25">
      <c r="E81" s="62"/>
    </row>
    <row r="82" spans="5:5" s="51" customFormat="1" ht="20.25">
      <c r="E82" s="62"/>
    </row>
    <row r="83" spans="5:5" s="51" customFormat="1" ht="20.25">
      <c r="E83" s="62"/>
    </row>
    <row r="84" spans="5:5" s="51" customFormat="1" ht="20.25">
      <c r="E84" s="62"/>
    </row>
    <row r="85" spans="5:5" s="51" customFormat="1" ht="20.25">
      <c r="E85" s="62"/>
    </row>
    <row r="86" spans="5:5" s="51" customFormat="1" ht="20.25">
      <c r="E86" s="62"/>
    </row>
    <row r="87" spans="5:5" s="51" customFormat="1" ht="20.25">
      <c r="E87" s="62"/>
    </row>
    <row r="88" spans="5:5" s="51" customFormat="1" ht="20.25">
      <c r="E88" s="62"/>
    </row>
    <row r="89" spans="5:5" s="51" customFormat="1" ht="20.25">
      <c r="E89" s="62"/>
    </row>
    <row r="90" spans="5:5" s="51" customFormat="1" ht="20.25">
      <c r="E90" s="62"/>
    </row>
    <row r="91" spans="5:5" s="51" customFormat="1" ht="20.25">
      <c r="E91" s="62"/>
    </row>
    <row r="92" spans="5:5" s="51" customFormat="1" ht="20.25">
      <c r="E92" s="62"/>
    </row>
    <row r="93" spans="5:5" s="51" customFormat="1" ht="20.25">
      <c r="E93" s="62"/>
    </row>
    <row r="94" spans="5:5" s="51" customFormat="1" ht="20.25">
      <c r="E94" s="62"/>
    </row>
    <row r="95" spans="5:5" s="51" customFormat="1" ht="20.25">
      <c r="E95" s="62"/>
    </row>
    <row r="96" spans="5:5" s="51" customFormat="1" ht="20.25">
      <c r="E96" s="62"/>
    </row>
    <row r="97" spans="5:5" s="51" customFormat="1" ht="20.25">
      <c r="E97" s="62"/>
    </row>
    <row r="98" spans="5:5" s="51" customFormat="1" ht="20.25">
      <c r="E98" s="62"/>
    </row>
    <row r="99" spans="5:5" s="51" customFormat="1" ht="20.25">
      <c r="E99" s="62"/>
    </row>
    <row r="100" spans="5:5" s="51" customFormat="1" ht="20.25">
      <c r="E100" s="62"/>
    </row>
    <row r="101" spans="5:5" s="51" customFormat="1" ht="20.25">
      <c r="E101" s="62"/>
    </row>
    <row r="102" spans="5:5" s="51" customFormat="1" ht="20.25">
      <c r="E102" s="62"/>
    </row>
    <row r="103" spans="5:5" s="51" customFormat="1" ht="20.25">
      <c r="E103" s="62"/>
    </row>
    <row r="104" spans="5:5" s="51" customFormat="1" ht="20.25">
      <c r="E104" s="62"/>
    </row>
    <row r="105" spans="5:5" s="51" customFormat="1" ht="20.25">
      <c r="E105" s="62"/>
    </row>
    <row r="106" spans="5:5" s="51" customFormat="1" ht="20.25">
      <c r="E106" s="62"/>
    </row>
    <row r="107" spans="5:5" s="51" customFormat="1" ht="20.25">
      <c r="E107" s="62"/>
    </row>
    <row r="108" spans="5:5" s="51" customFormat="1" ht="20.25">
      <c r="E108" s="62"/>
    </row>
    <row r="109" spans="5:5" s="51" customFormat="1" ht="20.25">
      <c r="E109" s="62"/>
    </row>
    <row r="110" spans="5:5" s="51" customFormat="1" ht="20.25">
      <c r="E110" s="62"/>
    </row>
    <row r="111" spans="5:5" s="51" customFormat="1" ht="20.25">
      <c r="E111" s="62"/>
    </row>
    <row r="112" spans="5:5" s="51" customFormat="1" ht="20.25">
      <c r="E112" s="62"/>
    </row>
    <row r="113" spans="5:5" s="51" customFormat="1" ht="20.25">
      <c r="E113" s="62"/>
    </row>
    <row r="114" spans="5:5" s="51" customFormat="1" ht="20.25">
      <c r="E114" s="62"/>
    </row>
    <row r="115" spans="5:5" s="51" customFormat="1" ht="20.25">
      <c r="E115" s="62"/>
    </row>
    <row r="116" spans="5:5" s="51" customFormat="1" ht="20.25">
      <c r="E116" s="62"/>
    </row>
    <row r="117" spans="5:5" s="51" customFormat="1" ht="20.25">
      <c r="E117" s="62"/>
    </row>
    <row r="118" spans="5:5" s="51" customFormat="1" ht="20.25">
      <c r="E118" s="62"/>
    </row>
    <row r="119" spans="5:5" s="51" customFormat="1" ht="20.25">
      <c r="E119" s="62"/>
    </row>
    <row r="120" spans="5:5" s="51" customFormat="1" ht="20.25">
      <c r="E120" s="62"/>
    </row>
    <row r="121" spans="5:5" s="51" customFormat="1" ht="20.25">
      <c r="E121" s="62"/>
    </row>
    <row r="122" spans="5:5" s="51" customFormat="1" ht="20.25">
      <c r="E122" s="62"/>
    </row>
    <row r="123" spans="5:5" s="51" customFormat="1" ht="20.25">
      <c r="E123" s="62"/>
    </row>
    <row r="124" spans="5:5" s="51" customFormat="1" ht="20.25">
      <c r="E124" s="62"/>
    </row>
    <row r="125" spans="5:5" s="51" customFormat="1" ht="20.25">
      <c r="E125" s="62"/>
    </row>
    <row r="126" spans="5:5" s="51" customFormat="1" ht="20.25">
      <c r="E126" s="62"/>
    </row>
    <row r="127" spans="5:5" s="51" customFormat="1" ht="20.25">
      <c r="E127" s="62"/>
    </row>
    <row r="128" spans="5:5" s="51" customFormat="1" ht="20.25">
      <c r="E128" s="62"/>
    </row>
    <row r="129" spans="5:5" s="51" customFormat="1" ht="20.25">
      <c r="E129" s="62"/>
    </row>
    <row r="130" spans="5:5" s="51" customFormat="1" ht="20.25">
      <c r="E130" s="62"/>
    </row>
    <row r="131" spans="5:5" s="51" customFormat="1" ht="20.25">
      <c r="E131" s="62"/>
    </row>
    <row r="132" spans="5:5" s="51" customFormat="1" ht="20.25">
      <c r="E132" s="62"/>
    </row>
    <row r="133" spans="5:5" s="51" customFormat="1" ht="20.25">
      <c r="E133" s="62"/>
    </row>
    <row r="134" spans="5:5" s="51" customFormat="1" ht="20.25">
      <c r="E134" s="62"/>
    </row>
    <row r="135" spans="5:5" s="51" customFormat="1" ht="20.25">
      <c r="E135" s="62"/>
    </row>
    <row r="136" spans="5:5" s="51" customFormat="1" ht="20.25">
      <c r="E136" s="62"/>
    </row>
    <row r="137" spans="5:5" s="51" customFormat="1" ht="20.25">
      <c r="E137" s="62"/>
    </row>
    <row r="138" spans="5:5" s="51" customFormat="1" ht="20.25">
      <c r="E138" s="62"/>
    </row>
    <row r="139" spans="5:5" s="51" customFormat="1" ht="20.25">
      <c r="E139" s="62"/>
    </row>
    <row r="140" spans="5:5" s="51" customFormat="1" ht="20.25">
      <c r="E140" s="62"/>
    </row>
    <row r="141" spans="5:5" s="51" customFormat="1" ht="20.25">
      <c r="E141" s="62"/>
    </row>
    <row r="142" spans="5:5" s="51" customFormat="1" ht="20.25">
      <c r="E142" s="62"/>
    </row>
    <row r="143" spans="5:5" s="51" customFormat="1" ht="20.25">
      <c r="E143" s="62"/>
    </row>
    <row r="144" spans="5:5" s="51" customFormat="1" ht="20.25">
      <c r="E144" s="62"/>
    </row>
    <row r="145" spans="5:5" s="51" customFormat="1" ht="20.25">
      <c r="E145" s="62"/>
    </row>
    <row r="146" spans="5:5" s="51" customFormat="1" ht="20.25">
      <c r="E146" s="62"/>
    </row>
    <row r="147" spans="5:5" s="51" customFormat="1" ht="20.25">
      <c r="E147" s="62"/>
    </row>
    <row r="148" spans="5:5" s="51" customFormat="1" ht="20.25">
      <c r="E148" s="62"/>
    </row>
    <row r="149" spans="5:5" s="51" customFormat="1" ht="20.25">
      <c r="E149" s="62"/>
    </row>
    <row r="150" spans="5:5" s="51" customFormat="1" ht="20.25">
      <c r="E150" s="62"/>
    </row>
    <row r="151" spans="5:5" s="51" customFormat="1" ht="20.25">
      <c r="E151" s="62"/>
    </row>
    <row r="152" spans="5:5" s="51" customFormat="1" ht="20.25">
      <c r="E152" s="62"/>
    </row>
    <row r="153" spans="5:5" s="51" customFormat="1" ht="20.25">
      <c r="E153" s="62"/>
    </row>
    <row r="154" spans="5:5" s="51" customFormat="1" ht="20.25">
      <c r="E154" s="62"/>
    </row>
    <row r="155" spans="5:5" s="51" customFormat="1" ht="20.25">
      <c r="E155" s="62"/>
    </row>
    <row r="156" spans="5:5" s="51" customFormat="1" ht="20.25">
      <c r="E156" s="62"/>
    </row>
    <row r="157" spans="5:5" s="51" customFormat="1" ht="20.25">
      <c r="E157" s="62"/>
    </row>
    <row r="158" spans="5:5" s="51" customFormat="1" ht="20.25">
      <c r="E158" s="62"/>
    </row>
    <row r="159" spans="5:5" s="51" customFormat="1" ht="20.25">
      <c r="E159" s="62"/>
    </row>
    <row r="160" spans="5:5" s="51" customFormat="1" ht="20.25">
      <c r="E160" s="62"/>
    </row>
    <row r="161" spans="5:5" s="51" customFormat="1" ht="20.25">
      <c r="E161" s="62"/>
    </row>
    <row r="162" spans="5:5" s="51" customFormat="1" ht="20.25">
      <c r="E162" s="62"/>
    </row>
    <row r="163" spans="5:5" s="51" customFormat="1" ht="20.25">
      <c r="E163" s="62"/>
    </row>
    <row r="164" spans="5:5" s="51" customFormat="1" ht="20.25">
      <c r="E164" s="62"/>
    </row>
    <row r="165" spans="5:5" s="51" customFormat="1" ht="20.25">
      <c r="E165" s="62"/>
    </row>
    <row r="166" spans="5:5" s="51" customFormat="1" ht="20.25">
      <c r="E166" s="62"/>
    </row>
    <row r="167" spans="5:5" s="51" customFormat="1" ht="20.25">
      <c r="E167" s="62"/>
    </row>
    <row r="168" spans="5:5" s="51" customFormat="1" ht="20.25">
      <c r="E168" s="62"/>
    </row>
    <row r="169" spans="5:5" s="51" customFormat="1" ht="20.25">
      <c r="E169" s="62"/>
    </row>
    <row r="170" spans="5:5" s="51" customFormat="1" ht="20.25">
      <c r="E170" s="62"/>
    </row>
    <row r="171" spans="5:5" s="51" customFormat="1" ht="20.25">
      <c r="E171" s="62"/>
    </row>
    <row r="172" spans="5:5" s="51" customFormat="1" ht="20.25">
      <c r="E172" s="62"/>
    </row>
    <row r="173" spans="5:5" s="51" customFormat="1" ht="20.25">
      <c r="E173" s="62"/>
    </row>
    <row r="174" spans="5:5" s="51" customFormat="1" ht="20.25">
      <c r="E174" s="62"/>
    </row>
    <row r="175" spans="5:5" s="51" customFormat="1" ht="20.25">
      <c r="E175" s="62"/>
    </row>
    <row r="176" spans="5:5" s="51" customFormat="1" ht="20.25">
      <c r="E176" s="62"/>
    </row>
    <row r="177" spans="5:5" s="51" customFormat="1" ht="20.25">
      <c r="E177" s="62"/>
    </row>
    <row r="178" spans="5:5" s="51" customFormat="1" ht="20.25">
      <c r="E178" s="62"/>
    </row>
    <row r="179" spans="5:5" s="51" customFormat="1" ht="20.25">
      <c r="E179" s="62"/>
    </row>
    <row r="180" spans="5:5" s="51" customFormat="1" ht="20.25">
      <c r="E180" s="62"/>
    </row>
    <row r="181" spans="5:5" s="51" customFormat="1" ht="20.25">
      <c r="E181" s="62"/>
    </row>
    <row r="182" spans="5:5" s="51" customFormat="1" ht="20.25">
      <c r="E182" s="62"/>
    </row>
    <row r="183" spans="5:5" s="51" customFormat="1" ht="20.25">
      <c r="E183" s="62"/>
    </row>
    <row r="184" spans="5:5" s="51" customFormat="1" ht="20.25">
      <c r="E184" s="62"/>
    </row>
    <row r="185" spans="5:5" s="51" customFormat="1" ht="20.25">
      <c r="E185" s="62"/>
    </row>
    <row r="186" spans="5:5" s="51" customFormat="1" ht="20.25">
      <c r="E186" s="62"/>
    </row>
    <row r="187" spans="5:5" s="51" customFormat="1" ht="20.25">
      <c r="E187" s="62"/>
    </row>
    <row r="188" spans="5:5" s="51" customFormat="1" ht="20.25">
      <c r="E188" s="62"/>
    </row>
    <row r="189" spans="5:5" s="51" customFormat="1" ht="20.25">
      <c r="E189" s="62"/>
    </row>
    <row r="190" spans="5:5" s="51" customFormat="1" ht="20.25">
      <c r="E190" s="62"/>
    </row>
    <row r="191" spans="5:5" s="51" customFormat="1" ht="20.25">
      <c r="E191" s="62"/>
    </row>
    <row r="192" spans="5:5" s="51" customFormat="1" ht="20.25">
      <c r="E192" s="62"/>
    </row>
    <row r="193" spans="5:5" s="51" customFormat="1" ht="20.25">
      <c r="E193" s="62"/>
    </row>
    <row r="194" spans="5:5" s="51" customFormat="1" ht="20.25">
      <c r="E194" s="62"/>
    </row>
    <row r="195" spans="5:5" s="51" customFormat="1" ht="20.25">
      <c r="E195" s="62"/>
    </row>
    <row r="196" spans="5:5" s="51" customFormat="1" ht="20.25">
      <c r="E196" s="62"/>
    </row>
    <row r="197" spans="5:5" s="51" customFormat="1" ht="20.25">
      <c r="E197" s="62"/>
    </row>
    <row r="198" spans="5:5" s="51" customFormat="1" ht="20.25">
      <c r="E198" s="62"/>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I18" sqref="I1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0"/>
      <c r="C3" s="71"/>
      <c r="D3" s="71"/>
      <c r="E3" s="71"/>
      <c r="F3" s="71"/>
      <c r="G3" s="71"/>
      <c r="H3" s="71"/>
      <c r="I3" s="72"/>
    </row>
    <row r="4" spans="2:19">
      <c r="B4" s="649" t="s">
        <v>390</v>
      </c>
      <c r="C4" s="650"/>
      <c r="D4" s="650"/>
      <c r="E4" s="651" t="s">
        <v>391</v>
      </c>
      <c r="F4" s="651"/>
      <c r="G4" s="651"/>
      <c r="H4" s="651"/>
      <c r="I4" s="652"/>
      <c r="Q4" s="653" t="s">
        <v>392</v>
      </c>
      <c r="R4" s="653"/>
    </row>
    <row r="5" spans="2:19">
      <c r="B5" s="649"/>
      <c r="C5" s="650"/>
      <c r="D5" s="650"/>
      <c r="E5" s="651"/>
      <c r="F5" s="651"/>
      <c r="G5" s="651"/>
      <c r="H5" s="651"/>
      <c r="I5" s="652"/>
      <c r="Q5" s="653"/>
      <c r="R5" s="653"/>
    </row>
    <row r="6" spans="2:19">
      <c r="B6" s="649"/>
      <c r="C6" s="650"/>
      <c r="D6" s="650"/>
      <c r="E6" s="651"/>
      <c r="F6" s="651"/>
      <c r="G6" s="651"/>
      <c r="H6" s="651"/>
      <c r="I6" s="652"/>
      <c r="Q6" s="653"/>
      <c r="R6" s="653"/>
    </row>
    <row r="7" spans="2:19" ht="15.75" thickBot="1">
      <c r="B7" s="73"/>
      <c r="I7" s="74"/>
    </row>
    <row r="8" spans="2:19" ht="62.25" customHeight="1" thickBot="1">
      <c r="B8" s="654" t="s">
        <v>337</v>
      </c>
      <c r="C8" s="655"/>
      <c r="D8" s="39" t="s">
        <v>393</v>
      </c>
      <c r="E8" s="40">
        <v>5</v>
      </c>
      <c r="F8" s="40">
        <v>10</v>
      </c>
      <c r="G8" s="40">
        <v>15</v>
      </c>
      <c r="H8" s="40">
        <v>20</v>
      </c>
      <c r="I8" s="75">
        <v>25</v>
      </c>
      <c r="K8" s="656" t="s">
        <v>394</v>
      </c>
      <c r="L8" s="657"/>
      <c r="M8" s="657"/>
      <c r="N8" s="657"/>
      <c r="O8" s="657"/>
      <c r="P8" s="658"/>
      <c r="Q8" s="659" t="s">
        <v>395</v>
      </c>
      <c r="R8" s="659"/>
      <c r="S8" s="9" t="s">
        <v>396</v>
      </c>
    </row>
    <row r="9" spans="2:19" ht="62.25" customHeight="1" thickBot="1">
      <c r="B9" s="654"/>
      <c r="C9" s="655"/>
      <c r="D9" s="39" t="s">
        <v>397</v>
      </c>
      <c r="E9" s="41">
        <v>4</v>
      </c>
      <c r="F9" s="41">
        <v>8</v>
      </c>
      <c r="G9" s="40">
        <v>12</v>
      </c>
      <c r="H9" s="40">
        <v>16</v>
      </c>
      <c r="I9" s="75">
        <v>20</v>
      </c>
      <c r="K9" s="660" t="s">
        <v>398</v>
      </c>
      <c r="L9" s="661"/>
      <c r="M9" s="661"/>
      <c r="N9" s="661"/>
      <c r="O9" s="661"/>
      <c r="P9" s="661"/>
      <c r="Q9" s="662" t="s">
        <v>399</v>
      </c>
      <c r="R9" s="663"/>
      <c r="S9" s="9" t="s">
        <v>400</v>
      </c>
    </row>
    <row r="10" spans="2:19" ht="62.25" customHeight="1" thickBot="1">
      <c r="B10" s="654"/>
      <c r="C10" s="655"/>
      <c r="D10" s="39" t="s">
        <v>401</v>
      </c>
      <c r="E10" s="41">
        <v>3</v>
      </c>
      <c r="F10" s="41">
        <v>6</v>
      </c>
      <c r="G10" s="41">
        <v>9</v>
      </c>
      <c r="H10" s="40">
        <v>12</v>
      </c>
      <c r="I10" s="75">
        <v>15</v>
      </c>
      <c r="K10" s="664" t="s">
        <v>361</v>
      </c>
      <c r="L10" s="665"/>
      <c r="M10" s="665"/>
      <c r="N10" s="665"/>
      <c r="O10" s="665"/>
      <c r="P10" s="665"/>
      <c r="Q10" s="659" t="s">
        <v>402</v>
      </c>
      <c r="R10" s="659"/>
      <c r="S10" s="9" t="s">
        <v>403</v>
      </c>
    </row>
    <row r="11" spans="2:19" ht="62.25" customHeight="1">
      <c r="B11" s="654"/>
      <c r="C11" s="655"/>
      <c r="D11" s="39" t="s">
        <v>404</v>
      </c>
      <c r="E11" s="42">
        <v>2</v>
      </c>
      <c r="F11" s="41">
        <v>4</v>
      </c>
      <c r="G11" s="41">
        <v>6</v>
      </c>
      <c r="H11" s="40">
        <v>8</v>
      </c>
      <c r="I11" s="75">
        <v>10</v>
      </c>
      <c r="K11" s="666" t="s">
        <v>405</v>
      </c>
      <c r="L11" s="667"/>
      <c r="M11" s="667"/>
      <c r="N11" s="667"/>
      <c r="O11" s="667"/>
      <c r="P11" s="667"/>
      <c r="Q11" s="659" t="s">
        <v>334</v>
      </c>
      <c r="R11" s="668"/>
      <c r="S11" s="9" t="s">
        <v>334</v>
      </c>
    </row>
    <row r="12" spans="2:19" ht="62.25" customHeight="1">
      <c r="B12" s="654"/>
      <c r="C12" s="655"/>
      <c r="D12" s="39" t="s">
        <v>406</v>
      </c>
      <c r="E12" s="42">
        <v>1</v>
      </c>
      <c r="F12" s="42">
        <v>2</v>
      </c>
      <c r="G12" s="41">
        <v>3</v>
      </c>
      <c r="H12" s="40">
        <v>4</v>
      </c>
      <c r="I12" s="75">
        <v>5</v>
      </c>
    </row>
    <row r="13" spans="2:19" ht="62.25" customHeight="1" thickBot="1">
      <c r="B13" s="76"/>
      <c r="C13" s="647" t="s">
        <v>407</v>
      </c>
      <c r="D13" s="648"/>
      <c r="E13" s="77" t="s">
        <v>408</v>
      </c>
      <c r="F13" s="77" t="s">
        <v>409</v>
      </c>
      <c r="G13" s="77" t="s">
        <v>410</v>
      </c>
      <c r="H13" s="77" t="s">
        <v>411</v>
      </c>
      <c r="I13" s="78" t="s">
        <v>412</v>
      </c>
    </row>
    <row r="17" spans="4:6">
      <c r="D17" s="9"/>
      <c r="E17" s="9"/>
      <c r="F17" s="9"/>
    </row>
    <row r="18" spans="4:6" ht="15.75">
      <c r="D18" s="14" t="s">
        <v>413</v>
      </c>
      <c r="E18" s="79" t="s">
        <v>405</v>
      </c>
      <c r="F18" s="79">
        <v>1</v>
      </c>
    </row>
    <row r="19" spans="4:6">
      <c r="D19" s="14" t="s">
        <v>414</v>
      </c>
      <c r="E19" s="14" t="s">
        <v>405</v>
      </c>
      <c r="F19" s="14">
        <v>2</v>
      </c>
    </row>
    <row r="20" spans="4:6">
      <c r="D20" s="14" t="s">
        <v>415</v>
      </c>
      <c r="E20" s="14" t="s">
        <v>361</v>
      </c>
      <c r="F20" s="14">
        <v>2</v>
      </c>
    </row>
    <row r="21" spans="4:6">
      <c r="D21" s="14" t="s">
        <v>416</v>
      </c>
      <c r="E21" s="14" t="s">
        <v>417</v>
      </c>
      <c r="F21" s="14">
        <v>3</v>
      </c>
    </row>
    <row r="22" spans="4:6">
      <c r="D22" s="14" t="s">
        <v>418</v>
      </c>
      <c r="E22" s="14" t="s">
        <v>394</v>
      </c>
      <c r="F22" s="14">
        <v>4</v>
      </c>
    </row>
    <row r="23" spans="4:6">
      <c r="D23" s="14" t="s">
        <v>419</v>
      </c>
      <c r="E23" s="14" t="s">
        <v>405</v>
      </c>
      <c r="F23" s="14">
        <v>1</v>
      </c>
    </row>
    <row r="24" spans="4:6">
      <c r="D24" s="14" t="s">
        <v>420</v>
      </c>
      <c r="E24" s="14" t="s">
        <v>361</v>
      </c>
      <c r="F24" s="14">
        <v>2</v>
      </c>
    </row>
    <row r="25" spans="4:6">
      <c r="D25" s="14" t="s">
        <v>421</v>
      </c>
      <c r="E25" s="14" t="s">
        <v>361</v>
      </c>
      <c r="F25" s="14">
        <v>2</v>
      </c>
    </row>
    <row r="26" spans="4:6">
      <c r="D26" s="14" t="s">
        <v>422</v>
      </c>
      <c r="E26" s="14" t="s">
        <v>398</v>
      </c>
      <c r="F26" s="14">
        <v>3</v>
      </c>
    </row>
    <row r="27" spans="4:6">
      <c r="D27" s="14" t="s">
        <v>423</v>
      </c>
      <c r="E27" s="14" t="s">
        <v>394</v>
      </c>
      <c r="F27" s="14">
        <v>4</v>
      </c>
    </row>
    <row r="28" spans="4:6">
      <c r="D28" s="14" t="s">
        <v>424</v>
      </c>
      <c r="E28" s="14" t="s">
        <v>361</v>
      </c>
      <c r="F28" s="14">
        <v>2</v>
      </c>
    </row>
    <row r="29" spans="4:6">
      <c r="D29" s="14" t="s">
        <v>425</v>
      </c>
      <c r="E29" s="14" t="s">
        <v>361</v>
      </c>
      <c r="F29" s="14">
        <v>2</v>
      </c>
    </row>
    <row r="30" spans="4:6">
      <c r="D30" s="14" t="s">
        <v>426</v>
      </c>
      <c r="E30" s="14" t="s">
        <v>361</v>
      </c>
      <c r="F30" s="14">
        <v>2</v>
      </c>
    </row>
    <row r="31" spans="4:6">
      <c r="D31" s="14" t="s">
        <v>427</v>
      </c>
      <c r="E31" s="14" t="s">
        <v>398</v>
      </c>
      <c r="F31" s="14">
        <v>3</v>
      </c>
    </row>
    <row r="32" spans="4:6">
      <c r="D32" s="14" t="s">
        <v>428</v>
      </c>
      <c r="E32" s="14" t="s">
        <v>394</v>
      </c>
      <c r="F32" s="14">
        <v>4</v>
      </c>
    </row>
    <row r="33" spans="4:6">
      <c r="D33" s="14" t="s">
        <v>429</v>
      </c>
      <c r="E33" s="14" t="s">
        <v>361</v>
      </c>
      <c r="F33" s="14">
        <v>2</v>
      </c>
    </row>
    <row r="34" spans="4:6">
      <c r="D34" s="14" t="s">
        <v>430</v>
      </c>
      <c r="E34" s="14" t="s">
        <v>361</v>
      </c>
      <c r="F34" s="14">
        <v>2</v>
      </c>
    </row>
    <row r="35" spans="4:6">
      <c r="D35" s="14" t="s">
        <v>431</v>
      </c>
      <c r="E35" s="14" t="s">
        <v>398</v>
      </c>
      <c r="F35" s="14">
        <v>3</v>
      </c>
    </row>
    <row r="36" spans="4:6">
      <c r="D36" s="14" t="s">
        <v>432</v>
      </c>
      <c r="E36" s="14" t="s">
        <v>398</v>
      </c>
      <c r="F36" s="14">
        <v>3</v>
      </c>
    </row>
    <row r="37" spans="4:6">
      <c r="D37" s="14" t="s">
        <v>433</v>
      </c>
      <c r="E37" s="14" t="s">
        <v>394</v>
      </c>
      <c r="F37" s="14">
        <v>4</v>
      </c>
    </row>
    <row r="38" spans="4:6">
      <c r="D38" s="14" t="s">
        <v>434</v>
      </c>
      <c r="E38" s="14" t="s">
        <v>398</v>
      </c>
      <c r="F38" s="14">
        <v>3</v>
      </c>
    </row>
    <row r="39" spans="4:6">
      <c r="D39" s="14" t="s">
        <v>435</v>
      </c>
      <c r="E39" s="14" t="s">
        <v>398</v>
      </c>
      <c r="F39" s="14">
        <v>3</v>
      </c>
    </row>
    <row r="40" spans="4:6">
      <c r="D40" s="14" t="s">
        <v>436</v>
      </c>
      <c r="E40" s="14" t="s">
        <v>398</v>
      </c>
      <c r="F40" s="14">
        <v>3</v>
      </c>
    </row>
    <row r="41" spans="4:6">
      <c r="D41" s="14" t="s">
        <v>437</v>
      </c>
      <c r="E41" s="14" t="s">
        <v>398</v>
      </c>
      <c r="F41" s="14">
        <v>3</v>
      </c>
    </row>
    <row r="42" spans="4:6">
      <c r="D42" s="14" t="s">
        <v>438</v>
      </c>
      <c r="E42" s="14" t="s">
        <v>394</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tabSelected="1" topLeftCell="E1" zoomScale="90" zoomScaleNormal="90" workbookViewId="0">
      <selection activeCell="G39" sqref="G39:G4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67"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28"/>
      <c r="B1" s="228"/>
      <c r="C1" s="697"/>
      <c r="D1" s="697"/>
      <c r="E1" s="697"/>
      <c r="F1" s="697"/>
      <c r="G1" s="697"/>
      <c r="H1" s="697"/>
      <c r="I1" s="697"/>
      <c r="J1" s="697"/>
      <c r="K1" s="697"/>
      <c r="L1" s="698"/>
      <c r="M1" s="699"/>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28"/>
      <c r="B2" s="228"/>
      <c r="C2" s="697"/>
      <c r="D2" s="697"/>
      <c r="E2" s="697"/>
      <c r="F2" s="697"/>
      <c r="G2" s="697"/>
      <c r="H2" s="697"/>
      <c r="I2" s="697"/>
      <c r="J2" s="697"/>
      <c r="K2" s="697"/>
      <c r="L2" s="698"/>
      <c r="M2" s="699"/>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514" t="s">
        <v>255</v>
      </c>
      <c r="B3" s="514"/>
      <c r="C3" s="638" t="s">
        <v>4</v>
      </c>
      <c r="D3" s="638"/>
      <c r="E3" s="638"/>
      <c r="F3" s="638"/>
      <c r="G3" s="638"/>
      <c r="H3" s="638"/>
      <c r="I3" s="638"/>
      <c r="J3" s="638"/>
      <c r="K3" s="638"/>
      <c r="L3" s="638"/>
      <c r="M3" s="63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514" t="s">
        <v>256</v>
      </c>
      <c r="B4" s="514"/>
      <c r="C4" s="637" t="s">
        <v>528</v>
      </c>
      <c r="D4" s="637"/>
      <c r="E4" s="637"/>
      <c r="F4" s="637"/>
      <c r="G4" s="637"/>
      <c r="H4" s="637"/>
      <c r="I4" s="637"/>
      <c r="J4" s="637"/>
      <c r="K4" s="637"/>
      <c r="L4" s="637"/>
      <c r="M4" s="63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514" t="s">
        <v>257</v>
      </c>
      <c r="B5" s="514"/>
      <c r="C5" s="544" t="s">
        <v>258</v>
      </c>
      <c r="D5" s="712"/>
      <c r="E5" s="712"/>
      <c r="F5" s="712"/>
      <c r="G5" s="712"/>
      <c r="H5" s="712"/>
      <c r="I5" s="712"/>
      <c r="J5" s="712"/>
      <c r="K5" s="712"/>
      <c r="L5" s="712"/>
      <c r="M5" s="71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707" t="s">
        <v>439</v>
      </c>
      <c r="B6" s="708"/>
      <c r="C6" s="709"/>
      <c r="D6" s="710" t="s">
        <v>440</v>
      </c>
      <c r="E6" s="710"/>
      <c r="F6" s="710"/>
      <c r="G6" s="711" t="s">
        <v>441</v>
      </c>
      <c r="H6" s="702" t="s">
        <v>442</v>
      </c>
      <c r="I6" s="704" t="s">
        <v>443</v>
      </c>
      <c r="J6" s="705"/>
      <c r="K6" s="704" t="s">
        <v>444</v>
      </c>
      <c r="L6" s="705"/>
      <c r="M6" s="706" t="s">
        <v>445</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199</v>
      </c>
      <c r="C7" s="27" t="s">
        <v>201</v>
      </c>
      <c r="D7" s="20" t="s">
        <v>210</v>
      </c>
      <c r="E7" s="20" t="s">
        <v>446</v>
      </c>
      <c r="F7" s="20" t="s">
        <v>447</v>
      </c>
      <c r="G7" s="711"/>
      <c r="H7" s="703"/>
      <c r="I7" s="21" t="s">
        <v>448</v>
      </c>
      <c r="J7" s="21" t="s">
        <v>449</v>
      </c>
      <c r="K7" s="21" t="s">
        <v>450</v>
      </c>
      <c r="L7" s="21" t="s">
        <v>451</v>
      </c>
      <c r="M7" s="70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700"/>
      <c r="B8" s="701"/>
      <c r="C8" s="701"/>
      <c r="D8" s="701"/>
      <c r="E8" s="701"/>
      <c r="F8" s="701"/>
      <c r="G8" s="701"/>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94">
        <f>'7- Mapa Final'!A10</f>
        <v>1</v>
      </c>
      <c r="B9" s="685" t="str">
        <f>'7- Mapa Final'!B10</f>
        <v>No acatar las obligaciones institucionales en materia del SG-SST</v>
      </c>
      <c r="C9" s="685" t="str">
        <f>'7- Mapa Final'!C10</f>
        <v xml:space="preserve">La no adopción de el Plan de Seguridad y Salud en el Trabajo, de manera total o parcial </v>
      </c>
      <c r="D9" s="688" t="str">
        <f>'7- Mapa Final'!J10</f>
        <v>Baja - 2</v>
      </c>
      <c r="E9" s="691" t="str">
        <f>'7- Mapa Final'!K10</f>
        <v>Moderado - 3</v>
      </c>
      <c r="F9" s="675" t="str">
        <f>'7- Mapa Final'!M10</f>
        <v>Moderado - 6</v>
      </c>
      <c r="G9" s="498" t="s">
        <v>334</v>
      </c>
      <c r="H9" s="678" t="s">
        <v>501</v>
      </c>
      <c r="I9" s="681"/>
      <c r="J9" s="681" t="s">
        <v>510</v>
      </c>
      <c r="K9" s="669">
        <v>45658</v>
      </c>
      <c r="L9" s="669">
        <v>45747</v>
      </c>
      <c r="M9" s="672" t="s">
        <v>502</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95"/>
      <c r="B10" s="686"/>
      <c r="C10" s="686"/>
      <c r="D10" s="689"/>
      <c r="E10" s="692"/>
      <c r="F10" s="676"/>
      <c r="G10" s="499"/>
      <c r="H10" s="679"/>
      <c r="I10" s="670"/>
      <c r="J10" s="670"/>
      <c r="K10" s="670"/>
      <c r="L10" s="670"/>
      <c r="M10" s="67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95"/>
      <c r="B11" s="686"/>
      <c r="C11" s="686"/>
      <c r="D11" s="689"/>
      <c r="E11" s="692"/>
      <c r="F11" s="676"/>
      <c r="G11" s="499"/>
      <c r="H11" s="679"/>
      <c r="I11" s="670"/>
      <c r="J11" s="670"/>
      <c r="K11" s="670"/>
      <c r="L11" s="670"/>
      <c r="M11" s="67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95"/>
      <c r="B12" s="686"/>
      <c r="C12" s="686"/>
      <c r="D12" s="689"/>
      <c r="E12" s="692"/>
      <c r="F12" s="676"/>
      <c r="G12" s="499"/>
      <c r="H12" s="679"/>
      <c r="I12" s="670"/>
      <c r="J12" s="670"/>
      <c r="K12" s="670"/>
      <c r="L12" s="670"/>
      <c r="M12" s="67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95"/>
      <c r="B13" s="686"/>
      <c r="C13" s="686"/>
      <c r="D13" s="689"/>
      <c r="E13" s="692"/>
      <c r="F13" s="676"/>
      <c r="G13" s="499"/>
      <c r="H13" s="679"/>
      <c r="I13" s="670"/>
      <c r="J13" s="670"/>
      <c r="K13" s="670"/>
      <c r="L13" s="670"/>
      <c r="M13" s="67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95"/>
      <c r="B14" s="686"/>
      <c r="C14" s="686"/>
      <c r="D14" s="689"/>
      <c r="E14" s="692"/>
      <c r="F14" s="676"/>
      <c r="G14" s="499"/>
      <c r="H14" s="679"/>
      <c r="I14" s="670"/>
      <c r="J14" s="670"/>
      <c r="K14" s="670"/>
      <c r="L14" s="670"/>
      <c r="M14" s="67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95"/>
      <c r="B15" s="686"/>
      <c r="C15" s="686"/>
      <c r="D15" s="689"/>
      <c r="E15" s="692"/>
      <c r="F15" s="676"/>
      <c r="G15" s="499"/>
      <c r="H15" s="679"/>
      <c r="I15" s="670"/>
      <c r="J15" s="670"/>
      <c r="K15" s="670"/>
      <c r="L15" s="670"/>
      <c r="M15" s="67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95"/>
      <c r="B16" s="686"/>
      <c r="C16" s="686"/>
      <c r="D16" s="689"/>
      <c r="E16" s="692"/>
      <c r="F16" s="676"/>
      <c r="G16" s="499"/>
      <c r="H16" s="679"/>
      <c r="I16" s="670"/>
      <c r="J16" s="670"/>
      <c r="K16" s="670"/>
      <c r="L16" s="670"/>
      <c r="M16" s="67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95"/>
      <c r="B17" s="686"/>
      <c r="C17" s="686"/>
      <c r="D17" s="689"/>
      <c r="E17" s="692"/>
      <c r="F17" s="676"/>
      <c r="G17" s="499"/>
      <c r="H17" s="679"/>
      <c r="I17" s="670"/>
      <c r="J17" s="670"/>
      <c r="K17" s="670"/>
      <c r="L17" s="670"/>
      <c r="M17" s="67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30" customHeight="1" thickBot="1">
      <c r="A18" s="696"/>
      <c r="B18" s="687"/>
      <c r="C18" s="687"/>
      <c r="D18" s="690"/>
      <c r="E18" s="693"/>
      <c r="F18" s="677"/>
      <c r="G18" s="500"/>
      <c r="H18" s="680"/>
      <c r="I18" s="671"/>
      <c r="J18" s="671"/>
      <c r="K18" s="671"/>
      <c r="L18" s="671"/>
      <c r="M18" s="67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694">
        <f>'7- Mapa Final'!A20</f>
        <v>2</v>
      </c>
      <c r="B19" s="685" t="str">
        <f>'7- Mapa Final'!B20</f>
        <v>No contar con las actividades y coberturas que debe contener el Plan Trabajo de SG-SST</v>
      </c>
      <c r="C19" s="685" t="str">
        <f>'7- Mapa Final'!C20</f>
        <v xml:space="preserve">No realización de programas y/o actividades exigidas por la norma y/o previstas en el plan </v>
      </c>
      <c r="D19" s="688" t="str">
        <f>'7- Mapa Final'!J20</f>
        <v>Muy Baja - 1</v>
      </c>
      <c r="E19" s="691" t="str">
        <f>'7- Mapa Final'!K20</f>
        <v>Moderado - 3</v>
      </c>
      <c r="F19" s="675" t="str">
        <f>'7- Mapa Final'!M20</f>
        <v>Moderado - 3</v>
      </c>
      <c r="G19" s="498" t="s">
        <v>334</v>
      </c>
      <c r="H19" s="678" t="s">
        <v>503</v>
      </c>
      <c r="I19" s="681"/>
      <c r="J19" s="681" t="s">
        <v>510</v>
      </c>
      <c r="K19" s="669">
        <v>45658</v>
      </c>
      <c r="L19" s="669">
        <v>45747</v>
      </c>
      <c r="M19" s="672" t="s">
        <v>504</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95"/>
      <c r="B20" s="686"/>
      <c r="C20" s="686"/>
      <c r="D20" s="689"/>
      <c r="E20" s="692"/>
      <c r="F20" s="676"/>
      <c r="G20" s="499"/>
      <c r="H20" s="679"/>
      <c r="I20" s="670"/>
      <c r="J20" s="670"/>
      <c r="K20" s="670"/>
      <c r="L20" s="670"/>
      <c r="M20" s="6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95"/>
      <c r="B21" s="686"/>
      <c r="C21" s="686"/>
      <c r="D21" s="689"/>
      <c r="E21" s="692"/>
      <c r="F21" s="676"/>
      <c r="G21" s="499"/>
      <c r="H21" s="679"/>
      <c r="I21" s="670"/>
      <c r="J21" s="670"/>
      <c r="K21" s="670"/>
      <c r="L21" s="670"/>
      <c r="M21" s="6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95"/>
      <c r="B22" s="686"/>
      <c r="C22" s="686"/>
      <c r="D22" s="689"/>
      <c r="E22" s="692"/>
      <c r="F22" s="676"/>
      <c r="G22" s="499"/>
      <c r="H22" s="679"/>
      <c r="I22" s="670"/>
      <c r="J22" s="670"/>
      <c r="K22" s="670"/>
      <c r="L22" s="670"/>
      <c r="M22" s="6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95"/>
      <c r="B23" s="686"/>
      <c r="C23" s="686"/>
      <c r="D23" s="689"/>
      <c r="E23" s="692"/>
      <c r="F23" s="676"/>
      <c r="G23" s="499"/>
      <c r="H23" s="679"/>
      <c r="I23" s="670"/>
      <c r="J23" s="670"/>
      <c r="K23" s="670"/>
      <c r="L23" s="670"/>
      <c r="M23" s="6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95"/>
      <c r="B24" s="686"/>
      <c r="C24" s="686"/>
      <c r="D24" s="689"/>
      <c r="E24" s="692"/>
      <c r="F24" s="676"/>
      <c r="G24" s="499"/>
      <c r="H24" s="679"/>
      <c r="I24" s="670"/>
      <c r="J24" s="670"/>
      <c r="K24" s="670"/>
      <c r="L24" s="670"/>
      <c r="M24" s="673"/>
      <c r="N24" s="26"/>
      <c r="O24" s="26"/>
    </row>
    <row r="25" spans="1:169">
      <c r="A25" s="695"/>
      <c r="B25" s="686"/>
      <c r="C25" s="686"/>
      <c r="D25" s="689"/>
      <c r="E25" s="692"/>
      <c r="F25" s="676"/>
      <c r="G25" s="499"/>
      <c r="H25" s="679"/>
      <c r="I25" s="670"/>
      <c r="J25" s="670"/>
      <c r="K25" s="670"/>
      <c r="L25" s="670"/>
      <c r="M25" s="673"/>
      <c r="N25" s="26"/>
      <c r="O25" s="26"/>
    </row>
    <row r="26" spans="1:169">
      <c r="A26" s="695"/>
      <c r="B26" s="686"/>
      <c r="C26" s="686"/>
      <c r="D26" s="689"/>
      <c r="E26" s="692"/>
      <c r="F26" s="676"/>
      <c r="G26" s="499"/>
      <c r="H26" s="679"/>
      <c r="I26" s="670"/>
      <c r="J26" s="670"/>
      <c r="K26" s="670"/>
      <c r="L26" s="670"/>
      <c r="M26" s="673"/>
      <c r="N26" s="26"/>
      <c r="O26" s="26"/>
    </row>
    <row r="27" spans="1:169">
      <c r="A27" s="695"/>
      <c r="B27" s="686"/>
      <c r="C27" s="686"/>
      <c r="D27" s="689"/>
      <c r="E27" s="692"/>
      <c r="F27" s="676"/>
      <c r="G27" s="499"/>
      <c r="H27" s="679"/>
      <c r="I27" s="670"/>
      <c r="J27" s="670"/>
      <c r="K27" s="670"/>
      <c r="L27" s="670"/>
      <c r="M27" s="673"/>
      <c r="N27" s="26"/>
      <c r="O27" s="26"/>
    </row>
    <row r="28" spans="1:169" ht="15.75" thickBot="1">
      <c r="A28" s="696"/>
      <c r="B28" s="687"/>
      <c r="C28" s="687"/>
      <c r="D28" s="690"/>
      <c r="E28" s="693"/>
      <c r="F28" s="677"/>
      <c r="G28" s="500"/>
      <c r="H28" s="680"/>
      <c r="I28" s="671"/>
      <c r="J28" s="671"/>
      <c r="K28" s="671"/>
      <c r="L28" s="671"/>
      <c r="M28" s="674"/>
      <c r="N28" s="26"/>
      <c r="O28" s="26"/>
    </row>
    <row r="29" spans="1:169" s="18" customFormat="1" ht="12.75">
      <c r="A29" s="694">
        <f>'7- Mapa Final'!A30</f>
        <v>3</v>
      </c>
      <c r="B29" s="685" t="str">
        <f>'7- Mapa Final'!B30</f>
        <v>Materialización de amenazas en los programas propios del Plan de Seguridad y Salud en el Trabajo</v>
      </c>
      <c r="C29" s="685" t="str">
        <f>'7- Mapa Final'!C30</f>
        <v xml:space="preserve">Incremento en accidentes de trabajo y ausentismo asociados con la actividad laboral </v>
      </c>
      <c r="D29" s="688" t="str">
        <f>'7- Mapa Final'!J30</f>
        <v>Muy Baja - 1</v>
      </c>
      <c r="E29" s="691" t="str">
        <f>'7- Mapa Final'!K30</f>
        <v>Moderado - 3</v>
      </c>
      <c r="F29" s="675" t="str">
        <f>'7- Mapa Final'!M30</f>
        <v>Moderado - 3</v>
      </c>
      <c r="G29" s="498" t="s">
        <v>334</v>
      </c>
      <c r="H29" s="678" t="s">
        <v>505</v>
      </c>
      <c r="I29" s="681"/>
      <c r="J29" s="681" t="s">
        <v>510</v>
      </c>
      <c r="K29" s="669">
        <v>45658</v>
      </c>
      <c r="L29" s="669">
        <v>45747</v>
      </c>
      <c r="M29" s="672" t="s">
        <v>506</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95"/>
      <c r="B30" s="686"/>
      <c r="C30" s="686"/>
      <c r="D30" s="689"/>
      <c r="E30" s="692"/>
      <c r="F30" s="676"/>
      <c r="G30" s="499"/>
      <c r="H30" s="679"/>
      <c r="I30" s="670"/>
      <c r="J30" s="670"/>
      <c r="K30" s="670"/>
      <c r="L30" s="670"/>
      <c r="M30" s="673"/>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95"/>
      <c r="B31" s="686"/>
      <c r="C31" s="686"/>
      <c r="D31" s="689"/>
      <c r="E31" s="692"/>
      <c r="F31" s="676"/>
      <c r="G31" s="499"/>
      <c r="H31" s="679"/>
      <c r="I31" s="670"/>
      <c r="J31" s="670"/>
      <c r="K31" s="670"/>
      <c r="L31" s="670"/>
      <c r="M31" s="673"/>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95"/>
      <c r="B32" s="686"/>
      <c r="C32" s="686"/>
      <c r="D32" s="689"/>
      <c r="E32" s="692"/>
      <c r="F32" s="676"/>
      <c r="G32" s="499"/>
      <c r="H32" s="679"/>
      <c r="I32" s="670"/>
      <c r="J32" s="670"/>
      <c r="K32" s="670"/>
      <c r="L32" s="670"/>
      <c r="M32" s="673"/>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95"/>
      <c r="B33" s="686"/>
      <c r="C33" s="686"/>
      <c r="D33" s="689"/>
      <c r="E33" s="692"/>
      <c r="F33" s="676"/>
      <c r="G33" s="499"/>
      <c r="H33" s="679"/>
      <c r="I33" s="670"/>
      <c r="J33" s="670"/>
      <c r="K33" s="670"/>
      <c r="L33" s="670"/>
      <c r="M33" s="673"/>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95"/>
      <c r="B34" s="686"/>
      <c r="C34" s="686"/>
      <c r="D34" s="689"/>
      <c r="E34" s="692"/>
      <c r="F34" s="676"/>
      <c r="G34" s="499"/>
      <c r="H34" s="679"/>
      <c r="I34" s="670"/>
      <c r="J34" s="670"/>
      <c r="K34" s="670"/>
      <c r="L34" s="670"/>
      <c r="M34" s="673"/>
      <c r="N34" s="26"/>
      <c r="O34" s="26"/>
    </row>
    <row r="35" spans="1:169">
      <c r="A35" s="695"/>
      <c r="B35" s="686"/>
      <c r="C35" s="686"/>
      <c r="D35" s="689"/>
      <c r="E35" s="692"/>
      <c r="F35" s="676"/>
      <c r="G35" s="499"/>
      <c r="H35" s="679"/>
      <c r="I35" s="670"/>
      <c r="J35" s="670"/>
      <c r="K35" s="670"/>
      <c r="L35" s="670"/>
      <c r="M35" s="673"/>
      <c r="N35" s="26"/>
      <c r="O35" s="26"/>
    </row>
    <row r="36" spans="1:169">
      <c r="A36" s="695"/>
      <c r="B36" s="686"/>
      <c r="C36" s="686"/>
      <c r="D36" s="689"/>
      <c r="E36" s="692"/>
      <c r="F36" s="676"/>
      <c r="G36" s="499"/>
      <c r="H36" s="679"/>
      <c r="I36" s="670"/>
      <c r="J36" s="670"/>
      <c r="K36" s="670"/>
      <c r="L36" s="670"/>
      <c r="M36" s="673"/>
      <c r="N36" s="26"/>
      <c r="O36" s="26"/>
    </row>
    <row r="37" spans="1:169">
      <c r="A37" s="695"/>
      <c r="B37" s="686"/>
      <c r="C37" s="686"/>
      <c r="D37" s="689"/>
      <c r="E37" s="692"/>
      <c r="F37" s="676"/>
      <c r="G37" s="499"/>
      <c r="H37" s="679"/>
      <c r="I37" s="670"/>
      <c r="J37" s="670"/>
      <c r="K37" s="670"/>
      <c r="L37" s="670"/>
      <c r="M37" s="673"/>
      <c r="N37" s="26"/>
      <c r="O37" s="26"/>
    </row>
    <row r="38" spans="1:169" ht="15.75" thickBot="1">
      <c r="A38" s="696"/>
      <c r="B38" s="687"/>
      <c r="C38" s="687"/>
      <c r="D38" s="690"/>
      <c r="E38" s="693"/>
      <c r="F38" s="677"/>
      <c r="G38" s="500"/>
      <c r="H38" s="680"/>
      <c r="I38" s="671"/>
      <c r="J38" s="671"/>
      <c r="K38" s="671"/>
      <c r="L38" s="671"/>
      <c r="M38" s="674"/>
      <c r="N38" s="26"/>
      <c r="O38" s="26"/>
    </row>
    <row r="39" spans="1:169" s="18" customFormat="1" ht="12.75" customHeight="1">
      <c r="A39" s="682">
        <f>'7- Mapa Final'!A40</f>
        <v>4</v>
      </c>
      <c r="B39" s="685" t="str">
        <f>'7- Mapa Final'!B40</f>
        <v>Recibir dádivas o beneficios a nombre propio o de terceros para  desviar recursos, no presentar o presentar reportes con información no veraz</v>
      </c>
      <c r="C39" s="685" t="str">
        <f>'7- Mapa Final'!C40</f>
        <v xml:space="preserve">Se favorece indebidamente a un servidor judicial a través de la validación del  reporte de accidentes de trabajo ante la Administradora de Riesgos Laborales </v>
      </c>
      <c r="D39" s="688" t="str">
        <f>'7- Mapa Final'!J40</f>
        <v>Muy Baja - 1</v>
      </c>
      <c r="E39" s="691" t="str">
        <f>'7- Mapa Final'!K40</f>
        <v>Moderado - 3</v>
      </c>
      <c r="F39" s="675" t="str">
        <f>'7- Mapa Final'!M40</f>
        <v>Moderado - 3</v>
      </c>
      <c r="G39" s="498" t="s">
        <v>334</v>
      </c>
      <c r="H39" s="678" t="s">
        <v>507</v>
      </c>
      <c r="I39" s="681"/>
      <c r="J39" s="681" t="s">
        <v>510</v>
      </c>
      <c r="K39" s="669">
        <v>45658</v>
      </c>
      <c r="L39" s="669">
        <v>45747</v>
      </c>
      <c r="M39" s="672" t="s">
        <v>607</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83"/>
      <c r="B40" s="686"/>
      <c r="C40" s="686"/>
      <c r="D40" s="689"/>
      <c r="E40" s="692"/>
      <c r="F40" s="676"/>
      <c r="G40" s="499"/>
      <c r="H40" s="679"/>
      <c r="I40" s="670"/>
      <c r="J40" s="670"/>
      <c r="K40" s="670"/>
      <c r="L40" s="670"/>
      <c r="M40" s="673"/>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83"/>
      <c r="B41" s="686"/>
      <c r="C41" s="686"/>
      <c r="D41" s="689"/>
      <c r="E41" s="692"/>
      <c r="F41" s="676"/>
      <c r="G41" s="499"/>
      <c r="H41" s="679"/>
      <c r="I41" s="670"/>
      <c r="J41" s="670"/>
      <c r="K41" s="670"/>
      <c r="L41" s="670"/>
      <c r="M41" s="673"/>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83"/>
      <c r="B42" s="686"/>
      <c r="C42" s="686"/>
      <c r="D42" s="689"/>
      <c r="E42" s="692"/>
      <c r="F42" s="676"/>
      <c r="G42" s="499"/>
      <c r="H42" s="679"/>
      <c r="I42" s="670"/>
      <c r="J42" s="670"/>
      <c r="K42" s="670"/>
      <c r="L42" s="670"/>
      <c r="M42" s="673"/>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83"/>
      <c r="B43" s="686"/>
      <c r="C43" s="686"/>
      <c r="D43" s="689"/>
      <c r="E43" s="692"/>
      <c r="F43" s="676"/>
      <c r="G43" s="499"/>
      <c r="H43" s="679"/>
      <c r="I43" s="670"/>
      <c r="J43" s="670"/>
      <c r="K43" s="670"/>
      <c r="L43" s="670"/>
      <c r="M43" s="673"/>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83"/>
      <c r="B44" s="686"/>
      <c r="C44" s="686"/>
      <c r="D44" s="689"/>
      <c r="E44" s="692"/>
      <c r="F44" s="676"/>
      <c r="G44" s="499"/>
      <c r="H44" s="679"/>
      <c r="I44" s="670"/>
      <c r="J44" s="670"/>
      <c r="K44" s="670"/>
      <c r="L44" s="670"/>
      <c r="M44" s="673"/>
      <c r="N44" s="26"/>
      <c r="O44" s="26"/>
    </row>
    <row r="45" spans="1:169">
      <c r="A45" s="683"/>
      <c r="B45" s="686"/>
      <c r="C45" s="686"/>
      <c r="D45" s="689"/>
      <c r="E45" s="692"/>
      <c r="F45" s="676"/>
      <c r="G45" s="499"/>
      <c r="H45" s="679"/>
      <c r="I45" s="670"/>
      <c r="J45" s="670"/>
      <c r="K45" s="670"/>
      <c r="L45" s="670"/>
      <c r="M45" s="673"/>
      <c r="N45" s="26"/>
      <c r="O45" s="26"/>
    </row>
    <row r="46" spans="1:169">
      <c r="A46" s="683"/>
      <c r="B46" s="686"/>
      <c r="C46" s="686"/>
      <c r="D46" s="689"/>
      <c r="E46" s="692"/>
      <c r="F46" s="676"/>
      <c r="G46" s="499"/>
      <c r="H46" s="679"/>
      <c r="I46" s="670"/>
      <c r="J46" s="670"/>
      <c r="K46" s="670"/>
      <c r="L46" s="670"/>
      <c r="M46" s="673"/>
      <c r="N46" s="26"/>
      <c r="O46" s="26"/>
    </row>
    <row r="47" spans="1:169">
      <c r="A47" s="683"/>
      <c r="B47" s="686"/>
      <c r="C47" s="686"/>
      <c r="D47" s="689"/>
      <c r="E47" s="692"/>
      <c r="F47" s="676"/>
      <c r="G47" s="499"/>
      <c r="H47" s="679"/>
      <c r="I47" s="670"/>
      <c r="J47" s="670"/>
      <c r="K47" s="670"/>
      <c r="L47" s="670"/>
      <c r="M47" s="673"/>
      <c r="N47" s="26"/>
      <c r="O47" s="26"/>
    </row>
    <row r="48" spans="1:169" ht="15.75" thickBot="1">
      <c r="A48" s="684"/>
      <c r="B48" s="687"/>
      <c r="C48" s="687"/>
      <c r="D48" s="690"/>
      <c r="E48" s="693"/>
      <c r="F48" s="677"/>
      <c r="G48" s="500"/>
      <c r="H48" s="680"/>
      <c r="I48" s="671"/>
      <c r="J48" s="671"/>
      <c r="K48" s="671"/>
      <c r="L48" s="671"/>
      <c r="M48" s="674"/>
      <c r="N48" s="26"/>
      <c r="O48" s="26"/>
    </row>
    <row r="49" spans="1:169" s="18" customFormat="1" ht="12.75" customHeight="1">
      <c r="A49" s="682">
        <f>'7- Mapa Final'!A50</f>
        <v>5</v>
      </c>
      <c r="B49" s="685" t="str">
        <f>'7- Mapa Final'!B50</f>
        <v>Ofrecer, prometer y entregar, aceptar o solicitar una ventaja indebida  para influir o direccionar  la formulación de   requisitos habilitantes y/o técnicos  para satisfacer un interés personal, de manera directa, indirecta o interpuesta por otras personas</v>
      </c>
      <c r="C49" s="685" t="str">
        <f>'7- Mapa Final'!C50</f>
        <v>Cuando  se direccionan los requisitos habilitantes y/o técnicos para favorecer  indebidamente  a ciertos proponentes</v>
      </c>
      <c r="D49" s="688" t="str">
        <f>'7- Mapa Final'!J50</f>
        <v>Muy Baja - 1</v>
      </c>
      <c r="E49" s="691" t="str">
        <f>'7- Mapa Final'!K50</f>
        <v>Mayor - 4</v>
      </c>
      <c r="F49" s="675" t="str">
        <f>'7- Mapa Final'!M50</f>
        <v>Alto  - 4</v>
      </c>
      <c r="G49" s="498" t="s">
        <v>400</v>
      </c>
      <c r="H49" s="678" t="s">
        <v>508</v>
      </c>
      <c r="I49" s="681"/>
      <c r="J49" s="681" t="s">
        <v>510</v>
      </c>
      <c r="K49" s="669">
        <v>45658</v>
      </c>
      <c r="L49" s="669">
        <v>45747</v>
      </c>
      <c r="M49" s="672" t="s">
        <v>608</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83"/>
      <c r="B50" s="686"/>
      <c r="C50" s="686"/>
      <c r="D50" s="689"/>
      <c r="E50" s="692"/>
      <c r="F50" s="676"/>
      <c r="G50" s="499"/>
      <c r="H50" s="679"/>
      <c r="I50" s="670"/>
      <c r="J50" s="670"/>
      <c r="K50" s="670"/>
      <c r="L50" s="670"/>
      <c r="M50" s="673"/>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83"/>
      <c r="B51" s="686"/>
      <c r="C51" s="686"/>
      <c r="D51" s="689"/>
      <c r="E51" s="692"/>
      <c r="F51" s="676"/>
      <c r="G51" s="499"/>
      <c r="H51" s="679"/>
      <c r="I51" s="670"/>
      <c r="J51" s="670"/>
      <c r="K51" s="670"/>
      <c r="L51" s="670"/>
      <c r="M51" s="673"/>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83"/>
      <c r="B52" s="686"/>
      <c r="C52" s="686"/>
      <c r="D52" s="689"/>
      <c r="E52" s="692"/>
      <c r="F52" s="676"/>
      <c r="G52" s="499"/>
      <c r="H52" s="679"/>
      <c r="I52" s="670"/>
      <c r="J52" s="670"/>
      <c r="K52" s="670"/>
      <c r="L52" s="670"/>
      <c r="M52" s="673"/>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83"/>
      <c r="B53" s="686"/>
      <c r="C53" s="686"/>
      <c r="D53" s="689"/>
      <c r="E53" s="692"/>
      <c r="F53" s="676"/>
      <c r="G53" s="499"/>
      <c r="H53" s="679"/>
      <c r="I53" s="670"/>
      <c r="J53" s="670"/>
      <c r="K53" s="670"/>
      <c r="L53" s="670"/>
      <c r="M53" s="673"/>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83"/>
      <c r="B54" s="686"/>
      <c r="C54" s="686"/>
      <c r="D54" s="689"/>
      <c r="E54" s="692"/>
      <c r="F54" s="676"/>
      <c r="G54" s="499"/>
      <c r="H54" s="679"/>
      <c r="I54" s="670"/>
      <c r="J54" s="670"/>
      <c r="K54" s="670"/>
      <c r="L54" s="670"/>
      <c r="M54" s="673"/>
      <c r="N54" s="26"/>
      <c r="O54" s="26"/>
    </row>
    <row r="55" spans="1:169">
      <c r="A55" s="683"/>
      <c r="B55" s="686"/>
      <c r="C55" s="686"/>
      <c r="D55" s="689"/>
      <c r="E55" s="692"/>
      <c r="F55" s="676"/>
      <c r="G55" s="499"/>
      <c r="H55" s="679"/>
      <c r="I55" s="670"/>
      <c r="J55" s="670"/>
      <c r="K55" s="670"/>
      <c r="L55" s="670"/>
      <c r="M55" s="673"/>
      <c r="N55" s="26"/>
      <c r="O55" s="26"/>
    </row>
    <row r="56" spans="1:169">
      <c r="A56" s="683"/>
      <c r="B56" s="686"/>
      <c r="C56" s="686"/>
      <c r="D56" s="689"/>
      <c r="E56" s="692"/>
      <c r="F56" s="676"/>
      <c r="G56" s="499"/>
      <c r="H56" s="679"/>
      <c r="I56" s="670"/>
      <c r="J56" s="670"/>
      <c r="K56" s="670"/>
      <c r="L56" s="670"/>
      <c r="M56" s="673"/>
      <c r="N56" s="26"/>
      <c r="O56" s="26"/>
    </row>
    <row r="57" spans="1:169">
      <c r="A57" s="683"/>
      <c r="B57" s="686"/>
      <c r="C57" s="686"/>
      <c r="D57" s="689"/>
      <c r="E57" s="692"/>
      <c r="F57" s="676"/>
      <c r="G57" s="499"/>
      <c r="H57" s="679"/>
      <c r="I57" s="670"/>
      <c r="J57" s="670"/>
      <c r="K57" s="670"/>
      <c r="L57" s="670"/>
      <c r="M57" s="673"/>
      <c r="N57" s="26"/>
      <c r="O57" s="26"/>
    </row>
    <row r="58" spans="1:169" ht="15.75" thickBot="1">
      <c r="A58" s="684"/>
      <c r="B58" s="687"/>
      <c r="C58" s="687"/>
      <c r="D58" s="690"/>
      <c r="E58" s="693"/>
      <c r="F58" s="677"/>
      <c r="G58" s="500"/>
      <c r="H58" s="680"/>
      <c r="I58" s="671"/>
      <c r="J58" s="671"/>
      <c r="K58" s="671"/>
      <c r="L58" s="671"/>
      <c r="M58" s="674"/>
      <c r="N58" s="26"/>
      <c r="O58" s="26"/>
    </row>
    <row r="59" spans="1:169" s="18" customFormat="1" ht="12.75" customHeight="1">
      <c r="A59" s="682">
        <f>'7- Mapa Final'!A60</f>
        <v>6</v>
      </c>
      <c r="B59" s="685"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85" t="str">
        <f>'7- Mapa Final'!C60</f>
        <v xml:space="preserve">Cuando se favorece indebidamente a un servidor judicial a través de la validación del  reporte de accidentes de trabajo ante la Administradora de Riesgos Laborales </v>
      </c>
      <c r="D59" s="688" t="str">
        <f>'7- Mapa Final'!J60</f>
        <v>Muy Baja - 1</v>
      </c>
      <c r="E59" s="691" t="str">
        <f>'7- Mapa Final'!K60</f>
        <v>Mayor - 4</v>
      </c>
      <c r="F59" s="675" t="str">
        <f>'7- Mapa Final'!M60</f>
        <v>Alto  - 4</v>
      </c>
      <c r="G59" s="498" t="s">
        <v>400</v>
      </c>
      <c r="H59" s="678" t="s">
        <v>509</v>
      </c>
      <c r="I59" s="681"/>
      <c r="J59" s="681" t="s">
        <v>510</v>
      </c>
      <c r="K59" s="669">
        <v>45658</v>
      </c>
      <c r="L59" s="669">
        <v>45747</v>
      </c>
      <c r="M59" s="672" t="s">
        <v>608</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83"/>
      <c r="B60" s="686"/>
      <c r="C60" s="686"/>
      <c r="D60" s="689"/>
      <c r="E60" s="692"/>
      <c r="F60" s="676"/>
      <c r="G60" s="499"/>
      <c r="H60" s="679"/>
      <c r="I60" s="670"/>
      <c r="J60" s="670"/>
      <c r="K60" s="670"/>
      <c r="L60" s="670"/>
      <c r="M60" s="673"/>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83"/>
      <c r="B61" s="686"/>
      <c r="C61" s="686"/>
      <c r="D61" s="689"/>
      <c r="E61" s="692"/>
      <c r="F61" s="676"/>
      <c r="G61" s="499"/>
      <c r="H61" s="679"/>
      <c r="I61" s="670"/>
      <c r="J61" s="670"/>
      <c r="K61" s="670"/>
      <c r="L61" s="670"/>
      <c r="M61" s="673"/>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83"/>
      <c r="B62" s="686"/>
      <c r="C62" s="686"/>
      <c r="D62" s="689"/>
      <c r="E62" s="692"/>
      <c r="F62" s="676"/>
      <c r="G62" s="499"/>
      <c r="H62" s="679"/>
      <c r="I62" s="670"/>
      <c r="J62" s="670"/>
      <c r="K62" s="670"/>
      <c r="L62" s="670"/>
      <c r="M62" s="673"/>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83"/>
      <c r="B63" s="686"/>
      <c r="C63" s="686"/>
      <c r="D63" s="689"/>
      <c r="E63" s="692"/>
      <c r="F63" s="676"/>
      <c r="G63" s="499"/>
      <c r="H63" s="679"/>
      <c r="I63" s="670"/>
      <c r="J63" s="670"/>
      <c r="K63" s="670"/>
      <c r="L63" s="670"/>
      <c r="M63" s="673"/>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83"/>
      <c r="B64" s="686"/>
      <c r="C64" s="686"/>
      <c r="D64" s="689"/>
      <c r="E64" s="692"/>
      <c r="F64" s="676"/>
      <c r="G64" s="499"/>
      <c r="H64" s="679"/>
      <c r="I64" s="670"/>
      <c r="J64" s="670"/>
      <c r="K64" s="670"/>
      <c r="L64" s="670"/>
      <c r="M64" s="673"/>
      <c r="N64" s="26"/>
      <c r="O64" s="26"/>
    </row>
    <row r="65" spans="1:15">
      <c r="A65" s="683"/>
      <c r="B65" s="686"/>
      <c r="C65" s="686"/>
      <c r="D65" s="689"/>
      <c r="E65" s="692"/>
      <c r="F65" s="676"/>
      <c r="G65" s="499"/>
      <c r="H65" s="679"/>
      <c r="I65" s="670"/>
      <c r="J65" s="670"/>
      <c r="K65" s="670"/>
      <c r="L65" s="670"/>
      <c r="M65" s="673"/>
      <c r="N65" s="26"/>
      <c r="O65" s="26"/>
    </row>
    <row r="66" spans="1:15">
      <c r="A66" s="683"/>
      <c r="B66" s="686"/>
      <c r="C66" s="686"/>
      <c r="D66" s="689"/>
      <c r="E66" s="692"/>
      <c r="F66" s="676"/>
      <c r="G66" s="499"/>
      <c r="H66" s="679"/>
      <c r="I66" s="670"/>
      <c r="J66" s="670"/>
      <c r="K66" s="670"/>
      <c r="L66" s="670"/>
      <c r="M66" s="673"/>
      <c r="N66" s="26"/>
      <c r="O66" s="26"/>
    </row>
    <row r="67" spans="1:15">
      <c r="A67" s="683"/>
      <c r="B67" s="686"/>
      <c r="C67" s="686"/>
      <c r="D67" s="689"/>
      <c r="E67" s="692"/>
      <c r="F67" s="676"/>
      <c r="G67" s="499"/>
      <c r="H67" s="679"/>
      <c r="I67" s="670"/>
      <c r="J67" s="670"/>
      <c r="K67" s="670"/>
      <c r="L67" s="670"/>
      <c r="M67" s="673"/>
      <c r="N67" s="26"/>
      <c r="O67" s="26"/>
    </row>
    <row r="68" spans="1:15" ht="15.75" thickBot="1">
      <c r="A68" s="684"/>
      <c r="B68" s="687"/>
      <c r="C68" s="687"/>
      <c r="D68" s="690"/>
      <c r="E68" s="693"/>
      <c r="F68" s="677"/>
      <c r="G68" s="500"/>
      <c r="H68" s="680"/>
      <c r="I68" s="671"/>
      <c r="J68" s="671"/>
      <c r="K68" s="671"/>
      <c r="L68" s="671"/>
      <c r="M68" s="674"/>
      <c r="N68" s="26"/>
      <c r="O68" s="26"/>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440" priority="956" operator="containsText" text="3- Moderado">
      <formula>NOT(ISERROR(SEARCH("3- Moderado",A6)))</formula>
    </cfRule>
    <cfRule type="containsText" dxfId="439" priority="957" operator="containsText" text="6- Moderado">
      <formula>NOT(ISERROR(SEARCH("6- Moderado",A6)))</formula>
    </cfRule>
    <cfRule type="containsText" dxfId="438" priority="958" operator="containsText" text="4- Moderado">
      <formula>NOT(ISERROR(SEARCH("4- Moderado",A6)))</formula>
    </cfRule>
    <cfRule type="containsText" dxfId="437" priority="959" operator="containsText" text="3- Bajo">
      <formula>NOT(ISERROR(SEARCH("3- Bajo",A6)))</formula>
    </cfRule>
    <cfRule type="containsText" dxfId="436" priority="960" operator="containsText" text="4- Bajo">
      <formula>NOT(ISERROR(SEARCH("4- Bajo",A6)))</formula>
    </cfRule>
    <cfRule type="containsText" dxfId="435" priority="961" operator="containsText" text="1- Bajo">
      <formula>NOT(ISERROR(SEARCH("1- Bajo",A6)))</formula>
    </cfRule>
  </conditionalFormatting>
  <conditionalFormatting sqref="A9:E9 A19:E19">
    <cfRule type="containsText" dxfId="434" priority="932" operator="containsText" text="3- Moderado">
      <formula>NOT(ISERROR(SEARCH("3- Moderado",A9)))</formula>
    </cfRule>
    <cfRule type="containsText" dxfId="433" priority="933" operator="containsText" text="6- Moderado">
      <formula>NOT(ISERROR(SEARCH("6- Moderado",A9)))</formula>
    </cfRule>
    <cfRule type="containsText" dxfId="432" priority="934" operator="containsText" text="4- Moderado">
      <formula>NOT(ISERROR(SEARCH("4- Moderado",A9)))</formula>
    </cfRule>
    <cfRule type="containsText" dxfId="431" priority="935" operator="containsText" text="3- Bajo">
      <formula>NOT(ISERROR(SEARCH("3- Bajo",A9)))</formula>
    </cfRule>
    <cfRule type="containsText" dxfId="430" priority="936" operator="containsText" text="4- Bajo">
      <formula>NOT(ISERROR(SEARCH("4- Bajo",A9)))</formula>
    </cfRule>
    <cfRule type="containsText" dxfId="429" priority="937" operator="containsText" text="1- Bajo">
      <formula>NOT(ISERROR(SEARCH("1- Bajo",A9)))</formula>
    </cfRule>
  </conditionalFormatting>
  <conditionalFormatting sqref="A29:E29">
    <cfRule type="containsText" dxfId="428" priority="270" operator="containsText" text="3- Moderado">
      <formula>NOT(ISERROR(SEARCH("3- Moderado",A29)))</formula>
    </cfRule>
    <cfRule type="containsText" dxfId="427" priority="271" operator="containsText" text="6- Moderado">
      <formula>NOT(ISERROR(SEARCH("6- Moderado",A29)))</formula>
    </cfRule>
    <cfRule type="containsText" dxfId="426" priority="272" operator="containsText" text="4- Moderado">
      <formula>NOT(ISERROR(SEARCH("4- Moderado",A29)))</formula>
    </cfRule>
    <cfRule type="containsText" dxfId="425" priority="273" operator="containsText" text="3- Bajo">
      <formula>NOT(ISERROR(SEARCH("3- Bajo",A29)))</formula>
    </cfRule>
    <cfRule type="containsText" dxfId="424" priority="274" operator="containsText" text="4- Bajo">
      <formula>NOT(ISERROR(SEARCH("4- Bajo",A29)))</formula>
    </cfRule>
    <cfRule type="containsText" dxfId="423" priority="275" operator="containsText" text="1- Bajo">
      <formula>NOT(ISERROR(SEARCH("1- Bajo",A29)))</formula>
    </cfRule>
  </conditionalFormatting>
  <conditionalFormatting sqref="A39:E39">
    <cfRule type="containsText" dxfId="422" priority="242" operator="containsText" text="3- Moderado">
      <formula>NOT(ISERROR(SEARCH("3- Moderado",A39)))</formula>
    </cfRule>
    <cfRule type="containsText" dxfId="421" priority="243" operator="containsText" text="6- Moderado">
      <formula>NOT(ISERROR(SEARCH("6- Moderado",A39)))</formula>
    </cfRule>
    <cfRule type="containsText" dxfId="420" priority="244" operator="containsText" text="4- Moderado">
      <formula>NOT(ISERROR(SEARCH("4- Moderado",A39)))</formula>
    </cfRule>
    <cfRule type="containsText" dxfId="419" priority="245" operator="containsText" text="3- Bajo">
      <formula>NOT(ISERROR(SEARCH("3- Bajo",A39)))</formula>
    </cfRule>
    <cfRule type="containsText" dxfId="418" priority="246" operator="containsText" text="4- Bajo">
      <formula>NOT(ISERROR(SEARCH("4- Bajo",A39)))</formula>
    </cfRule>
    <cfRule type="containsText" dxfId="417" priority="247" operator="containsText" text="1- Bajo">
      <formula>NOT(ISERROR(SEARCH("1- Bajo",A39)))</formula>
    </cfRule>
  </conditionalFormatting>
  <conditionalFormatting sqref="A49:E49">
    <cfRule type="containsText" dxfId="416" priority="186" operator="containsText" text="3- Moderado">
      <formula>NOT(ISERROR(SEARCH("3- Moderado",A49)))</formula>
    </cfRule>
    <cfRule type="containsText" dxfId="415" priority="187" operator="containsText" text="6- Moderado">
      <formula>NOT(ISERROR(SEARCH("6- Moderado",A49)))</formula>
    </cfRule>
    <cfRule type="containsText" dxfId="414" priority="188" operator="containsText" text="4- Moderado">
      <formula>NOT(ISERROR(SEARCH("4- Moderado",A49)))</formula>
    </cfRule>
    <cfRule type="containsText" dxfId="413" priority="189" operator="containsText" text="3- Bajo">
      <formula>NOT(ISERROR(SEARCH("3- Bajo",A49)))</formula>
    </cfRule>
    <cfRule type="containsText" dxfId="412" priority="190" operator="containsText" text="4- Bajo">
      <formula>NOT(ISERROR(SEARCH("4- Bajo",A49)))</formula>
    </cfRule>
    <cfRule type="containsText" dxfId="411" priority="191" operator="containsText" text="1- Bajo">
      <formula>NOT(ISERROR(SEARCH("1- Bajo",A49)))</formula>
    </cfRule>
  </conditionalFormatting>
  <conditionalFormatting sqref="C7:F7">
    <cfRule type="containsText" dxfId="410" priority="288" operator="containsText" text="3- Moderado">
      <formula>NOT(ISERROR(SEARCH("3- Moderado",C7)))</formula>
    </cfRule>
    <cfRule type="containsText" dxfId="409" priority="289" operator="containsText" text="6- Moderado">
      <formula>NOT(ISERROR(SEARCH("6- Moderado",C7)))</formula>
    </cfRule>
    <cfRule type="containsText" dxfId="408" priority="290" operator="containsText" text="4- Moderado">
      <formula>NOT(ISERROR(SEARCH("4- Moderado",C7)))</formula>
    </cfRule>
    <cfRule type="containsText" dxfId="407" priority="291" operator="containsText" text="3- Bajo">
      <formula>NOT(ISERROR(SEARCH("3- Bajo",C7)))</formula>
    </cfRule>
    <cfRule type="containsText" dxfId="406" priority="292" operator="containsText" text="4- Bajo">
      <formula>NOT(ISERROR(SEARCH("4- Bajo",C7)))</formula>
    </cfRule>
    <cfRule type="containsText" dxfId="405" priority="293" operator="containsText" text="1- Bajo">
      <formula>NOT(ISERROR(SEARCH("1- Bajo",C7)))</formula>
    </cfRule>
  </conditionalFormatting>
  <conditionalFormatting sqref="D9:D58">
    <cfRule type="containsText" dxfId="404" priority="124" operator="containsText" text="Muy Alta">
      <formula>NOT(ISERROR(SEARCH("Muy Alta",D9)))</formula>
    </cfRule>
    <cfRule type="containsText" dxfId="403" priority="125" operator="containsText" text="Alta">
      <formula>NOT(ISERROR(SEARCH("Alta",D9)))</formula>
    </cfRule>
    <cfRule type="containsText" dxfId="402" priority="126" operator="containsText" text="Baja">
      <formula>NOT(ISERROR(SEARCH("Baja",D9)))</formula>
    </cfRule>
    <cfRule type="containsText" dxfId="401" priority="127" operator="containsText" text="Muy Baja">
      <formula>NOT(ISERROR(SEARCH("Muy Baja",D9)))</formula>
    </cfRule>
    <cfRule type="containsText" dxfId="400" priority="129" operator="containsText" text="Media">
      <formula>NOT(ISERROR(SEARCH("Media",D9)))</formula>
    </cfRule>
  </conditionalFormatting>
  <conditionalFormatting sqref="E9:E58">
    <cfRule type="containsText" dxfId="399" priority="120" operator="containsText" text="Catastrófico">
      <formula>NOT(ISERROR(SEARCH("Catastrófico",E9)))</formula>
    </cfRule>
    <cfRule type="containsText" dxfId="398" priority="121" operator="containsText" text="Mayor">
      <formula>NOT(ISERROR(SEARCH("Mayor",E9)))</formula>
    </cfRule>
    <cfRule type="containsText" dxfId="397" priority="122" operator="containsText" text="Menor">
      <formula>NOT(ISERROR(SEARCH("Menor",E9)))</formula>
    </cfRule>
    <cfRule type="containsText" dxfId="396" priority="123" operator="containsText" text="Leve">
      <formula>NOT(ISERROR(SEARCH("Leve",E9)))</formula>
    </cfRule>
  </conditionalFormatting>
  <conditionalFormatting sqref="E9:F58">
    <cfRule type="containsText" dxfId="395"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394" priority="143" operator="containsText" text="Bajo">
      <formula>NOT(ISERROR(SEARCH("Bajo",F9)))</formula>
    </cfRule>
    <cfRule type="containsText" dxfId="393" priority="144" operator="containsText" text="Moderado">
      <formula>NOT(ISERROR(SEARCH("Moderado",F9)))</formula>
    </cfRule>
    <cfRule type="containsText" dxfId="392" priority="145" operator="containsText" text="Alto">
      <formula>NOT(ISERROR(SEARCH("Alto",F9)))</formula>
    </cfRule>
    <cfRule type="containsText" dxfId="391"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390" priority="78" operator="containsText" text="3- Moderado">
      <formula>NOT(ISERROR(SEARCH("3- Moderado",A59)))</formula>
    </cfRule>
    <cfRule type="containsText" dxfId="389" priority="79" operator="containsText" text="6- Moderado">
      <formula>NOT(ISERROR(SEARCH("6- Moderado",A59)))</formula>
    </cfRule>
    <cfRule type="containsText" dxfId="388" priority="80" operator="containsText" text="4- Moderado">
      <formula>NOT(ISERROR(SEARCH("4- Moderado",A59)))</formula>
    </cfRule>
    <cfRule type="containsText" dxfId="387" priority="81" operator="containsText" text="3- Bajo">
      <formula>NOT(ISERROR(SEARCH("3- Bajo",A59)))</formula>
    </cfRule>
    <cfRule type="containsText" dxfId="386" priority="82" operator="containsText" text="4- Bajo">
      <formula>NOT(ISERROR(SEARCH("4- Bajo",A59)))</formula>
    </cfRule>
    <cfRule type="containsText" dxfId="385" priority="83" operator="containsText" text="1- Bajo">
      <formula>NOT(ISERROR(SEARCH("1- Bajo",A59)))</formula>
    </cfRule>
  </conditionalFormatting>
  <conditionalFormatting sqref="D59:D68">
    <cfRule type="containsText" dxfId="384" priority="68" operator="containsText" text="Muy Alta">
      <formula>NOT(ISERROR(SEARCH("Muy Alta",D59)))</formula>
    </cfRule>
    <cfRule type="containsText" dxfId="383" priority="69" operator="containsText" text="Alta">
      <formula>NOT(ISERROR(SEARCH("Alta",D59)))</formula>
    </cfRule>
    <cfRule type="containsText" dxfId="382" priority="70" operator="containsText" text="Baja">
      <formula>NOT(ISERROR(SEARCH("Baja",D59)))</formula>
    </cfRule>
    <cfRule type="containsText" dxfId="381" priority="71" operator="containsText" text="Muy Baja">
      <formula>NOT(ISERROR(SEARCH("Muy Baja",D59)))</formula>
    </cfRule>
    <cfRule type="containsText" dxfId="380" priority="73" operator="containsText" text="Media">
      <formula>NOT(ISERROR(SEARCH("Media",D59)))</formula>
    </cfRule>
  </conditionalFormatting>
  <conditionalFormatting sqref="E59:E68">
    <cfRule type="containsText" dxfId="379" priority="64" operator="containsText" text="Catastrófico">
      <formula>NOT(ISERROR(SEARCH("Catastrófico",E59)))</formula>
    </cfRule>
    <cfRule type="containsText" dxfId="378" priority="65" operator="containsText" text="Mayor">
      <formula>NOT(ISERROR(SEARCH("Mayor",E59)))</formula>
    </cfRule>
    <cfRule type="containsText" dxfId="377" priority="66" operator="containsText" text="Menor">
      <formula>NOT(ISERROR(SEARCH("Menor",E59)))</formula>
    </cfRule>
    <cfRule type="containsText" dxfId="376" priority="67" operator="containsText" text="Leve">
      <formula>NOT(ISERROR(SEARCH("Leve",E59)))</formula>
    </cfRule>
  </conditionalFormatting>
  <conditionalFormatting sqref="E59:F68">
    <cfRule type="containsText" dxfId="375" priority="72" operator="containsText" text="Moderado">
      <formula>NOT(ISERROR(SEARCH("Moderado",E59)))</formula>
    </cfRule>
  </conditionalFormatting>
  <conditionalFormatting sqref="F59:F68">
    <cfRule type="containsText" dxfId="374" priority="74" operator="containsText" text="Bajo">
      <formula>NOT(ISERROR(SEARCH("Bajo",F59)))</formula>
    </cfRule>
    <cfRule type="containsText" dxfId="373" priority="75" operator="containsText" text="Moderado">
      <formula>NOT(ISERROR(SEARCH("Moderado",F59)))</formula>
    </cfRule>
    <cfRule type="containsText" dxfId="372" priority="76" operator="containsText" text="Alto">
      <formula>NOT(ISERROR(SEARCH("Alto",F59)))</formula>
    </cfRule>
    <cfRule type="containsText" dxfId="371"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zoomScale="80" zoomScaleNormal="80" workbookViewId="0">
      <selection activeCell="C4" sqref="C4:M4"/>
    </sheetView>
  </sheetViews>
  <sheetFormatPr baseColWidth="10" defaultColWidth="11.42578125" defaultRowHeight="15"/>
  <cols>
    <col min="1" max="1" width="18.42578125" style="4" customWidth="1"/>
    <col min="2" max="2" width="35.85546875" style="4" customWidth="1"/>
    <col min="3" max="3" width="40.28515625" customWidth="1"/>
    <col min="4" max="4" width="16.85546875" style="67"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28"/>
      <c r="B1" s="228"/>
      <c r="C1" s="230"/>
      <c r="D1" s="230"/>
      <c r="E1" s="230"/>
      <c r="F1" s="230"/>
      <c r="G1" s="230"/>
      <c r="H1" s="230"/>
      <c r="I1" s="230"/>
      <c r="J1" s="230"/>
      <c r="K1" s="230"/>
      <c r="L1" s="698"/>
      <c r="M1" s="699"/>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29"/>
      <c r="B2" s="229"/>
      <c r="C2" s="231"/>
      <c r="D2" s="231"/>
      <c r="E2" s="231"/>
      <c r="F2" s="231"/>
      <c r="G2" s="231"/>
      <c r="H2" s="231"/>
      <c r="I2" s="231"/>
      <c r="J2" s="231"/>
      <c r="K2" s="231"/>
      <c r="L2" s="720"/>
      <c r="M2" s="72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514" t="s">
        <v>255</v>
      </c>
      <c r="B3" s="514"/>
      <c r="C3" s="638" t="s">
        <v>4</v>
      </c>
      <c r="D3" s="638"/>
      <c r="E3" s="638"/>
      <c r="F3" s="638"/>
      <c r="G3" s="638"/>
      <c r="H3" s="638"/>
      <c r="I3" s="638"/>
      <c r="J3" s="638"/>
      <c r="K3" s="638"/>
      <c r="L3" s="638"/>
      <c r="M3" s="63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514" t="s">
        <v>256</v>
      </c>
      <c r="B4" s="514"/>
      <c r="C4" s="637" t="s">
        <v>528</v>
      </c>
      <c r="D4" s="637"/>
      <c r="E4" s="637"/>
      <c r="F4" s="637"/>
      <c r="G4" s="637"/>
      <c r="H4" s="637"/>
      <c r="I4" s="637"/>
      <c r="J4" s="637"/>
      <c r="K4" s="637"/>
      <c r="L4" s="637"/>
      <c r="M4" s="63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514" t="s">
        <v>257</v>
      </c>
      <c r="B5" s="514"/>
      <c r="C5" s="544" t="s">
        <v>258</v>
      </c>
      <c r="D5" s="712"/>
      <c r="E5" s="712"/>
      <c r="F5" s="712"/>
      <c r="G5" s="712"/>
      <c r="H5" s="712"/>
      <c r="I5" s="712"/>
      <c r="J5" s="712"/>
      <c r="K5" s="712"/>
      <c r="L5" s="712"/>
      <c r="M5" s="71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707" t="s">
        <v>439</v>
      </c>
      <c r="B6" s="708"/>
      <c r="C6" s="709"/>
      <c r="D6" s="710" t="s">
        <v>440</v>
      </c>
      <c r="E6" s="710"/>
      <c r="F6" s="710"/>
      <c r="G6" s="711" t="s">
        <v>441</v>
      </c>
      <c r="H6" s="702" t="s">
        <v>442</v>
      </c>
      <c r="I6" s="704" t="s">
        <v>443</v>
      </c>
      <c r="J6" s="705"/>
      <c r="K6" s="704" t="s">
        <v>444</v>
      </c>
      <c r="L6" s="705"/>
      <c r="M6" s="706" t="s">
        <v>468</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199</v>
      </c>
      <c r="C7" s="27" t="s">
        <v>201</v>
      </c>
      <c r="D7" s="20" t="s">
        <v>210</v>
      </c>
      <c r="E7" s="20" t="s">
        <v>446</v>
      </c>
      <c r="F7" s="20" t="s">
        <v>447</v>
      </c>
      <c r="G7" s="711"/>
      <c r="H7" s="703"/>
      <c r="I7" s="21" t="s">
        <v>448</v>
      </c>
      <c r="J7" s="21" t="s">
        <v>449</v>
      </c>
      <c r="K7" s="21" t="s">
        <v>450</v>
      </c>
      <c r="L7" s="21" t="s">
        <v>451</v>
      </c>
      <c r="M7" s="70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700"/>
      <c r="B8" s="701"/>
      <c r="C8" s="701"/>
      <c r="D8" s="701"/>
      <c r="E8" s="701"/>
      <c r="F8" s="701"/>
      <c r="G8" s="701"/>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94">
        <f>'7- Mapa Final'!A10</f>
        <v>1</v>
      </c>
      <c r="B9" s="685" t="str">
        <f>'7- Mapa Final'!B10</f>
        <v>No acatar las obligaciones institucionales en materia del SG-SST</v>
      </c>
      <c r="C9" s="685" t="str">
        <f>'7- Mapa Final'!C10</f>
        <v xml:space="preserve">La no adopción de el Plan de Seguridad y Salud en el Trabajo, de manera total o parcial </v>
      </c>
      <c r="D9" s="688" t="str">
        <f>'7- Mapa Final'!J10</f>
        <v>Baja - 2</v>
      </c>
      <c r="E9" s="691" t="str">
        <f>'7- Mapa Final'!K10</f>
        <v>Moderado - 3</v>
      </c>
      <c r="F9" s="675" t="str">
        <f>'7- Mapa Final'!M10</f>
        <v>Moderado - 6</v>
      </c>
      <c r="G9" s="498"/>
      <c r="H9" s="678"/>
      <c r="I9" s="681"/>
      <c r="J9" s="681"/>
      <c r="K9" s="669"/>
      <c r="L9" s="669"/>
      <c r="M9" s="672"/>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95"/>
      <c r="B10" s="686"/>
      <c r="C10" s="686"/>
      <c r="D10" s="689"/>
      <c r="E10" s="692"/>
      <c r="F10" s="676"/>
      <c r="G10" s="499"/>
      <c r="H10" s="679"/>
      <c r="I10" s="670"/>
      <c r="J10" s="670"/>
      <c r="K10" s="670"/>
      <c r="L10" s="670"/>
      <c r="M10" s="67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95"/>
      <c r="B11" s="686"/>
      <c r="C11" s="686"/>
      <c r="D11" s="689"/>
      <c r="E11" s="692"/>
      <c r="F11" s="676"/>
      <c r="G11" s="499"/>
      <c r="H11" s="679"/>
      <c r="I11" s="670"/>
      <c r="J11" s="670"/>
      <c r="K11" s="670"/>
      <c r="L11" s="670"/>
      <c r="M11" s="67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95"/>
      <c r="B12" s="686"/>
      <c r="C12" s="686"/>
      <c r="D12" s="689"/>
      <c r="E12" s="692"/>
      <c r="F12" s="676"/>
      <c r="G12" s="499"/>
      <c r="H12" s="679"/>
      <c r="I12" s="670"/>
      <c r="J12" s="670"/>
      <c r="K12" s="670"/>
      <c r="L12" s="670"/>
      <c r="M12" s="67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95"/>
      <c r="B13" s="686"/>
      <c r="C13" s="686"/>
      <c r="D13" s="689"/>
      <c r="E13" s="692"/>
      <c r="F13" s="676"/>
      <c r="G13" s="499"/>
      <c r="H13" s="679"/>
      <c r="I13" s="670"/>
      <c r="J13" s="670"/>
      <c r="K13" s="670"/>
      <c r="L13" s="670"/>
      <c r="M13" s="67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95"/>
      <c r="B14" s="686"/>
      <c r="C14" s="686"/>
      <c r="D14" s="689"/>
      <c r="E14" s="692"/>
      <c r="F14" s="676"/>
      <c r="G14" s="499"/>
      <c r="H14" s="679"/>
      <c r="I14" s="670"/>
      <c r="J14" s="670"/>
      <c r="K14" s="670"/>
      <c r="L14" s="670"/>
      <c r="M14" s="67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95"/>
      <c r="B15" s="686"/>
      <c r="C15" s="686"/>
      <c r="D15" s="689"/>
      <c r="E15" s="692"/>
      <c r="F15" s="676"/>
      <c r="G15" s="499"/>
      <c r="H15" s="679"/>
      <c r="I15" s="670"/>
      <c r="J15" s="670"/>
      <c r="K15" s="670"/>
      <c r="L15" s="670"/>
      <c r="M15" s="67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95"/>
      <c r="B16" s="686"/>
      <c r="C16" s="686"/>
      <c r="D16" s="689"/>
      <c r="E16" s="692"/>
      <c r="F16" s="676"/>
      <c r="G16" s="499"/>
      <c r="H16" s="679"/>
      <c r="I16" s="670"/>
      <c r="J16" s="670"/>
      <c r="K16" s="670"/>
      <c r="L16" s="670"/>
      <c r="M16" s="67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95"/>
      <c r="B17" s="686"/>
      <c r="C17" s="686"/>
      <c r="D17" s="689"/>
      <c r="E17" s="692"/>
      <c r="F17" s="676"/>
      <c r="G17" s="499"/>
      <c r="H17" s="679"/>
      <c r="I17" s="670"/>
      <c r="J17" s="670"/>
      <c r="K17" s="670"/>
      <c r="L17" s="670"/>
      <c r="M17" s="67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96"/>
      <c r="B18" s="687"/>
      <c r="C18" s="687"/>
      <c r="D18" s="690"/>
      <c r="E18" s="693"/>
      <c r="F18" s="677"/>
      <c r="G18" s="500"/>
      <c r="H18" s="680"/>
      <c r="I18" s="671"/>
      <c r="J18" s="671"/>
      <c r="K18" s="671"/>
      <c r="L18" s="671"/>
      <c r="M18" s="67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94">
        <f>'7- Mapa Final'!A20</f>
        <v>2</v>
      </c>
      <c r="B19" s="685" t="str">
        <f>'7- Mapa Final'!B20</f>
        <v>No contar con las actividades y coberturas que debe contener el Plan Trabajo de SG-SST</v>
      </c>
      <c r="C19" s="685" t="str">
        <f>'7- Mapa Final'!C20</f>
        <v xml:space="preserve">No realización de programas y/o actividades exigidas por la norma y/o previstas en el plan </v>
      </c>
      <c r="D19" s="688" t="str">
        <f>'7- Mapa Final'!J20</f>
        <v>Muy Baja - 1</v>
      </c>
      <c r="E19" s="691" t="str">
        <f>'7- Mapa Final'!K20</f>
        <v>Moderado - 3</v>
      </c>
      <c r="F19" s="675" t="str">
        <f>'7- Mapa Final'!M20</f>
        <v>Moderado - 3</v>
      </c>
      <c r="G19" s="498"/>
      <c r="H19" s="678"/>
      <c r="I19" s="681"/>
      <c r="J19" s="681"/>
      <c r="K19" s="669"/>
      <c r="L19" s="669"/>
      <c r="M19" s="672"/>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95"/>
      <c r="B20" s="686"/>
      <c r="C20" s="686"/>
      <c r="D20" s="689"/>
      <c r="E20" s="692"/>
      <c r="F20" s="676"/>
      <c r="G20" s="499"/>
      <c r="H20" s="679"/>
      <c r="I20" s="670"/>
      <c r="J20" s="670"/>
      <c r="K20" s="670"/>
      <c r="L20" s="670"/>
      <c r="M20" s="6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95"/>
      <c r="B21" s="686"/>
      <c r="C21" s="686"/>
      <c r="D21" s="689"/>
      <c r="E21" s="692"/>
      <c r="F21" s="676"/>
      <c r="G21" s="499"/>
      <c r="H21" s="679"/>
      <c r="I21" s="670"/>
      <c r="J21" s="670"/>
      <c r="K21" s="670"/>
      <c r="L21" s="670"/>
      <c r="M21" s="6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95"/>
      <c r="B22" s="686"/>
      <c r="C22" s="686"/>
      <c r="D22" s="689"/>
      <c r="E22" s="692"/>
      <c r="F22" s="676"/>
      <c r="G22" s="499"/>
      <c r="H22" s="679"/>
      <c r="I22" s="670"/>
      <c r="J22" s="670"/>
      <c r="K22" s="670"/>
      <c r="L22" s="670"/>
      <c r="M22" s="6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95"/>
      <c r="B23" s="686"/>
      <c r="C23" s="686"/>
      <c r="D23" s="689"/>
      <c r="E23" s="692"/>
      <c r="F23" s="676"/>
      <c r="G23" s="499"/>
      <c r="H23" s="679"/>
      <c r="I23" s="670"/>
      <c r="J23" s="670"/>
      <c r="K23" s="670"/>
      <c r="L23" s="670"/>
      <c r="M23" s="6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95"/>
      <c r="B24" s="686"/>
      <c r="C24" s="686"/>
      <c r="D24" s="689"/>
      <c r="E24" s="692"/>
      <c r="F24" s="676"/>
      <c r="G24" s="499"/>
      <c r="H24" s="679"/>
      <c r="I24" s="670"/>
      <c r="J24" s="670"/>
      <c r="K24" s="670"/>
      <c r="L24" s="670"/>
      <c r="M24" s="673"/>
      <c r="N24" s="26"/>
      <c r="O24" s="26"/>
    </row>
    <row r="25" spans="1:169">
      <c r="A25" s="695"/>
      <c r="B25" s="686"/>
      <c r="C25" s="686"/>
      <c r="D25" s="689"/>
      <c r="E25" s="692"/>
      <c r="F25" s="676"/>
      <c r="G25" s="499"/>
      <c r="H25" s="679"/>
      <c r="I25" s="670"/>
      <c r="J25" s="670"/>
      <c r="K25" s="670"/>
      <c r="L25" s="670"/>
      <c r="M25" s="673"/>
      <c r="N25" s="26"/>
      <c r="O25" s="26"/>
    </row>
    <row r="26" spans="1:169">
      <c r="A26" s="695"/>
      <c r="B26" s="686"/>
      <c r="C26" s="686"/>
      <c r="D26" s="689"/>
      <c r="E26" s="692"/>
      <c r="F26" s="676"/>
      <c r="G26" s="499"/>
      <c r="H26" s="679"/>
      <c r="I26" s="670"/>
      <c r="J26" s="670"/>
      <c r="K26" s="670"/>
      <c r="L26" s="670"/>
      <c r="M26" s="673"/>
      <c r="N26" s="26"/>
      <c r="O26" s="26"/>
    </row>
    <row r="27" spans="1:169">
      <c r="A27" s="695"/>
      <c r="B27" s="686"/>
      <c r="C27" s="686"/>
      <c r="D27" s="689"/>
      <c r="E27" s="692"/>
      <c r="F27" s="676"/>
      <c r="G27" s="499"/>
      <c r="H27" s="679"/>
      <c r="I27" s="670"/>
      <c r="J27" s="670"/>
      <c r="K27" s="670"/>
      <c r="L27" s="670"/>
      <c r="M27" s="673"/>
      <c r="N27" s="26"/>
      <c r="O27" s="26"/>
    </row>
    <row r="28" spans="1:169" ht="15.75" thickBot="1">
      <c r="A28" s="696"/>
      <c r="B28" s="687"/>
      <c r="C28" s="687"/>
      <c r="D28" s="690"/>
      <c r="E28" s="693"/>
      <c r="F28" s="677"/>
      <c r="G28" s="500"/>
      <c r="H28" s="680"/>
      <c r="I28" s="671"/>
      <c r="J28" s="671"/>
      <c r="K28" s="671"/>
      <c r="L28" s="671"/>
      <c r="M28" s="674"/>
      <c r="N28" s="26"/>
      <c r="O28" s="26"/>
    </row>
    <row r="29" spans="1:169" s="18" customFormat="1" ht="12.75" customHeight="1">
      <c r="A29" s="694">
        <f>'7- Mapa Final'!A30</f>
        <v>3</v>
      </c>
      <c r="B29" s="685" t="str">
        <f>'7- Mapa Final'!B30</f>
        <v>Materialización de amenazas en los programas propios del Plan de Seguridad y Salud en el Trabajo</v>
      </c>
      <c r="C29" s="685" t="str">
        <f>'7- Mapa Final'!C30</f>
        <v xml:space="preserve">Incremento en accidentes de trabajo y ausentismo asociados con la actividad laboral </v>
      </c>
      <c r="D29" s="688" t="str">
        <f>'7- Mapa Final'!J30</f>
        <v>Muy Baja - 1</v>
      </c>
      <c r="E29" s="691" t="str">
        <f>'7- Mapa Final'!K30</f>
        <v>Moderado - 3</v>
      </c>
      <c r="F29" s="675" t="str">
        <f>'7- Mapa Final'!M30</f>
        <v>Moderado - 3</v>
      </c>
      <c r="G29" s="498"/>
      <c r="H29" s="678"/>
      <c r="I29" s="681"/>
      <c r="J29" s="681"/>
      <c r="K29" s="669"/>
      <c r="L29" s="669"/>
      <c r="M29" s="672"/>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95"/>
      <c r="B30" s="686"/>
      <c r="C30" s="686"/>
      <c r="D30" s="689"/>
      <c r="E30" s="692"/>
      <c r="F30" s="676"/>
      <c r="G30" s="499"/>
      <c r="H30" s="679"/>
      <c r="I30" s="670"/>
      <c r="J30" s="670"/>
      <c r="K30" s="670"/>
      <c r="L30" s="670"/>
      <c r="M30" s="673"/>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95"/>
      <c r="B31" s="686"/>
      <c r="C31" s="686"/>
      <c r="D31" s="689"/>
      <c r="E31" s="692"/>
      <c r="F31" s="676"/>
      <c r="G31" s="499"/>
      <c r="H31" s="679"/>
      <c r="I31" s="670"/>
      <c r="J31" s="670"/>
      <c r="K31" s="670"/>
      <c r="L31" s="670"/>
      <c r="M31" s="673"/>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95"/>
      <c r="B32" s="686"/>
      <c r="C32" s="686"/>
      <c r="D32" s="689"/>
      <c r="E32" s="692"/>
      <c r="F32" s="676"/>
      <c r="G32" s="499"/>
      <c r="H32" s="679"/>
      <c r="I32" s="670"/>
      <c r="J32" s="670"/>
      <c r="K32" s="670"/>
      <c r="L32" s="670"/>
      <c r="M32" s="673"/>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95"/>
      <c r="B33" s="686"/>
      <c r="C33" s="686"/>
      <c r="D33" s="689"/>
      <c r="E33" s="692"/>
      <c r="F33" s="676"/>
      <c r="G33" s="499"/>
      <c r="H33" s="679"/>
      <c r="I33" s="670"/>
      <c r="J33" s="670"/>
      <c r="K33" s="670"/>
      <c r="L33" s="670"/>
      <c r="M33" s="673"/>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95"/>
      <c r="B34" s="686"/>
      <c r="C34" s="686"/>
      <c r="D34" s="689"/>
      <c r="E34" s="692"/>
      <c r="F34" s="676"/>
      <c r="G34" s="499"/>
      <c r="H34" s="679"/>
      <c r="I34" s="670"/>
      <c r="J34" s="670"/>
      <c r="K34" s="670"/>
      <c r="L34" s="670"/>
      <c r="M34" s="673"/>
      <c r="N34" s="26"/>
      <c r="O34" s="26"/>
    </row>
    <row r="35" spans="1:169">
      <c r="A35" s="695"/>
      <c r="B35" s="686"/>
      <c r="C35" s="686"/>
      <c r="D35" s="689"/>
      <c r="E35" s="692"/>
      <c r="F35" s="676"/>
      <c r="G35" s="499"/>
      <c r="H35" s="679"/>
      <c r="I35" s="670"/>
      <c r="J35" s="670"/>
      <c r="K35" s="670"/>
      <c r="L35" s="670"/>
      <c r="M35" s="673"/>
      <c r="N35" s="26"/>
      <c r="O35" s="26"/>
    </row>
    <row r="36" spans="1:169">
      <c r="A36" s="695"/>
      <c r="B36" s="686"/>
      <c r="C36" s="686"/>
      <c r="D36" s="689"/>
      <c r="E36" s="692"/>
      <c r="F36" s="676"/>
      <c r="G36" s="499"/>
      <c r="H36" s="679"/>
      <c r="I36" s="670"/>
      <c r="J36" s="670"/>
      <c r="K36" s="670"/>
      <c r="L36" s="670"/>
      <c r="M36" s="673"/>
      <c r="N36" s="26"/>
      <c r="O36" s="26"/>
    </row>
    <row r="37" spans="1:169">
      <c r="A37" s="695"/>
      <c r="B37" s="686"/>
      <c r="C37" s="686"/>
      <c r="D37" s="689"/>
      <c r="E37" s="692"/>
      <c r="F37" s="676"/>
      <c r="G37" s="499"/>
      <c r="H37" s="679"/>
      <c r="I37" s="670"/>
      <c r="J37" s="670"/>
      <c r="K37" s="670"/>
      <c r="L37" s="670"/>
      <c r="M37" s="673"/>
      <c r="N37" s="26"/>
      <c r="O37" s="26"/>
    </row>
    <row r="38" spans="1:169" ht="15.75" thickBot="1">
      <c r="A38" s="696"/>
      <c r="B38" s="687"/>
      <c r="C38" s="687"/>
      <c r="D38" s="690"/>
      <c r="E38" s="693"/>
      <c r="F38" s="677"/>
      <c r="G38" s="500"/>
      <c r="H38" s="680"/>
      <c r="I38" s="671"/>
      <c r="J38" s="671"/>
      <c r="K38" s="671"/>
      <c r="L38" s="671"/>
      <c r="M38" s="674"/>
      <c r="N38" s="26"/>
      <c r="O38" s="26"/>
    </row>
    <row r="39" spans="1:169" s="18" customFormat="1" ht="12.75" customHeight="1">
      <c r="A39" s="682">
        <f>'7- Mapa Final'!A40</f>
        <v>4</v>
      </c>
      <c r="B39" s="685" t="str">
        <f>'7- Mapa Final'!B40</f>
        <v>Recibir dádivas o beneficios a nombre propio o de terceros para  desviar recursos, no presentar o presentar reportes con información no veraz</v>
      </c>
      <c r="C39" s="685" t="str">
        <f>'7- Mapa Final'!C40</f>
        <v xml:space="preserve">Se favorece indebidamente a un servidor judicial a través de la validación del  reporte de accidentes de trabajo ante la Administradora de Riesgos Laborales </v>
      </c>
      <c r="D39" s="688" t="str">
        <f>'7- Mapa Final'!J40</f>
        <v>Muy Baja - 1</v>
      </c>
      <c r="E39" s="691" t="str">
        <f>'7- Mapa Final'!K40</f>
        <v>Moderado - 3</v>
      </c>
      <c r="F39" s="675" t="str">
        <f>'7- Mapa Final'!M40</f>
        <v>Moderado - 3</v>
      </c>
      <c r="G39" s="498"/>
      <c r="H39" s="717"/>
      <c r="I39" s="681"/>
      <c r="J39" s="681"/>
      <c r="K39" s="669"/>
      <c r="L39" s="669"/>
      <c r="M39" s="71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83"/>
      <c r="B40" s="686"/>
      <c r="C40" s="686"/>
      <c r="D40" s="689"/>
      <c r="E40" s="692"/>
      <c r="F40" s="676"/>
      <c r="G40" s="499"/>
      <c r="H40" s="718"/>
      <c r="I40" s="670"/>
      <c r="J40" s="670"/>
      <c r="K40" s="670"/>
      <c r="L40" s="670"/>
      <c r="M40" s="71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83"/>
      <c r="B41" s="686"/>
      <c r="C41" s="686"/>
      <c r="D41" s="689"/>
      <c r="E41" s="692"/>
      <c r="F41" s="676"/>
      <c r="G41" s="499"/>
      <c r="H41" s="718"/>
      <c r="I41" s="670"/>
      <c r="J41" s="670"/>
      <c r="K41" s="670"/>
      <c r="L41" s="670"/>
      <c r="M41" s="71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83"/>
      <c r="B42" s="686"/>
      <c r="C42" s="686"/>
      <c r="D42" s="689"/>
      <c r="E42" s="692"/>
      <c r="F42" s="676"/>
      <c r="G42" s="499"/>
      <c r="H42" s="718"/>
      <c r="I42" s="670"/>
      <c r="J42" s="670"/>
      <c r="K42" s="670"/>
      <c r="L42" s="670"/>
      <c r="M42" s="71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83"/>
      <c r="B43" s="686"/>
      <c r="C43" s="686"/>
      <c r="D43" s="689"/>
      <c r="E43" s="692"/>
      <c r="F43" s="676"/>
      <c r="G43" s="499"/>
      <c r="H43" s="718"/>
      <c r="I43" s="670"/>
      <c r="J43" s="670"/>
      <c r="K43" s="670"/>
      <c r="L43" s="670"/>
      <c r="M43" s="71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83"/>
      <c r="B44" s="686"/>
      <c r="C44" s="686"/>
      <c r="D44" s="689"/>
      <c r="E44" s="692"/>
      <c r="F44" s="676"/>
      <c r="G44" s="499"/>
      <c r="H44" s="718"/>
      <c r="I44" s="670"/>
      <c r="J44" s="670"/>
      <c r="K44" s="670"/>
      <c r="L44" s="670"/>
      <c r="M44" s="715"/>
      <c r="N44" s="26"/>
      <c r="O44" s="26"/>
    </row>
    <row r="45" spans="1:169">
      <c r="A45" s="683"/>
      <c r="B45" s="686"/>
      <c r="C45" s="686"/>
      <c r="D45" s="689"/>
      <c r="E45" s="692"/>
      <c r="F45" s="676"/>
      <c r="G45" s="499"/>
      <c r="H45" s="718"/>
      <c r="I45" s="670"/>
      <c r="J45" s="670"/>
      <c r="K45" s="670"/>
      <c r="L45" s="670"/>
      <c r="M45" s="715"/>
      <c r="N45" s="26"/>
      <c r="O45" s="26"/>
    </row>
    <row r="46" spans="1:169">
      <c r="A46" s="683"/>
      <c r="B46" s="686"/>
      <c r="C46" s="686"/>
      <c r="D46" s="689"/>
      <c r="E46" s="692"/>
      <c r="F46" s="676"/>
      <c r="G46" s="499"/>
      <c r="H46" s="718"/>
      <c r="I46" s="670"/>
      <c r="J46" s="670"/>
      <c r="K46" s="670"/>
      <c r="L46" s="670"/>
      <c r="M46" s="715"/>
      <c r="N46" s="26"/>
      <c r="O46" s="26"/>
    </row>
    <row r="47" spans="1:169">
      <c r="A47" s="683"/>
      <c r="B47" s="686"/>
      <c r="C47" s="686"/>
      <c r="D47" s="689"/>
      <c r="E47" s="692"/>
      <c r="F47" s="676"/>
      <c r="G47" s="499"/>
      <c r="H47" s="718"/>
      <c r="I47" s="670"/>
      <c r="J47" s="670"/>
      <c r="K47" s="670"/>
      <c r="L47" s="670"/>
      <c r="M47" s="715"/>
      <c r="N47" s="26"/>
      <c r="O47" s="26"/>
    </row>
    <row r="48" spans="1:169" ht="15.75" thickBot="1">
      <c r="A48" s="684"/>
      <c r="B48" s="687"/>
      <c r="C48" s="687"/>
      <c r="D48" s="690"/>
      <c r="E48" s="693"/>
      <c r="F48" s="677"/>
      <c r="G48" s="500"/>
      <c r="H48" s="719"/>
      <c r="I48" s="671"/>
      <c r="J48" s="671"/>
      <c r="K48" s="671"/>
      <c r="L48" s="671"/>
      <c r="M48" s="716"/>
      <c r="N48" s="26"/>
      <c r="O48" s="26"/>
    </row>
    <row r="49" spans="1:169" s="18" customFormat="1" ht="12.75" customHeight="1">
      <c r="A49" s="682">
        <f>'7- Mapa Final'!A50</f>
        <v>5</v>
      </c>
      <c r="B49" s="685" t="str">
        <f>'7- Mapa Final'!B50</f>
        <v>Ofrecer, prometer y entregar, aceptar o solicitar una ventaja indebida  para influir o direccionar  la formulación de   requisitos habilitantes y/o técnicos  para satisfacer un interés personal, de manera directa, indirecta o interpuesta por otras personas</v>
      </c>
      <c r="C49" s="685" t="str">
        <f>'7- Mapa Final'!C50</f>
        <v>Cuando  se direccionan los requisitos habilitantes y/o técnicos para favorecer  indebidamente  a ciertos proponentes</v>
      </c>
      <c r="D49" s="688" t="str">
        <f>'7- Mapa Final'!J50</f>
        <v>Muy Baja - 1</v>
      </c>
      <c r="E49" s="691" t="str">
        <f>'7- Mapa Final'!K50</f>
        <v>Mayor - 4</v>
      </c>
      <c r="F49" s="675" t="str">
        <f>'7- Mapa Final'!M50</f>
        <v>Alto  - 4</v>
      </c>
      <c r="G49" s="498"/>
      <c r="H49" s="717"/>
      <c r="I49" s="681"/>
      <c r="J49" s="681"/>
      <c r="K49" s="669"/>
      <c r="L49" s="669"/>
      <c r="M49" s="71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83"/>
      <c r="B50" s="686"/>
      <c r="C50" s="686"/>
      <c r="D50" s="689"/>
      <c r="E50" s="692"/>
      <c r="F50" s="676"/>
      <c r="G50" s="499"/>
      <c r="H50" s="718"/>
      <c r="I50" s="670"/>
      <c r="J50" s="670"/>
      <c r="K50" s="670"/>
      <c r="L50" s="670"/>
      <c r="M50" s="71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83"/>
      <c r="B51" s="686"/>
      <c r="C51" s="686"/>
      <c r="D51" s="689"/>
      <c r="E51" s="692"/>
      <c r="F51" s="676"/>
      <c r="G51" s="499"/>
      <c r="H51" s="718"/>
      <c r="I51" s="670"/>
      <c r="J51" s="670"/>
      <c r="K51" s="670"/>
      <c r="L51" s="670"/>
      <c r="M51" s="71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83"/>
      <c r="B52" s="686"/>
      <c r="C52" s="686"/>
      <c r="D52" s="689"/>
      <c r="E52" s="692"/>
      <c r="F52" s="676"/>
      <c r="G52" s="499"/>
      <c r="H52" s="718"/>
      <c r="I52" s="670"/>
      <c r="J52" s="670"/>
      <c r="K52" s="670"/>
      <c r="L52" s="670"/>
      <c r="M52" s="71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83"/>
      <c r="B53" s="686"/>
      <c r="C53" s="686"/>
      <c r="D53" s="689"/>
      <c r="E53" s="692"/>
      <c r="F53" s="676"/>
      <c r="G53" s="499"/>
      <c r="H53" s="718"/>
      <c r="I53" s="670"/>
      <c r="J53" s="670"/>
      <c r="K53" s="670"/>
      <c r="L53" s="670"/>
      <c r="M53" s="71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83"/>
      <c r="B54" s="686"/>
      <c r="C54" s="686"/>
      <c r="D54" s="689"/>
      <c r="E54" s="692"/>
      <c r="F54" s="676"/>
      <c r="G54" s="499"/>
      <c r="H54" s="718"/>
      <c r="I54" s="670"/>
      <c r="J54" s="670"/>
      <c r="K54" s="670"/>
      <c r="L54" s="670"/>
      <c r="M54" s="715"/>
      <c r="N54" s="26"/>
      <c r="O54" s="26"/>
    </row>
    <row r="55" spans="1:169">
      <c r="A55" s="683"/>
      <c r="B55" s="686"/>
      <c r="C55" s="686"/>
      <c r="D55" s="689"/>
      <c r="E55" s="692"/>
      <c r="F55" s="676"/>
      <c r="G55" s="499"/>
      <c r="H55" s="718"/>
      <c r="I55" s="670"/>
      <c r="J55" s="670"/>
      <c r="K55" s="670"/>
      <c r="L55" s="670"/>
      <c r="M55" s="715"/>
      <c r="N55" s="26"/>
      <c r="O55" s="26"/>
    </row>
    <row r="56" spans="1:169">
      <c r="A56" s="683"/>
      <c r="B56" s="686"/>
      <c r="C56" s="686"/>
      <c r="D56" s="689"/>
      <c r="E56" s="692"/>
      <c r="F56" s="676"/>
      <c r="G56" s="499"/>
      <c r="H56" s="718"/>
      <c r="I56" s="670"/>
      <c r="J56" s="670"/>
      <c r="K56" s="670"/>
      <c r="L56" s="670"/>
      <c r="M56" s="715"/>
      <c r="N56" s="26"/>
      <c r="O56" s="26"/>
    </row>
    <row r="57" spans="1:169">
      <c r="A57" s="683"/>
      <c r="B57" s="686"/>
      <c r="C57" s="686"/>
      <c r="D57" s="689"/>
      <c r="E57" s="692"/>
      <c r="F57" s="676"/>
      <c r="G57" s="499"/>
      <c r="H57" s="718"/>
      <c r="I57" s="670"/>
      <c r="J57" s="670"/>
      <c r="K57" s="670"/>
      <c r="L57" s="670"/>
      <c r="M57" s="715"/>
      <c r="N57" s="26"/>
      <c r="O57" s="26"/>
    </row>
    <row r="58" spans="1:169" ht="15.75" thickBot="1">
      <c r="A58" s="684"/>
      <c r="B58" s="687"/>
      <c r="C58" s="687"/>
      <c r="D58" s="690"/>
      <c r="E58" s="693"/>
      <c r="F58" s="677"/>
      <c r="G58" s="500"/>
      <c r="H58" s="719"/>
      <c r="I58" s="671"/>
      <c r="J58" s="671"/>
      <c r="K58" s="671"/>
      <c r="L58" s="671"/>
      <c r="M58" s="716"/>
      <c r="N58" s="26"/>
      <c r="O58" s="26"/>
    </row>
    <row r="59" spans="1:169" s="18" customFormat="1" ht="12.75" customHeight="1">
      <c r="A59" s="682">
        <f>'7- Mapa Final'!A60</f>
        <v>6</v>
      </c>
      <c r="B59" s="685"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85" t="str">
        <f>'7- Mapa Final'!C60</f>
        <v xml:space="preserve">Cuando se favorece indebidamente a un servidor judicial a través de la validación del  reporte de accidentes de trabajo ante la Administradora de Riesgos Laborales </v>
      </c>
      <c r="D59" s="688" t="str">
        <f>'7- Mapa Final'!J60</f>
        <v>Muy Baja - 1</v>
      </c>
      <c r="E59" s="691" t="str">
        <f>'7- Mapa Final'!K60</f>
        <v>Mayor - 4</v>
      </c>
      <c r="F59" s="675" t="str">
        <f>'7- Mapa Final'!M60</f>
        <v>Alto  - 4</v>
      </c>
      <c r="G59" s="498"/>
      <c r="H59" s="717"/>
      <c r="I59" s="681"/>
      <c r="J59" s="681"/>
      <c r="K59" s="669"/>
      <c r="L59" s="669"/>
      <c r="M59" s="71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83"/>
      <c r="B60" s="686"/>
      <c r="C60" s="686"/>
      <c r="D60" s="689"/>
      <c r="E60" s="692"/>
      <c r="F60" s="676"/>
      <c r="G60" s="499"/>
      <c r="H60" s="718"/>
      <c r="I60" s="670"/>
      <c r="J60" s="670"/>
      <c r="K60" s="670"/>
      <c r="L60" s="670"/>
      <c r="M60" s="71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83"/>
      <c r="B61" s="686"/>
      <c r="C61" s="686"/>
      <c r="D61" s="689"/>
      <c r="E61" s="692"/>
      <c r="F61" s="676"/>
      <c r="G61" s="499"/>
      <c r="H61" s="718"/>
      <c r="I61" s="670"/>
      <c r="J61" s="670"/>
      <c r="K61" s="670"/>
      <c r="L61" s="670"/>
      <c r="M61" s="71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83"/>
      <c r="B62" s="686"/>
      <c r="C62" s="686"/>
      <c r="D62" s="689"/>
      <c r="E62" s="692"/>
      <c r="F62" s="676"/>
      <c r="G62" s="499"/>
      <c r="H62" s="718"/>
      <c r="I62" s="670"/>
      <c r="J62" s="670"/>
      <c r="K62" s="670"/>
      <c r="L62" s="670"/>
      <c r="M62" s="71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83"/>
      <c r="B63" s="686"/>
      <c r="C63" s="686"/>
      <c r="D63" s="689"/>
      <c r="E63" s="692"/>
      <c r="F63" s="676"/>
      <c r="G63" s="499"/>
      <c r="H63" s="718"/>
      <c r="I63" s="670"/>
      <c r="J63" s="670"/>
      <c r="K63" s="670"/>
      <c r="L63" s="670"/>
      <c r="M63" s="71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83"/>
      <c r="B64" s="686"/>
      <c r="C64" s="686"/>
      <c r="D64" s="689"/>
      <c r="E64" s="692"/>
      <c r="F64" s="676"/>
      <c r="G64" s="499"/>
      <c r="H64" s="718"/>
      <c r="I64" s="670"/>
      <c r="J64" s="670"/>
      <c r="K64" s="670"/>
      <c r="L64" s="670"/>
      <c r="M64" s="715"/>
      <c r="N64" s="26"/>
      <c r="O64" s="26"/>
    </row>
    <row r="65" spans="1:15">
      <c r="A65" s="683"/>
      <c r="B65" s="686"/>
      <c r="C65" s="686"/>
      <c r="D65" s="689"/>
      <c r="E65" s="692"/>
      <c r="F65" s="676"/>
      <c r="G65" s="499"/>
      <c r="H65" s="718"/>
      <c r="I65" s="670"/>
      <c r="J65" s="670"/>
      <c r="K65" s="670"/>
      <c r="L65" s="670"/>
      <c r="M65" s="715"/>
      <c r="N65" s="26"/>
      <c r="O65" s="26"/>
    </row>
    <row r="66" spans="1:15">
      <c r="A66" s="683"/>
      <c r="B66" s="686"/>
      <c r="C66" s="686"/>
      <c r="D66" s="689"/>
      <c r="E66" s="692"/>
      <c r="F66" s="676"/>
      <c r="G66" s="499"/>
      <c r="H66" s="718"/>
      <c r="I66" s="670"/>
      <c r="J66" s="670"/>
      <c r="K66" s="670"/>
      <c r="L66" s="670"/>
      <c r="M66" s="715"/>
      <c r="N66" s="26"/>
      <c r="O66" s="26"/>
    </row>
    <row r="67" spans="1:15">
      <c r="A67" s="683"/>
      <c r="B67" s="686"/>
      <c r="C67" s="686"/>
      <c r="D67" s="689"/>
      <c r="E67" s="692"/>
      <c r="F67" s="676"/>
      <c r="G67" s="499"/>
      <c r="H67" s="718"/>
      <c r="I67" s="670"/>
      <c r="J67" s="670"/>
      <c r="K67" s="670"/>
      <c r="L67" s="670"/>
      <c r="M67" s="715"/>
      <c r="N67" s="26"/>
      <c r="O67" s="26"/>
    </row>
    <row r="68" spans="1:15" ht="15.75" thickBot="1">
      <c r="A68" s="684"/>
      <c r="B68" s="687"/>
      <c r="C68" s="687"/>
      <c r="D68" s="690"/>
      <c r="E68" s="693"/>
      <c r="F68" s="677"/>
      <c r="G68" s="500"/>
      <c r="H68" s="719"/>
      <c r="I68" s="671"/>
      <c r="J68" s="671"/>
      <c r="K68" s="671"/>
      <c r="L68" s="671"/>
      <c r="M68" s="716"/>
      <c r="N68" s="26"/>
      <c r="O68" s="26"/>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70" priority="392" operator="containsText" text="3- Moderado">
      <formula>NOT(ISERROR(SEARCH("3- Moderado",A6)))</formula>
    </cfRule>
    <cfRule type="containsText" dxfId="369" priority="393" operator="containsText" text="6- Moderado">
      <formula>NOT(ISERROR(SEARCH("6- Moderado",A6)))</formula>
    </cfRule>
    <cfRule type="containsText" dxfId="368" priority="394" operator="containsText" text="4- Moderado">
      <formula>NOT(ISERROR(SEARCH("4- Moderado",A6)))</formula>
    </cfRule>
    <cfRule type="containsText" dxfId="367" priority="395" operator="containsText" text="3- Bajo">
      <formula>NOT(ISERROR(SEARCH("3- Bajo",A6)))</formula>
    </cfRule>
    <cfRule type="containsText" dxfId="366" priority="396" operator="containsText" text="4- Bajo">
      <formula>NOT(ISERROR(SEARCH("4- Bajo",A6)))</formula>
    </cfRule>
    <cfRule type="containsText" dxfId="365" priority="397" operator="containsText" text="1- Bajo">
      <formula>NOT(ISERROR(SEARCH("1- Bajo",A6)))</formula>
    </cfRule>
  </conditionalFormatting>
  <conditionalFormatting sqref="A9:E9">
    <cfRule type="containsText" dxfId="364" priority="386" operator="containsText" text="3- Moderado">
      <formula>NOT(ISERROR(SEARCH("3- Moderado",A9)))</formula>
    </cfRule>
    <cfRule type="containsText" dxfId="363" priority="387" operator="containsText" text="6- Moderado">
      <formula>NOT(ISERROR(SEARCH("6- Moderado",A9)))</formula>
    </cfRule>
    <cfRule type="containsText" dxfId="362" priority="388" operator="containsText" text="4- Moderado">
      <formula>NOT(ISERROR(SEARCH("4- Moderado",A9)))</formula>
    </cfRule>
    <cfRule type="containsText" dxfId="361" priority="389" operator="containsText" text="3- Bajo">
      <formula>NOT(ISERROR(SEARCH("3- Bajo",A9)))</formula>
    </cfRule>
    <cfRule type="containsText" dxfId="360" priority="390" operator="containsText" text="4- Bajo">
      <formula>NOT(ISERROR(SEARCH("4- Bajo",A9)))</formula>
    </cfRule>
    <cfRule type="containsText" dxfId="359" priority="391" operator="containsText" text="1- Bajo">
      <formula>NOT(ISERROR(SEARCH("1- Bajo",A9)))</formula>
    </cfRule>
  </conditionalFormatting>
  <conditionalFormatting sqref="C7:F7">
    <cfRule type="containsText" dxfId="358" priority="358" operator="containsText" text="3- Moderado">
      <formula>NOT(ISERROR(SEARCH("3- Moderado",C7)))</formula>
    </cfRule>
    <cfRule type="containsText" dxfId="357" priority="359" operator="containsText" text="6- Moderado">
      <formula>NOT(ISERROR(SEARCH("6- Moderado",C7)))</formula>
    </cfRule>
    <cfRule type="containsText" dxfId="356" priority="360" operator="containsText" text="4- Moderado">
      <formula>NOT(ISERROR(SEARCH("4- Moderado",C7)))</formula>
    </cfRule>
    <cfRule type="containsText" dxfId="355" priority="361" operator="containsText" text="3- Bajo">
      <formula>NOT(ISERROR(SEARCH("3- Bajo",C7)))</formula>
    </cfRule>
    <cfRule type="containsText" dxfId="354" priority="362" operator="containsText" text="4- Bajo">
      <formula>NOT(ISERROR(SEARCH("4- Bajo",C7)))</formula>
    </cfRule>
    <cfRule type="containsText" dxfId="353" priority="363" operator="containsText" text="1- Bajo">
      <formula>NOT(ISERROR(SEARCH("1- Bajo",C7)))</formula>
    </cfRule>
  </conditionalFormatting>
  <conditionalFormatting sqref="D9:D18">
    <cfRule type="containsText" dxfId="352" priority="194" operator="containsText" text="Muy Alta">
      <formula>NOT(ISERROR(SEARCH("Muy Alta",D9)))</formula>
    </cfRule>
    <cfRule type="containsText" dxfId="351" priority="195" operator="containsText" text="Alta">
      <formula>NOT(ISERROR(SEARCH("Alta",D9)))</formula>
    </cfRule>
    <cfRule type="containsText" dxfId="350" priority="196" operator="containsText" text="Baja">
      <formula>NOT(ISERROR(SEARCH("Baja",D9)))</formula>
    </cfRule>
    <cfRule type="containsText" dxfId="349" priority="197" operator="containsText" text="Muy Baja">
      <formula>NOT(ISERROR(SEARCH("Muy Baja",D9)))</formula>
    </cfRule>
    <cfRule type="containsText" dxfId="348" priority="199" operator="containsText" text="Media">
      <formula>NOT(ISERROR(SEARCH("Media",D9)))</formula>
    </cfRule>
  </conditionalFormatting>
  <conditionalFormatting sqref="E9:E18">
    <cfRule type="containsText" dxfId="347" priority="190" operator="containsText" text="Catastrófico">
      <formula>NOT(ISERROR(SEARCH("Catastrófico",E9)))</formula>
    </cfRule>
    <cfRule type="containsText" dxfId="346" priority="191" operator="containsText" text="Mayor">
      <formula>NOT(ISERROR(SEARCH("Mayor",E9)))</formula>
    </cfRule>
    <cfRule type="containsText" dxfId="345" priority="192" operator="containsText" text="Menor">
      <formula>NOT(ISERROR(SEARCH("Menor",E9)))</formula>
    </cfRule>
    <cfRule type="containsText" dxfId="344" priority="193" operator="containsText" text="Leve">
      <formula>NOT(ISERROR(SEARCH("Leve",E9)))</formula>
    </cfRule>
  </conditionalFormatting>
  <conditionalFormatting sqref="E9:F18">
    <cfRule type="containsText" dxfId="343"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42" priority="213" operator="containsText" text="Bajo">
      <formula>NOT(ISERROR(SEARCH("Bajo",F9)))</formula>
    </cfRule>
    <cfRule type="containsText" dxfId="341" priority="214" operator="containsText" text="Moderado">
      <formula>NOT(ISERROR(SEARCH("Moderado",F9)))</formula>
    </cfRule>
    <cfRule type="containsText" dxfId="340" priority="215" operator="containsText" text="Alto">
      <formula>NOT(ISERROR(SEARCH("Alto",F9)))</formula>
    </cfRule>
    <cfRule type="containsText" dxfId="339" priority="216" operator="containsText" text="Extremo">
      <formula>NOT(ISERROR(SEARCH("Extremo",F9)))</formula>
    </cfRule>
  </conditionalFormatting>
  <conditionalFormatting sqref="A19:E19">
    <cfRule type="containsText" dxfId="338" priority="183" operator="containsText" text="3- Moderado">
      <formula>NOT(ISERROR(SEARCH("3- Moderado",A19)))</formula>
    </cfRule>
    <cfRule type="containsText" dxfId="337" priority="184" operator="containsText" text="6- Moderado">
      <formula>NOT(ISERROR(SEARCH("6- Moderado",A19)))</formula>
    </cfRule>
    <cfRule type="containsText" dxfId="336" priority="185" operator="containsText" text="4- Moderado">
      <formula>NOT(ISERROR(SEARCH("4- Moderado",A19)))</formula>
    </cfRule>
    <cfRule type="containsText" dxfId="335" priority="186" operator="containsText" text="3- Bajo">
      <formula>NOT(ISERROR(SEARCH("3- Bajo",A19)))</formula>
    </cfRule>
    <cfRule type="containsText" dxfId="334" priority="187" operator="containsText" text="4- Bajo">
      <formula>NOT(ISERROR(SEARCH("4- Bajo",A19)))</formula>
    </cfRule>
    <cfRule type="containsText" dxfId="333" priority="188" operator="containsText" text="1- Bajo">
      <formula>NOT(ISERROR(SEARCH("1- Bajo",A19)))</formula>
    </cfRule>
  </conditionalFormatting>
  <conditionalFormatting sqref="D19:D28">
    <cfRule type="containsText" dxfId="332" priority="173" operator="containsText" text="Muy Alta">
      <formula>NOT(ISERROR(SEARCH("Muy Alta",D19)))</formula>
    </cfRule>
    <cfRule type="containsText" dxfId="331" priority="174" operator="containsText" text="Alta">
      <formula>NOT(ISERROR(SEARCH("Alta",D19)))</formula>
    </cfRule>
    <cfRule type="containsText" dxfId="330" priority="175" operator="containsText" text="Baja">
      <formula>NOT(ISERROR(SEARCH("Baja",D19)))</formula>
    </cfRule>
    <cfRule type="containsText" dxfId="329" priority="176" operator="containsText" text="Muy Baja">
      <formula>NOT(ISERROR(SEARCH("Muy Baja",D19)))</formula>
    </cfRule>
    <cfRule type="containsText" dxfId="328" priority="178" operator="containsText" text="Media">
      <formula>NOT(ISERROR(SEARCH("Media",D19)))</formula>
    </cfRule>
  </conditionalFormatting>
  <conditionalFormatting sqref="E19:E28">
    <cfRule type="containsText" dxfId="327" priority="169" operator="containsText" text="Catastrófico">
      <formula>NOT(ISERROR(SEARCH("Catastrófico",E19)))</formula>
    </cfRule>
    <cfRule type="containsText" dxfId="326" priority="170" operator="containsText" text="Mayor">
      <formula>NOT(ISERROR(SEARCH("Mayor",E19)))</formula>
    </cfRule>
    <cfRule type="containsText" dxfId="325" priority="171" operator="containsText" text="Menor">
      <formula>NOT(ISERROR(SEARCH("Menor",E19)))</formula>
    </cfRule>
    <cfRule type="containsText" dxfId="324" priority="172" operator="containsText" text="Leve">
      <formula>NOT(ISERROR(SEARCH("Leve",E19)))</formula>
    </cfRule>
  </conditionalFormatting>
  <conditionalFormatting sqref="E19:F28">
    <cfRule type="containsText" dxfId="323"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22" priority="179" operator="containsText" text="Bajo">
      <formula>NOT(ISERROR(SEARCH("Bajo",F19)))</formula>
    </cfRule>
    <cfRule type="containsText" dxfId="321" priority="180" operator="containsText" text="Moderado">
      <formula>NOT(ISERROR(SEARCH("Moderado",F19)))</formula>
    </cfRule>
    <cfRule type="containsText" dxfId="320" priority="181" operator="containsText" text="Alto">
      <formula>NOT(ISERROR(SEARCH("Alto",F19)))</formula>
    </cfRule>
    <cfRule type="containsText" dxfId="319" priority="182" operator="containsText" text="Extremo">
      <formula>NOT(ISERROR(SEARCH("Extremo",F19)))</formula>
    </cfRule>
  </conditionalFormatting>
  <conditionalFormatting sqref="A29:E29">
    <cfRule type="containsText" dxfId="318" priority="162" operator="containsText" text="3- Moderado">
      <formula>NOT(ISERROR(SEARCH("3- Moderado",A29)))</formula>
    </cfRule>
    <cfRule type="containsText" dxfId="317" priority="163" operator="containsText" text="6- Moderado">
      <formula>NOT(ISERROR(SEARCH("6- Moderado",A29)))</formula>
    </cfRule>
    <cfRule type="containsText" dxfId="316" priority="164" operator="containsText" text="4- Moderado">
      <formula>NOT(ISERROR(SEARCH("4- Moderado",A29)))</formula>
    </cfRule>
    <cfRule type="containsText" dxfId="315" priority="165" operator="containsText" text="3- Bajo">
      <formula>NOT(ISERROR(SEARCH("3- Bajo",A29)))</formula>
    </cfRule>
    <cfRule type="containsText" dxfId="314" priority="166" operator="containsText" text="4- Bajo">
      <formula>NOT(ISERROR(SEARCH("4- Bajo",A29)))</formula>
    </cfRule>
    <cfRule type="containsText" dxfId="313" priority="167" operator="containsText" text="1- Bajo">
      <formula>NOT(ISERROR(SEARCH("1- Bajo",A29)))</formula>
    </cfRule>
  </conditionalFormatting>
  <conditionalFormatting sqref="D29:D38">
    <cfRule type="containsText" dxfId="312" priority="152" operator="containsText" text="Muy Alta">
      <formula>NOT(ISERROR(SEARCH("Muy Alta",D29)))</formula>
    </cfRule>
    <cfRule type="containsText" dxfId="311" priority="153" operator="containsText" text="Alta">
      <formula>NOT(ISERROR(SEARCH("Alta",D29)))</formula>
    </cfRule>
    <cfRule type="containsText" dxfId="310" priority="154" operator="containsText" text="Baja">
      <formula>NOT(ISERROR(SEARCH("Baja",D29)))</formula>
    </cfRule>
    <cfRule type="containsText" dxfId="309" priority="155" operator="containsText" text="Muy Baja">
      <formula>NOT(ISERROR(SEARCH("Muy Baja",D29)))</formula>
    </cfRule>
    <cfRule type="containsText" dxfId="308" priority="157" operator="containsText" text="Media">
      <formula>NOT(ISERROR(SEARCH("Media",D29)))</formula>
    </cfRule>
  </conditionalFormatting>
  <conditionalFormatting sqref="E29:E38">
    <cfRule type="containsText" dxfId="307" priority="148" operator="containsText" text="Catastrófico">
      <formula>NOT(ISERROR(SEARCH("Catastrófico",E29)))</formula>
    </cfRule>
    <cfRule type="containsText" dxfId="306" priority="149" operator="containsText" text="Mayor">
      <formula>NOT(ISERROR(SEARCH("Mayor",E29)))</formula>
    </cfRule>
    <cfRule type="containsText" dxfId="305" priority="150" operator="containsText" text="Menor">
      <formula>NOT(ISERROR(SEARCH("Menor",E29)))</formula>
    </cfRule>
    <cfRule type="containsText" dxfId="304" priority="151" operator="containsText" text="Leve">
      <formula>NOT(ISERROR(SEARCH("Leve",E29)))</formula>
    </cfRule>
  </conditionalFormatting>
  <conditionalFormatting sqref="E29:F38">
    <cfRule type="containsText" dxfId="303"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02" priority="158" operator="containsText" text="Bajo">
      <formula>NOT(ISERROR(SEARCH("Bajo",F29)))</formula>
    </cfRule>
    <cfRule type="containsText" dxfId="301" priority="159" operator="containsText" text="Moderado">
      <formula>NOT(ISERROR(SEARCH("Moderado",F29)))</formula>
    </cfRule>
    <cfRule type="containsText" dxfId="300" priority="160" operator="containsText" text="Alto">
      <formula>NOT(ISERROR(SEARCH("Alto",F29)))</formula>
    </cfRule>
    <cfRule type="containsText" dxfId="299" priority="161" operator="containsText" text="Extremo">
      <formula>NOT(ISERROR(SEARCH("Extremo",F29)))</formula>
    </cfRule>
  </conditionalFormatting>
  <conditionalFormatting sqref="A39:E39">
    <cfRule type="containsText" dxfId="298" priority="141" operator="containsText" text="3- Moderado">
      <formula>NOT(ISERROR(SEARCH("3- Moderado",A39)))</formula>
    </cfRule>
    <cfRule type="containsText" dxfId="297" priority="142" operator="containsText" text="6- Moderado">
      <formula>NOT(ISERROR(SEARCH("6- Moderado",A39)))</formula>
    </cfRule>
    <cfRule type="containsText" dxfId="296" priority="143" operator="containsText" text="4- Moderado">
      <formula>NOT(ISERROR(SEARCH("4- Moderado",A39)))</formula>
    </cfRule>
    <cfRule type="containsText" dxfId="295" priority="144" operator="containsText" text="3- Bajo">
      <formula>NOT(ISERROR(SEARCH("3- Bajo",A39)))</formula>
    </cfRule>
    <cfRule type="containsText" dxfId="294" priority="145" operator="containsText" text="4- Bajo">
      <formula>NOT(ISERROR(SEARCH("4- Bajo",A39)))</formula>
    </cfRule>
    <cfRule type="containsText" dxfId="293" priority="146" operator="containsText" text="1- Bajo">
      <formula>NOT(ISERROR(SEARCH("1- Bajo",A39)))</formula>
    </cfRule>
  </conditionalFormatting>
  <conditionalFormatting sqref="D39:D48">
    <cfRule type="containsText" dxfId="292" priority="131" operator="containsText" text="Muy Alta">
      <formula>NOT(ISERROR(SEARCH("Muy Alta",D39)))</formula>
    </cfRule>
    <cfRule type="containsText" dxfId="291" priority="132" operator="containsText" text="Alta">
      <formula>NOT(ISERROR(SEARCH("Alta",D39)))</formula>
    </cfRule>
    <cfRule type="containsText" dxfId="290" priority="133" operator="containsText" text="Baja">
      <formula>NOT(ISERROR(SEARCH("Baja",D39)))</formula>
    </cfRule>
    <cfRule type="containsText" dxfId="289" priority="134" operator="containsText" text="Muy Baja">
      <formula>NOT(ISERROR(SEARCH("Muy Baja",D39)))</formula>
    </cfRule>
    <cfRule type="containsText" dxfId="288" priority="136" operator="containsText" text="Media">
      <formula>NOT(ISERROR(SEARCH("Media",D39)))</formula>
    </cfRule>
  </conditionalFormatting>
  <conditionalFormatting sqref="E39:E48">
    <cfRule type="containsText" dxfId="287" priority="127" operator="containsText" text="Catastrófico">
      <formula>NOT(ISERROR(SEARCH("Catastrófico",E39)))</formula>
    </cfRule>
    <cfRule type="containsText" dxfId="286" priority="128" operator="containsText" text="Mayor">
      <formula>NOT(ISERROR(SEARCH("Mayor",E39)))</formula>
    </cfRule>
    <cfRule type="containsText" dxfId="285" priority="129" operator="containsText" text="Menor">
      <formula>NOT(ISERROR(SEARCH("Menor",E39)))</formula>
    </cfRule>
    <cfRule type="containsText" dxfId="284" priority="130" operator="containsText" text="Leve">
      <formula>NOT(ISERROR(SEARCH("Leve",E39)))</formula>
    </cfRule>
  </conditionalFormatting>
  <conditionalFormatting sqref="E39:F48">
    <cfRule type="containsText" dxfId="283"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282" priority="137" operator="containsText" text="Bajo">
      <formula>NOT(ISERROR(SEARCH("Bajo",F39)))</formula>
    </cfRule>
    <cfRule type="containsText" dxfId="281" priority="138" operator="containsText" text="Moderado">
      <formula>NOT(ISERROR(SEARCH("Moderado",F39)))</formula>
    </cfRule>
    <cfRule type="containsText" dxfId="280" priority="139" operator="containsText" text="Alto">
      <formula>NOT(ISERROR(SEARCH("Alto",F39)))</formula>
    </cfRule>
    <cfRule type="containsText" dxfId="279" priority="140" operator="containsText" text="Extremo">
      <formula>NOT(ISERROR(SEARCH("Extremo",F39)))</formula>
    </cfRule>
  </conditionalFormatting>
  <conditionalFormatting sqref="A49:E49">
    <cfRule type="containsText" dxfId="278" priority="99" operator="containsText" text="3- Moderado">
      <formula>NOT(ISERROR(SEARCH("3- Moderado",A49)))</formula>
    </cfRule>
    <cfRule type="containsText" dxfId="277" priority="100" operator="containsText" text="6- Moderado">
      <formula>NOT(ISERROR(SEARCH("6- Moderado",A49)))</formula>
    </cfRule>
    <cfRule type="containsText" dxfId="276" priority="101" operator="containsText" text="4- Moderado">
      <formula>NOT(ISERROR(SEARCH("4- Moderado",A49)))</formula>
    </cfRule>
    <cfRule type="containsText" dxfId="275" priority="102" operator="containsText" text="3- Bajo">
      <formula>NOT(ISERROR(SEARCH("3- Bajo",A49)))</formula>
    </cfRule>
    <cfRule type="containsText" dxfId="274" priority="103" operator="containsText" text="4- Bajo">
      <formula>NOT(ISERROR(SEARCH("4- Bajo",A49)))</formula>
    </cfRule>
    <cfRule type="containsText" dxfId="273" priority="104" operator="containsText" text="1- Bajo">
      <formula>NOT(ISERROR(SEARCH("1- Bajo",A49)))</formula>
    </cfRule>
  </conditionalFormatting>
  <conditionalFormatting sqref="D49:D58">
    <cfRule type="containsText" dxfId="272" priority="89" operator="containsText" text="Muy Alta">
      <formula>NOT(ISERROR(SEARCH("Muy Alta",D49)))</formula>
    </cfRule>
    <cfRule type="containsText" dxfId="271" priority="90" operator="containsText" text="Alta">
      <formula>NOT(ISERROR(SEARCH("Alta",D49)))</formula>
    </cfRule>
    <cfRule type="containsText" dxfId="270" priority="91" operator="containsText" text="Baja">
      <formula>NOT(ISERROR(SEARCH("Baja",D49)))</formula>
    </cfRule>
    <cfRule type="containsText" dxfId="269" priority="92" operator="containsText" text="Muy Baja">
      <formula>NOT(ISERROR(SEARCH("Muy Baja",D49)))</formula>
    </cfRule>
    <cfRule type="containsText" dxfId="268" priority="94" operator="containsText" text="Media">
      <formula>NOT(ISERROR(SEARCH("Media",D49)))</formula>
    </cfRule>
  </conditionalFormatting>
  <conditionalFormatting sqref="E49:E58">
    <cfRule type="containsText" dxfId="267" priority="85" operator="containsText" text="Catastrófico">
      <formula>NOT(ISERROR(SEARCH("Catastrófico",E49)))</formula>
    </cfRule>
    <cfRule type="containsText" dxfId="266" priority="86" operator="containsText" text="Mayor">
      <formula>NOT(ISERROR(SEARCH("Mayor",E49)))</formula>
    </cfRule>
    <cfRule type="containsText" dxfId="265" priority="87" operator="containsText" text="Menor">
      <formula>NOT(ISERROR(SEARCH("Menor",E49)))</formula>
    </cfRule>
    <cfRule type="containsText" dxfId="264" priority="88" operator="containsText" text="Leve">
      <formula>NOT(ISERROR(SEARCH("Leve",E49)))</formula>
    </cfRule>
  </conditionalFormatting>
  <conditionalFormatting sqref="E49:F58">
    <cfRule type="containsText" dxfId="263"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62" priority="95" operator="containsText" text="Bajo">
      <formula>NOT(ISERROR(SEARCH("Bajo",F49)))</formula>
    </cfRule>
    <cfRule type="containsText" dxfId="261" priority="96" operator="containsText" text="Moderado">
      <formula>NOT(ISERROR(SEARCH("Moderado",F49)))</formula>
    </cfRule>
    <cfRule type="containsText" dxfId="260" priority="97" operator="containsText" text="Alto">
      <formula>NOT(ISERROR(SEARCH("Alto",F49)))</formula>
    </cfRule>
    <cfRule type="containsText" dxfId="259" priority="98" operator="containsText" text="Extremo">
      <formula>NOT(ISERROR(SEARCH("Extremo",F49)))</formula>
    </cfRule>
  </conditionalFormatting>
  <conditionalFormatting sqref="A59:E59">
    <cfRule type="containsText" dxfId="258" priority="78" operator="containsText" text="3- Moderado">
      <formula>NOT(ISERROR(SEARCH("3- Moderado",A59)))</formula>
    </cfRule>
    <cfRule type="containsText" dxfId="257" priority="79" operator="containsText" text="6- Moderado">
      <formula>NOT(ISERROR(SEARCH("6- Moderado",A59)))</formula>
    </cfRule>
    <cfRule type="containsText" dxfId="256" priority="80" operator="containsText" text="4- Moderado">
      <formula>NOT(ISERROR(SEARCH("4- Moderado",A59)))</formula>
    </cfRule>
    <cfRule type="containsText" dxfId="255" priority="81" operator="containsText" text="3- Bajo">
      <formula>NOT(ISERROR(SEARCH("3- Bajo",A59)))</formula>
    </cfRule>
    <cfRule type="containsText" dxfId="254" priority="82" operator="containsText" text="4- Bajo">
      <formula>NOT(ISERROR(SEARCH("4- Bajo",A59)))</formula>
    </cfRule>
    <cfRule type="containsText" dxfId="253" priority="83" operator="containsText" text="1- Bajo">
      <formula>NOT(ISERROR(SEARCH("1- Bajo",A59)))</formula>
    </cfRule>
  </conditionalFormatting>
  <conditionalFormatting sqref="D59:D68">
    <cfRule type="containsText" dxfId="252" priority="68" operator="containsText" text="Muy Alta">
      <formula>NOT(ISERROR(SEARCH("Muy Alta",D59)))</formula>
    </cfRule>
    <cfRule type="containsText" dxfId="251" priority="69" operator="containsText" text="Alta">
      <formula>NOT(ISERROR(SEARCH("Alta",D59)))</formula>
    </cfRule>
    <cfRule type="containsText" dxfId="250" priority="70" operator="containsText" text="Baja">
      <formula>NOT(ISERROR(SEARCH("Baja",D59)))</formula>
    </cfRule>
    <cfRule type="containsText" dxfId="249" priority="71" operator="containsText" text="Muy Baja">
      <formula>NOT(ISERROR(SEARCH("Muy Baja",D59)))</formula>
    </cfRule>
    <cfRule type="containsText" dxfId="248" priority="73" operator="containsText" text="Media">
      <formula>NOT(ISERROR(SEARCH("Media",D59)))</formula>
    </cfRule>
  </conditionalFormatting>
  <conditionalFormatting sqref="E59:E68">
    <cfRule type="containsText" dxfId="247" priority="64" operator="containsText" text="Catastrófico">
      <formula>NOT(ISERROR(SEARCH("Catastrófico",E59)))</formula>
    </cfRule>
    <cfRule type="containsText" dxfId="246" priority="65" operator="containsText" text="Mayor">
      <formula>NOT(ISERROR(SEARCH("Mayor",E59)))</formula>
    </cfRule>
    <cfRule type="containsText" dxfId="245" priority="66" operator="containsText" text="Menor">
      <formula>NOT(ISERROR(SEARCH("Menor",E59)))</formula>
    </cfRule>
    <cfRule type="containsText" dxfId="244" priority="67" operator="containsText" text="Leve">
      <formula>NOT(ISERROR(SEARCH("Leve",E59)))</formula>
    </cfRule>
  </conditionalFormatting>
  <conditionalFormatting sqref="E59:F68">
    <cfRule type="containsText" dxfId="243"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42" priority="74" operator="containsText" text="Bajo">
      <formula>NOT(ISERROR(SEARCH("Bajo",F59)))</formula>
    </cfRule>
    <cfRule type="containsText" dxfId="241" priority="75" operator="containsText" text="Moderado">
      <formula>NOT(ISERROR(SEARCH("Moderado",F59)))</formula>
    </cfRule>
    <cfRule type="containsText" dxfId="240" priority="76" operator="containsText" text="Alto">
      <formula>NOT(ISERROR(SEARCH("Alto",F59)))</formula>
    </cfRule>
    <cfRule type="containsText" dxfId="239"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zoomScale="80" zoomScaleNormal="80" workbookViewId="0">
      <selection activeCell="C4" sqref="C4:M4"/>
    </sheetView>
  </sheetViews>
  <sheetFormatPr baseColWidth="10" defaultColWidth="11.42578125" defaultRowHeight="15"/>
  <cols>
    <col min="1" max="1" width="18.42578125" style="4" customWidth="1"/>
    <col min="2" max="2" width="35.85546875" style="4" customWidth="1"/>
    <col min="3" max="3" width="40.28515625" customWidth="1"/>
    <col min="4" max="4" width="16.85546875" style="67"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28"/>
      <c r="B1" s="228"/>
      <c r="C1" s="697"/>
      <c r="D1" s="697"/>
      <c r="E1" s="697"/>
      <c r="F1" s="697"/>
      <c r="G1" s="697"/>
      <c r="H1" s="697"/>
      <c r="I1" s="697"/>
      <c r="J1" s="697"/>
      <c r="K1" s="697"/>
      <c r="L1" s="698"/>
      <c r="M1" s="699"/>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28"/>
      <c r="B2" s="228"/>
      <c r="C2" s="722"/>
      <c r="D2" s="722"/>
      <c r="E2" s="722"/>
      <c r="F2" s="722"/>
      <c r="G2" s="722"/>
      <c r="H2" s="722"/>
      <c r="I2" s="722"/>
      <c r="J2" s="722"/>
      <c r="K2" s="722"/>
      <c r="L2" s="720"/>
      <c r="M2" s="72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514" t="s">
        <v>255</v>
      </c>
      <c r="B3" s="514"/>
      <c r="C3" s="638" t="s">
        <v>4</v>
      </c>
      <c r="D3" s="638"/>
      <c r="E3" s="638"/>
      <c r="F3" s="638"/>
      <c r="G3" s="638"/>
      <c r="H3" s="638"/>
      <c r="I3" s="638"/>
      <c r="J3" s="638"/>
      <c r="K3" s="638"/>
      <c r="L3" s="638"/>
      <c r="M3" s="63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514" t="s">
        <v>256</v>
      </c>
      <c r="B4" s="514"/>
      <c r="C4" s="637" t="s">
        <v>528</v>
      </c>
      <c r="D4" s="637"/>
      <c r="E4" s="637"/>
      <c r="F4" s="637"/>
      <c r="G4" s="637"/>
      <c r="H4" s="637"/>
      <c r="I4" s="637"/>
      <c r="J4" s="637"/>
      <c r="K4" s="637"/>
      <c r="L4" s="637"/>
      <c r="M4" s="63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514" t="s">
        <v>257</v>
      </c>
      <c r="B5" s="514"/>
      <c r="C5" s="544" t="s">
        <v>258</v>
      </c>
      <c r="D5" s="712"/>
      <c r="E5" s="712"/>
      <c r="F5" s="712"/>
      <c r="G5" s="712"/>
      <c r="H5" s="712"/>
      <c r="I5" s="712"/>
      <c r="J5" s="712"/>
      <c r="K5" s="712"/>
      <c r="L5" s="712"/>
      <c r="M5" s="71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707" t="s">
        <v>439</v>
      </c>
      <c r="B6" s="708"/>
      <c r="C6" s="709"/>
      <c r="D6" s="710" t="s">
        <v>465</v>
      </c>
      <c r="E6" s="710"/>
      <c r="F6" s="710"/>
      <c r="G6" s="711" t="s">
        <v>466</v>
      </c>
      <c r="H6" s="702" t="s">
        <v>442</v>
      </c>
      <c r="I6" s="704" t="s">
        <v>467</v>
      </c>
      <c r="J6" s="705"/>
      <c r="K6" s="704" t="s">
        <v>444</v>
      </c>
      <c r="L6" s="705"/>
      <c r="M6" s="706" t="s">
        <v>469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199</v>
      </c>
      <c r="C7" s="27" t="s">
        <v>201</v>
      </c>
      <c r="D7" s="20" t="s">
        <v>210</v>
      </c>
      <c r="E7" s="20" t="s">
        <v>446</v>
      </c>
      <c r="F7" s="20" t="s">
        <v>447</v>
      </c>
      <c r="G7" s="711"/>
      <c r="H7" s="703"/>
      <c r="I7" s="21" t="s">
        <v>448</v>
      </c>
      <c r="J7" s="21" t="s">
        <v>449</v>
      </c>
      <c r="K7" s="21" t="s">
        <v>450</v>
      </c>
      <c r="L7" s="21" t="s">
        <v>451</v>
      </c>
      <c r="M7" s="70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700"/>
      <c r="B8" s="701"/>
      <c r="C8" s="701"/>
      <c r="D8" s="701"/>
      <c r="E8" s="701"/>
      <c r="F8" s="701"/>
      <c r="G8" s="701"/>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94">
        <f>'7- Mapa Final'!A10</f>
        <v>1</v>
      </c>
      <c r="B9" s="685" t="str">
        <f>'7- Mapa Final'!B10</f>
        <v>No acatar las obligaciones institucionales en materia del SG-SST</v>
      </c>
      <c r="C9" s="685" t="str">
        <f>'7- Mapa Final'!C10</f>
        <v xml:space="preserve">La no adopción de el Plan de Seguridad y Salud en el Trabajo, de manera total o parcial </v>
      </c>
      <c r="D9" s="688" t="str">
        <f>'7- Mapa Final'!J10</f>
        <v>Baja - 2</v>
      </c>
      <c r="E9" s="691" t="str">
        <f>'7- Mapa Final'!K10</f>
        <v>Moderado - 3</v>
      </c>
      <c r="F9" s="675" t="str">
        <f>'7- Mapa Final'!M10</f>
        <v>Moderado - 6</v>
      </c>
      <c r="G9" s="498"/>
      <c r="H9" s="678"/>
      <c r="I9" s="681"/>
      <c r="J9" s="681"/>
      <c r="K9" s="669"/>
      <c r="L9" s="669"/>
      <c r="M9" s="672"/>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95"/>
      <c r="B10" s="686"/>
      <c r="C10" s="686"/>
      <c r="D10" s="689"/>
      <c r="E10" s="692"/>
      <c r="F10" s="676"/>
      <c r="G10" s="499"/>
      <c r="H10" s="679"/>
      <c r="I10" s="670"/>
      <c r="J10" s="670"/>
      <c r="K10" s="670"/>
      <c r="L10" s="670"/>
      <c r="M10" s="67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95"/>
      <c r="B11" s="686"/>
      <c r="C11" s="686"/>
      <c r="D11" s="689"/>
      <c r="E11" s="692"/>
      <c r="F11" s="676"/>
      <c r="G11" s="499"/>
      <c r="H11" s="679"/>
      <c r="I11" s="670"/>
      <c r="J11" s="670"/>
      <c r="K11" s="670"/>
      <c r="L11" s="670"/>
      <c r="M11" s="67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95"/>
      <c r="B12" s="686"/>
      <c r="C12" s="686"/>
      <c r="D12" s="689"/>
      <c r="E12" s="692"/>
      <c r="F12" s="676"/>
      <c r="G12" s="499"/>
      <c r="H12" s="679"/>
      <c r="I12" s="670"/>
      <c r="J12" s="670"/>
      <c r="K12" s="670"/>
      <c r="L12" s="670"/>
      <c r="M12" s="67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95"/>
      <c r="B13" s="686"/>
      <c r="C13" s="686"/>
      <c r="D13" s="689"/>
      <c r="E13" s="692"/>
      <c r="F13" s="676"/>
      <c r="G13" s="499"/>
      <c r="H13" s="679"/>
      <c r="I13" s="670"/>
      <c r="J13" s="670"/>
      <c r="K13" s="670"/>
      <c r="L13" s="670"/>
      <c r="M13" s="67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95"/>
      <c r="B14" s="686"/>
      <c r="C14" s="686"/>
      <c r="D14" s="689"/>
      <c r="E14" s="692"/>
      <c r="F14" s="676"/>
      <c r="G14" s="499"/>
      <c r="H14" s="679"/>
      <c r="I14" s="670"/>
      <c r="J14" s="670"/>
      <c r="K14" s="670"/>
      <c r="L14" s="670"/>
      <c r="M14" s="67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95"/>
      <c r="B15" s="686"/>
      <c r="C15" s="686"/>
      <c r="D15" s="689"/>
      <c r="E15" s="692"/>
      <c r="F15" s="676"/>
      <c r="G15" s="499"/>
      <c r="H15" s="679"/>
      <c r="I15" s="670"/>
      <c r="J15" s="670"/>
      <c r="K15" s="670"/>
      <c r="L15" s="670"/>
      <c r="M15" s="67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95"/>
      <c r="B16" s="686"/>
      <c r="C16" s="686"/>
      <c r="D16" s="689"/>
      <c r="E16" s="692"/>
      <c r="F16" s="676"/>
      <c r="G16" s="499"/>
      <c r="H16" s="679"/>
      <c r="I16" s="670"/>
      <c r="J16" s="670"/>
      <c r="K16" s="670"/>
      <c r="L16" s="670"/>
      <c r="M16" s="67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95"/>
      <c r="B17" s="686"/>
      <c r="C17" s="686"/>
      <c r="D17" s="689"/>
      <c r="E17" s="692"/>
      <c r="F17" s="676"/>
      <c r="G17" s="499"/>
      <c r="H17" s="679"/>
      <c r="I17" s="670"/>
      <c r="J17" s="670"/>
      <c r="K17" s="670"/>
      <c r="L17" s="670"/>
      <c r="M17" s="67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96"/>
      <c r="B18" s="687"/>
      <c r="C18" s="687"/>
      <c r="D18" s="690"/>
      <c r="E18" s="693"/>
      <c r="F18" s="677"/>
      <c r="G18" s="500"/>
      <c r="H18" s="680"/>
      <c r="I18" s="671"/>
      <c r="J18" s="671"/>
      <c r="K18" s="671"/>
      <c r="L18" s="671"/>
      <c r="M18" s="67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94">
        <f>'7- Mapa Final'!A20</f>
        <v>2</v>
      </c>
      <c r="B19" s="685" t="str">
        <f>'7- Mapa Final'!B20</f>
        <v>No contar con las actividades y coberturas que debe contener el Plan Trabajo de SG-SST</v>
      </c>
      <c r="C19" s="685" t="str">
        <f>'7- Mapa Final'!C20</f>
        <v xml:space="preserve">No realización de programas y/o actividades exigidas por la norma y/o previstas en el plan </v>
      </c>
      <c r="D19" s="688" t="str">
        <f>'7- Mapa Final'!J20</f>
        <v>Muy Baja - 1</v>
      </c>
      <c r="E19" s="691" t="str">
        <f>'7- Mapa Final'!K20</f>
        <v>Moderado - 3</v>
      </c>
      <c r="F19" s="675" t="str">
        <f>'7- Mapa Final'!M20</f>
        <v>Moderado - 3</v>
      </c>
      <c r="G19" s="498"/>
      <c r="H19" s="678"/>
      <c r="I19" s="681"/>
      <c r="J19" s="681"/>
      <c r="K19" s="669"/>
      <c r="L19" s="669"/>
      <c r="M19" s="672"/>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95"/>
      <c r="B20" s="686"/>
      <c r="C20" s="686"/>
      <c r="D20" s="689"/>
      <c r="E20" s="692"/>
      <c r="F20" s="676"/>
      <c r="G20" s="499"/>
      <c r="H20" s="679"/>
      <c r="I20" s="670"/>
      <c r="J20" s="670"/>
      <c r="K20" s="670"/>
      <c r="L20" s="670"/>
      <c r="M20" s="6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95"/>
      <c r="B21" s="686"/>
      <c r="C21" s="686"/>
      <c r="D21" s="689"/>
      <c r="E21" s="692"/>
      <c r="F21" s="676"/>
      <c r="G21" s="499"/>
      <c r="H21" s="679"/>
      <c r="I21" s="670"/>
      <c r="J21" s="670"/>
      <c r="K21" s="670"/>
      <c r="L21" s="670"/>
      <c r="M21" s="6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95"/>
      <c r="B22" s="686"/>
      <c r="C22" s="686"/>
      <c r="D22" s="689"/>
      <c r="E22" s="692"/>
      <c r="F22" s="676"/>
      <c r="G22" s="499"/>
      <c r="H22" s="679"/>
      <c r="I22" s="670"/>
      <c r="J22" s="670"/>
      <c r="K22" s="670"/>
      <c r="L22" s="670"/>
      <c r="M22" s="6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95"/>
      <c r="B23" s="686"/>
      <c r="C23" s="686"/>
      <c r="D23" s="689"/>
      <c r="E23" s="692"/>
      <c r="F23" s="676"/>
      <c r="G23" s="499"/>
      <c r="H23" s="679"/>
      <c r="I23" s="670"/>
      <c r="J23" s="670"/>
      <c r="K23" s="670"/>
      <c r="L23" s="670"/>
      <c r="M23" s="6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95"/>
      <c r="B24" s="686"/>
      <c r="C24" s="686"/>
      <c r="D24" s="689"/>
      <c r="E24" s="692"/>
      <c r="F24" s="676"/>
      <c r="G24" s="499"/>
      <c r="H24" s="679"/>
      <c r="I24" s="670"/>
      <c r="J24" s="670"/>
      <c r="K24" s="670"/>
      <c r="L24" s="670"/>
      <c r="M24" s="673"/>
      <c r="N24" s="26"/>
      <c r="O24" s="26"/>
    </row>
    <row r="25" spans="1:169">
      <c r="A25" s="695"/>
      <c r="B25" s="686"/>
      <c r="C25" s="686"/>
      <c r="D25" s="689"/>
      <c r="E25" s="692"/>
      <c r="F25" s="676"/>
      <c r="G25" s="499"/>
      <c r="H25" s="679"/>
      <c r="I25" s="670"/>
      <c r="J25" s="670"/>
      <c r="K25" s="670"/>
      <c r="L25" s="670"/>
      <c r="M25" s="673"/>
      <c r="N25" s="26"/>
      <c r="O25" s="26"/>
    </row>
    <row r="26" spans="1:169">
      <c r="A26" s="695"/>
      <c r="B26" s="686"/>
      <c r="C26" s="686"/>
      <c r="D26" s="689"/>
      <c r="E26" s="692"/>
      <c r="F26" s="676"/>
      <c r="G26" s="499"/>
      <c r="H26" s="679"/>
      <c r="I26" s="670"/>
      <c r="J26" s="670"/>
      <c r="K26" s="670"/>
      <c r="L26" s="670"/>
      <c r="M26" s="673"/>
      <c r="N26" s="26"/>
      <c r="O26" s="26"/>
    </row>
    <row r="27" spans="1:169">
      <c r="A27" s="695"/>
      <c r="B27" s="686"/>
      <c r="C27" s="686"/>
      <c r="D27" s="689"/>
      <c r="E27" s="692"/>
      <c r="F27" s="676"/>
      <c r="G27" s="499"/>
      <c r="H27" s="679"/>
      <c r="I27" s="670"/>
      <c r="J27" s="670"/>
      <c r="K27" s="670"/>
      <c r="L27" s="670"/>
      <c r="M27" s="673"/>
      <c r="N27" s="26"/>
      <c r="O27" s="26"/>
    </row>
    <row r="28" spans="1:169" ht="15.75" thickBot="1">
      <c r="A28" s="696"/>
      <c r="B28" s="687"/>
      <c r="C28" s="687"/>
      <c r="D28" s="690"/>
      <c r="E28" s="693"/>
      <c r="F28" s="677"/>
      <c r="G28" s="500"/>
      <c r="H28" s="680"/>
      <c r="I28" s="671"/>
      <c r="J28" s="671"/>
      <c r="K28" s="671"/>
      <c r="L28" s="671"/>
      <c r="M28" s="674"/>
      <c r="N28" s="26"/>
      <c r="O28" s="26"/>
    </row>
    <row r="29" spans="1:169" s="18" customFormat="1" ht="12.75" customHeight="1">
      <c r="A29" s="694">
        <f>'7- Mapa Final'!A30</f>
        <v>3</v>
      </c>
      <c r="B29" s="685" t="str">
        <f>'7- Mapa Final'!B30</f>
        <v>Materialización de amenazas en los programas propios del Plan de Seguridad y Salud en el Trabajo</v>
      </c>
      <c r="C29" s="685" t="str">
        <f>'7- Mapa Final'!C30</f>
        <v xml:space="preserve">Incremento en accidentes de trabajo y ausentismo asociados con la actividad laboral </v>
      </c>
      <c r="D29" s="688" t="str">
        <f>'7- Mapa Final'!J30</f>
        <v>Muy Baja - 1</v>
      </c>
      <c r="E29" s="691" t="str">
        <f>'7- Mapa Final'!K30</f>
        <v>Moderado - 3</v>
      </c>
      <c r="F29" s="675" t="str">
        <f>'7- Mapa Final'!M30</f>
        <v>Moderado - 3</v>
      </c>
      <c r="G29" s="498"/>
      <c r="H29" s="678"/>
      <c r="I29" s="681"/>
      <c r="J29" s="681"/>
      <c r="K29" s="669"/>
      <c r="L29" s="669"/>
      <c r="M29" s="672"/>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95"/>
      <c r="B30" s="686"/>
      <c r="C30" s="686"/>
      <c r="D30" s="689"/>
      <c r="E30" s="692"/>
      <c r="F30" s="676"/>
      <c r="G30" s="499"/>
      <c r="H30" s="679"/>
      <c r="I30" s="670"/>
      <c r="J30" s="670"/>
      <c r="K30" s="670"/>
      <c r="L30" s="670"/>
      <c r="M30" s="673"/>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95"/>
      <c r="B31" s="686"/>
      <c r="C31" s="686"/>
      <c r="D31" s="689"/>
      <c r="E31" s="692"/>
      <c r="F31" s="676"/>
      <c r="G31" s="499"/>
      <c r="H31" s="679"/>
      <c r="I31" s="670"/>
      <c r="J31" s="670"/>
      <c r="K31" s="670"/>
      <c r="L31" s="670"/>
      <c r="M31" s="673"/>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95"/>
      <c r="B32" s="686"/>
      <c r="C32" s="686"/>
      <c r="D32" s="689"/>
      <c r="E32" s="692"/>
      <c r="F32" s="676"/>
      <c r="G32" s="499"/>
      <c r="H32" s="679"/>
      <c r="I32" s="670"/>
      <c r="J32" s="670"/>
      <c r="K32" s="670"/>
      <c r="L32" s="670"/>
      <c r="M32" s="673"/>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95"/>
      <c r="B33" s="686"/>
      <c r="C33" s="686"/>
      <c r="D33" s="689"/>
      <c r="E33" s="692"/>
      <c r="F33" s="676"/>
      <c r="G33" s="499"/>
      <c r="H33" s="679"/>
      <c r="I33" s="670"/>
      <c r="J33" s="670"/>
      <c r="K33" s="670"/>
      <c r="L33" s="670"/>
      <c r="M33" s="673"/>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95"/>
      <c r="B34" s="686"/>
      <c r="C34" s="686"/>
      <c r="D34" s="689"/>
      <c r="E34" s="692"/>
      <c r="F34" s="676"/>
      <c r="G34" s="499"/>
      <c r="H34" s="679"/>
      <c r="I34" s="670"/>
      <c r="J34" s="670"/>
      <c r="K34" s="670"/>
      <c r="L34" s="670"/>
      <c r="M34" s="673"/>
      <c r="N34" s="26"/>
      <c r="O34" s="26"/>
    </row>
    <row r="35" spans="1:169">
      <c r="A35" s="695"/>
      <c r="B35" s="686"/>
      <c r="C35" s="686"/>
      <c r="D35" s="689"/>
      <c r="E35" s="692"/>
      <c r="F35" s="676"/>
      <c r="G35" s="499"/>
      <c r="H35" s="679"/>
      <c r="I35" s="670"/>
      <c r="J35" s="670"/>
      <c r="K35" s="670"/>
      <c r="L35" s="670"/>
      <c r="M35" s="673"/>
      <c r="N35" s="26"/>
      <c r="O35" s="26"/>
    </row>
    <row r="36" spans="1:169">
      <c r="A36" s="695"/>
      <c r="B36" s="686"/>
      <c r="C36" s="686"/>
      <c r="D36" s="689"/>
      <c r="E36" s="692"/>
      <c r="F36" s="676"/>
      <c r="G36" s="499"/>
      <c r="H36" s="679"/>
      <c r="I36" s="670"/>
      <c r="J36" s="670"/>
      <c r="K36" s="670"/>
      <c r="L36" s="670"/>
      <c r="M36" s="673"/>
      <c r="N36" s="26"/>
      <c r="O36" s="26"/>
    </row>
    <row r="37" spans="1:169">
      <c r="A37" s="695"/>
      <c r="B37" s="686"/>
      <c r="C37" s="686"/>
      <c r="D37" s="689"/>
      <c r="E37" s="692"/>
      <c r="F37" s="676"/>
      <c r="G37" s="499"/>
      <c r="H37" s="679"/>
      <c r="I37" s="670"/>
      <c r="J37" s="670"/>
      <c r="K37" s="670"/>
      <c r="L37" s="670"/>
      <c r="M37" s="673"/>
      <c r="N37" s="26"/>
      <c r="O37" s="26"/>
    </row>
    <row r="38" spans="1:169" ht="15.75" thickBot="1">
      <c r="A38" s="696"/>
      <c r="B38" s="687"/>
      <c r="C38" s="687"/>
      <c r="D38" s="690"/>
      <c r="E38" s="693"/>
      <c r="F38" s="677"/>
      <c r="G38" s="500"/>
      <c r="H38" s="680"/>
      <c r="I38" s="671"/>
      <c r="J38" s="671"/>
      <c r="K38" s="671"/>
      <c r="L38" s="671"/>
      <c r="M38" s="674"/>
      <c r="N38" s="26"/>
      <c r="O38" s="26"/>
    </row>
    <row r="39" spans="1:169" s="18" customFormat="1" ht="12.75" customHeight="1">
      <c r="A39" s="682">
        <f>'7- Mapa Final'!A40</f>
        <v>4</v>
      </c>
      <c r="B39" s="685" t="str">
        <f>'7- Mapa Final'!B40</f>
        <v>Recibir dádivas o beneficios a nombre propio o de terceros para  desviar recursos, no presentar o presentar reportes con información no veraz</v>
      </c>
      <c r="C39" s="685" t="str">
        <f>'7- Mapa Final'!C40</f>
        <v xml:space="preserve">Se favorece indebidamente a un servidor judicial a través de la validación del  reporte de accidentes de trabajo ante la Administradora de Riesgos Laborales </v>
      </c>
      <c r="D39" s="688" t="str">
        <f>'7- Mapa Final'!J40</f>
        <v>Muy Baja - 1</v>
      </c>
      <c r="E39" s="691" t="str">
        <f>'7- Mapa Final'!K40</f>
        <v>Moderado - 3</v>
      </c>
      <c r="F39" s="675" t="str">
        <f>'7- Mapa Final'!M40</f>
        <v>Moderado - 3</v>
      </c>
      <c r="G39" s="498"/>
      <c r="H39" s="678"/>
      <c r="I39" s="681"/>
      <c r="J39" s="681"/>
      <c r="K39" s="669"/>
      <c r="L39" s="669"/>
      <c r="M39" s="672"/>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83"/>
      <c r="B40" s="686"/>
      <c r="C40" s="686"/>
      <c r="D40" s="689"/>
      <c r="E40" s="692"/>
      <c r="F40" s="676"/>
      <c r="G40" s="499"/>
      <c r="H40" s="679"/>
      <c r="I40" s="670"/>
      <c r="J40" s="670"/>
      <c r="K40" s="670"/>
      <c r="L40" s="670"/>
      <c r="M40" s="673"/>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83"/>
      <c r="B41" s="686"/>
      <c r="C41" s="686"/>
      <c r="D41" s="689"/>
      <c r="E41" s="692"/>
      <c r="F41" s="676"/>
      <c r="G41" s="499"/>
      <c r="H41" s="679"/>
      <c r="I41" s="670"/>
      <c r="J41" s="670"/>
      <c r="K41" s="670"/>
      <c r="L41" s="670"/>
      <c r="M41" s="673"/>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83"/>
      <c r="B42" s="686"/>
      <c r="C42" s="686"/>
      <c r="D42" s="689"/>
      <c r="E42" s="692"/>
      <c r="F42" s="676"/>
      <c r="G42" s="499"/>
      <c r="H42" s="679"/>
      <c r="I42" s="670"/>
      <c r="J42" s="670"/>
      <c r="K42" s="670"/>
      <c r="L42" s="670"/>
      <c r="M42" s="673"/>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83"/>
      <c r="B43" s="686"/>
      <c r="C43" s="686"/>
      <c r="D43" s="689"/>
      <c r="E43" s="692"/>
      <c r="F43" s="676"/>
      <c r="G43" s="499"/>
      <c r="H43" s="679"/>
      <c r="I43" s="670"/>
      <c r="J43" s="670"/>
      <c r="K43" s="670"/>
      <c r="L43" s="670"/>
      <c r="M43" s="673"/>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83"/>
      <c r="B44" s="686"/>
      <c r="C44" s="686"/>
      <c r="D44" s="689"/>
      <c r="E44" s="692"/>
      <c r="F44" s="676"/>
      <c r="G44" s="499"/>
      <c r="H44" s="679"/>
      <c r="I44" s="670"/>
      <c r="J44" s="670"/>
      <c r="K44" s="670"/>
      <c r="L44" s="670"/>
      <c r="M44" s="673"/>
      <c r="N44" s="26"/>
      <c r="O44" s="26"/>
    </row>
    <row r="45" spans="1:169">
      <c r="A45" s="683"/>
      <c r="B45" s="686"/>
      <c r="C45" s="686"/>
      <c r="D45" s="689"/>
      <c r="E45" s="692"/>
      <c r="F45" s="676"/>
      <c r="G45" s="499"/>
      <c r="H45" s="679"/>
      <c r="I45" s="670"/>
      <c r="J45" s="670"/>
      <c r="K45" s="670"/>
      <c r="L45" s="670"/>
      <c r="M45" s="673"/>
      <c r="N45" s="26"/>
      <c r="O45" s="26"/>
    </row>
    <row r="46" spans="1:169">
      <c r="A46" s="683"/>
      <c r="B46" s="686"/>
      <c r="C46" s="686"/>
      <c r="D46" s="689"/>
      <c r="E46" s="692"/>
      <c r="F46" s="676"/>
      <c r="G46" s="499"/>
      <c r="H46" s="679"/>
      <c r="I46" s="670"/>
      <c r="J46" s="670"/>
      <c r="K46" s="670"/>
      <c r="L46" s="670"/>
      <c r="M46" s="673"/>
      <c r="N46" s="26"/>
      <c r="O46" s="26"/>
    </row>
    <row r="47" spans="1:169">
      <c r="A47" s="683"/>
      <c r="B47" s="686"/>
      <c r="C47" s="686"/>
      <c r="D47" s="689"/>
      <c r="E47" s="692"/>
      <c r="F47" s="676"/>
      <c r="G47" s="499"/>
      <c r="H47" s="679"/>
      <c r="I47" s="670"/>
      <c r="J47" s="670"/>
      <c r="K47" s="670"/>
      <c r="L47" s="670"/>
      <c r="M47" s="673"/>
      <c r="N47" s="26"/>
      <c r="O47" s="26"/>
    </row>
    <row r="48" spans="1:169" ht="15.75" thickBot="1">
      <c r="A48" s="684"/>
      <c r="B48" s="687"/>
      <c r="C48" s="687"/>
      <c r="D48" s="690"/>
      <c r="E48" s="693"/>
      <c r="F48" s="677"/>
      <c r="G48" s="500"/>
      <c r="H48" s="680"/>
      <c r="I48" s="671"/>
      <c r="J48" s="671"/>
      <c r="K48" s="671"/>
      <c r="L48" s="671"/>
      <c r="M48" s="674"/>
      <c r="N48" s="26"/>
      <c r="O48" s="26"/>
    </row>
    <row r="49" spans="1:169" s="18" customFormat="1" ht="12.75" customHeight="1">
      <c r="A49" s="682">
        <f>'7- Mapa Final'!A50</f>
        <v>5</v>
      </c>
      <c r="B49" s="685" t="str">
        <f>'7- Mapa Final'!B50</f>
        <v>Ofrecer, prometer y entregar, aceptar o solicitar una ventaja indebida  para influir o direccionar  la formulación de   requisitos habilitantes y/o técnicos  para satisfacer un interés personal, de manera directa, indirecta o interpuesta por otras personas</v>
      </c>
      <c r="C49" s="685" t="str">
        <f>'7- Mapa Final'!C50</f>
        <v>Cuando  se direccionan los requisitos habilitantes y/o técnicos para favorecer  indebidamente  a ciertos proponentes</v>
      </c>
      <c r="D49" s="688" t="str">
        <f>'7- Mapa Final'!J50</f>
        <v>Muy Baja - 1</v>
      </c>
      <c r="E49" s="691" t="str">
        <f>'7- Mapa Final'!K50</f>
        <v>Mayor - 4</v>
      </c>
      <c r="F49" s="675" t="str">
        <f>'7- Mapa Final'!M50</f>
        <v>Alto  - 4</v>
      </c>
      <c r="G49" s="498"/>
      <c r="H49" s="678"/>
      <c r="I49" s="681"/>
      <c r="J49" s="681"/>
      <c r="K49" s="669"/>
      <c r="L49" s="669"/>
      <c r="M49" s="672"/>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83"/>
      <c r="B50" s="686"/>
      <c r="C50" s="686"/>
      <c r="D50" s="689"/>
      <c r="E50" s="692"/>
      <c r="F50" s="676"/>
      <c r="G50" s="499"/>
      <c r="H50" s="679"/>
      <c r="I50" s="670"/>
      <c r="J50" s="670"/>
      <c r="K50" s="670"/>
      <c r="L50" s="670"/>
      <c r="M50" s="673"/>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83"/>
      <c r="B51" s="686"/>
      <c r="C51" s="686"/>
      <c r="D51" s="689"/>
      <c r="E51" s="692"/>
      <c r="F51" s="676"/>
      <c r="G51" s="499"/>
      <c r="H51" s="679"/>
      <c r="I51" s="670"/>
      <c r="J51" s="670"/>
      <c r="K51" s="670"/>
      <c r="L51" s="670"/>
      <c r="M51" s="673"/>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83"/>
      <c r="B52" s="686"/>
      <c r="C52" s="686"/>
      <c r="D52" s="689"/>
      <c r="E52" s="692"/>
      <c r="F52" s="676"/>
      <c r="G52" s="499"/>
      <c r="H52" s="679"/>
      <c r="I52" s="670"/>
      <c r="J52" s="670"/>
      <c r="K52" s="670"/>
      <c r="L52" s="670"/>
      <c r="M52" s="673"/>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83"/>
      <c r="B53" s="686"/>
      <c r="C53" s="686"/>
      <c r="D53" s="689"/>
      <c r="E53" s="692"/>
      <c r="F53" s="676"/>
      <c r="G53" s="499"/>
      <c r="H53" s="679"/>
      <c r="I53" s="670"/>
      <c r="J53" s="670"/>
      <c r="K53" s="670"/>
      <c r="L53" s="670"/>
      <c r="M53" s="673"/>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83"/>
      <c r="B54" s="686"/>
      <c r="C54" s="686"/>
      <c r="D54" s="689"/>
      <c r="E54" s="692"/>
      <c r="F54" s="676"/>
      <c r="G54" s="499"/>
      <c r="H54" s="679"/>
      <c r="I54" s="670"/>
      <c r="J54" s="670"/>
      <c r="K54" s="670"/>
      <c r="L54" s="670"/>
      <c r="M54" s="673"/>
      <c r="N54" s="26"/>
      <c r="O54" s="26"/>
    </row>
    <row r="55" spans="1:169">
      <c r="A55" s="683"/>
      <c r="B55" s="686"/>
      <c r="C55" s="686"/>
      <c r="D55" s="689"/>
      <c r="E55" s="692"/>
      <c r="F55" s="676"/>
      <c r="G55" s="499"/>
      <c r="H55" s="679"/>
      <c r="I55" s="670"/>
      <c r="J55" s="670"/>
      <c r="K55" s="670"/>
      <c r="L55" s="670"/>
      <c r="M55" s="673"/>
      <c r="N55" s="26"/>
      <c r="O55" s="26"/>
    </row>
    <row r="56" spans="1:169">
      <c r="A56" s="683"/>
      <c r="B56" s="686"/>
      <c r="C56" s="686"/>
      <c r="D56" s="689"/>
      <c r="E56" s="692"/>
      <c r="F56" s="676"/>
      <c r="G56" s="499"/>
      <c r="H56" s="679"/>
      <c r="I56" s="670"/>
      <c r="J56" s="670"/>
      <c r="K56" s="670"/>
      <c r="L56" s="670"/>
      <c r="M56" s="673"/>
      <c r="N56" s="26"/>
      <c r="O56" s="26"/>
    </row>
    <row r="57" spans="1:169">
      <c r="A57" s="683"/>
      <c r="B57" s="686"/>
      <c r="C57" s="686"/>
      <c r="D57" s="689"/>
      <c r="E57" s="692"/>
      <c r="F57" s="676"/>
      <c r="G57" s="499"/>
      <c r="H57" s="679"/>
      <c r="I57" s="670"/>
      <c r="J57" s="670"/>
      <c r="K57" s="670"/>
      <c r="L57" s="670"/>
      <c r="M57" s="673"/>
      <c r="N57" s="26"/>
      <c r="O57" s="26"/>
    </row>
    <row r="58" spans="1:169" ht="15.75" thickBot="1">
      <c r="A58" s="684"/>
      <c r="B58" s="687"/>
      <c r="C58" s="687"/>
      <c r="D58" s="690"/>
      <c r="E58" s="693"/>
      <c r="F58" s="677"/>
      <c r="G58" s="500"/>
      <c r="H58" s="680"/>
      <c r="I58" s="671"/>
      <c r="J58" s="671"/>
      <c r="K58" s="671"/>
      <c r="L58" s="671"/>
      <c r="M58" s="674"/>
      <c r="N58" s="26"/>
      <c r="O58" s="26"/>
    </row>
    <row r="59" spans="1:169" s="18" customFormat="1" ht="12.75" customHeight="1">
      <c r="A59" s="682">
        <f>'7- Mapa Final'!A60</f>
        <v>6</v>
      </c>
      <c r="B59" s="685"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85" t="str">
        <f>'7- Mapa Final'!C60</f>
        <v xml:space="preserve">Cuando se favorece indebidamente a un servidor judicial a través de la validación del  reporte de accidentes de trabajo ante la Administradora de Riesgos Laborales </v>
      </c>
      <c r="D59" s="688" t="str">
        <f>'7- Mapa Final'!J60</f>
        <v>Muy Baja - 1</v>
      </c>
      <c r="E59" s="691" t="str">
        <f>'7- Mapa Final'!K60</f>
        <v>Mayor - 4</v>
      </c>
      <c r="F59" s="675" t="str">
        <f>'7- Mapa Final'!M60</f>
        <v>Alto  - 4</v>
      </c>
      <c r="G59" s="498"/>
      <c r="H59" s="678"/>
      <c r="I59" s="681"/>
      <c r="J59" s="681"/>
      <c r="K59" s="669"/>
      <c r="L59" s="669"/>
      <c r="M59" s="672"/>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83"/>
      <c r="B60" s="686"/>
      <c r="C60" s="686"/>
      <c r="D60" s="689"/>
      <c r="E60" s="692"/>
      <c r="F60" s="676"/>
      <c r="G60" s="499"/>
      <c r="H60" s="679"/>
      <c r="I60" s="670"/>
      <c r="J60" s="670"/>
      <c r="K60" s="670"/>
      <c r="L60" s="670"/>
      <c r="M60" s="673"/>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83"/>
      <c r="B61" s="686"/>
      <c r="C61" s="686"/>
      <c r="D61" s="689"/>
      <c r="E61" s="692"/>
      <c r="F61" s="676"/>
      <c r="G61" s="499"/>
      <c r="H61" s="679"/>
      <c r="I61" s="670"/>
      <c r="J61" s="670"/>
      <c r="K61" s="670"/>
      <c r="L61" s="670"/>
      <c r="M61" s="673"/>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83"/>
      <c r="B62" s="686"/>
      <c r="C62" s="686"/>
      <c r="D62" s="689"/>
      <c r="E62" s="692"/>
      <c r="F62" s="676"/>
      <c r="G62" s="499"/>
      <c r="H62" s="679"/>
      <c r="I62" s="670"/>
      <c r="J62" s="670"/>
      <c r="K62" s="670"/>
      <c r="L62" s="670"/>
      <c r="M62" s="673"/>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83"/>
      <c r="B63" s="686"/>
      <c r="C63" s="686"/>
      <c r="D63" s="689"/>
      <c r="E63" s="692"/>
      <c r="F63" s="676"/>
      <c r="G63" s="499"/>
      <c r="H63" s="679"/>
      <c r="I63" s="670"/>
      <c r="J63" s="670"/>
      <c r="K63" s="670"/>
      <c r="L63" s="670"/>
      <c r="M63" s="673"/>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83"/>
      <c r="B64" s="686"/>
      <c r="C64" s="686"/>
      <c r="D64" s="689"/>
      <c r="E64" s="692"/>
      <c r="F64" s="676"/>
      <c r="G64" s="499"/>
      <c r="H64" s="679"/>
      <c r="I64" s="670"/>
      <c r="J64" s="670"/>
      <c r="K64" s="670"/>
      <c r="L64" s="670"/>
      <c r="M64" s="673"/>
      <c r="N64" s="26"/>
      <c r="O64" s="26"/>
    </row>
    <row r="65" spans="1:15">
      <c r="A65" s="683"/>
      <c r="B65" s="686"/>
      <c r="C65" s="686"/>
      <c r="D65" s="689"/>
      <c r="E65" s="692"/>
      <c r="F65" s="676"/>
      <c r="G65" s="499"/>
      <c r="H65" s="679"/>
      <c r="I65" s="670"/>
      <c r="J65" s="670"/>
      <c r="K65" s="670"/>
      <c r="L65" s="670"/>
      <c r="M65" s="673"/>
      <c r="N65" s="26"/>
      <c r="O65" s="26"/>
    </row>
    <row r="66" spans="1:15">
      <c r="A66" s="683"/>
      <c r="B66" s="686"/>
      <c r="C66" s="686"/>
      <c r="D66" s="689"/>
      <c r="E66" s="692"/>
      <c r="F66" s="676"/>
      <c r="G66" s="499"/>
      <c r="H66" s="679"/>
      <c r="I66" s="670"/>
      <c r="J66" s="670"/>
      <c r="K66" s="670"/>
      <c r="L66" s="670"/>
      <c r="M66" s="673"/>
      <c r="N66" s="26"/>
      <c r="O66" s="26"/>
    </row>
    <row r="67" spans="1:15">
      <c r="A67" s="683"/>
      <c r="B67" s="686"/>
      <c r="C67" s="686"/>
      <c r="D67" s="689"/>
      <c r="E67" s="692"/>
      <c r="F67" s="676"/>
      <c r="G67" s="499"/>
      <c r="H67" s="679"/>
      <c r="I67" s="670"/>
      <c r="J67" s="670"/>
      <c r="K67" s="670"/>
      <c r="L67" s="670"/>
      <c r="M67" s="673"/>
      <c r="N67" s="26"/>
      <c r="O67" s="26"/>
    </row>
    <row r="68" spans="1:15" ht="15.75" thickBot="1">
      <c r="A68" s="684"/>
      <c r="B68" s="687"/>
      <c r="C68" s="687"/>
      <c r="D68" s="690"/>
      <c r="E68" s="693"/>
      <c r="F68" s="677"/>
      <c r="G68" s="500"/>
      <c r="H68" s="680"/>
      <c r="I68" s="671"/>
      <c r="J68" s="671"/>
      <c r="K68" s="671"/>
      <c r="L68" s="671"/>
      <c r="M68" s="674"/>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38" priority="392" operator="containsText" text="3- Moderado">
      <formula>NOT(ISERROR(SEARCH("3- Moderado",A6)))</formula>
    </cfRule>
    <cfRule type="containsText" dxfId="237" priority="393" operator="containsText" text="6- Moderado">
      <formula>NOT(ISERROR(SEARCH("6- Moderado",A6)))</formula>
    </cfRule>
    <cfRule type="containsText" dxfId="236" priority="394" operator="containsText" text="4- Moderado">
      <formula>NOT(ISERROR(SEARCH("4- Moderado",A6)))</formula>
    </cfRule>
    <cfRule type="containsText" dxfId="235" priority="395" operator="containsText" text="3- Bajo">
      <formula>NOT(ISERROR(SEARCH("3- Bajo",A6)))</formula>
    </cfRule>
    <cfRule type="containsText" dxfId="234" priority="396" operator="containsText" text="4- Bajo">
      <formula>NOT(ISERROR(SEARCH("4- Bajo",A6)))</formula>
    </cfRule>
    <cfRule type="containsText" dxfId="233" priority="397" operator="containsText" text="1- Bajo">
      <formula>NOT(ISERROR(SEARCH("1- Bajo",A6)))</formula>
    </cfRule>
  </conditionalFormatting>
  <conditionalFormatting sqref="A9:E9 A19:D19 A29:D29 A39:D39 A49:D49 A59:D59">
    <cfRule type="containsText" dxfId="232" priority="386" operator="containsText" text="3- Moderado">
      <formula>NOT(ISERROR(SEARCH("3- Moderado",A9)))</formula>
    </cfRule>
    <cfRule type="containsText" dxfId="231" priority="387" operator="containsText" text="6- Moderado">
      <formula>NOT(ISERROR(SEARCH("6- Moderado",A9)))</formula>
    </cfRule>
    <cfRule type="containsText" dxfId="230" priority="388" operator="containsText" text="4- Moderado">
      <formula>NOT(ISERROR(SEARCH("4- Moderado",A9)))</formula>
    </cfRule>
    <cfRule type="containsText" dxfId="229" priority="389" operator="containsText" text="3- Bajo">
      <formula>NOT(ISERROR(SEARCH("3- Bajo",A9)))</formula>
    </cfRule>
    <cfRule type="containsText" dxfId="228" priority="390" operator="containsText" text="4- Bajo">
      <formula>NOT(ISERROR(SEARCH("4- Bajo",A9)))</formula>
    </cfRule>
    <cfRule type="containsText" dxfId="227" priority="391" operator="containsText" text="1- Bajo">
      <formula>NOT(ISERROR(SEARCH("1- Bajo",A9)))</formula>
    </cfRule>
  </conditionalFormatting>
  <conditionalFormatting sqref="C7:F7">
    <cfRule type="containsText" dxfId="226" priority="358" operator="containsText" text="3- Moderado">
      <formula>NOT(ISERROR(SEARCH("3- Moderado",C7)))</formula>
    </cfRule>
    <cfRule type="containsText" dxfId="225" priority="359" operator="containsText" text="6- Moderado">
      <formula>NOT(ISERROR(SEARCH("6- Moderado",C7)))</formula>
    </cfRule>
    <cfRule type="containsText" dxfId="224" priority="360" operator="containsText" text="4- Moderado">
      <formula>NOT(ISERROR(SEARCH("4- Moderado",C7)))</formula>
    </cfRule>
    <cfRule type="containsText" dxfId="223" priority="361" operator="containsText" text="3- Bajo">
      <formula>NOT(ISERROR(SEARCH("3- Bajo",C7)))</formula>
    </cfRule>
    <cfRule type="containsText" dxfId="222" priority="362" operator="containsText" text="4- Bajo">
      <formula>NOT(ISERROR(SEARCH("4- Bajo",C7)))</formula>
    </cfRule>
    <cfRule type="containsText" dxfId="221" priority="363" operator="containsText" text="1- Bajo">
      <formula>NOT(ISERROR(SEARCH("1- Bajo",C7)))</formula>
    </cfRule>
  </conditionalFormatting>
  <conditionalFormatting sqref="D9:D68">
    <cfRule type="containsText" dxfId="220" priority="194" operator="containsText" text="Muy Alta">
      <formula>NOT(ISERROR(SEARCH("Muy Alta",D9)))</formula>
    </cfRule>
    <cfRule type="containsText" dxfId="219" priority="195" operator="containsText" text="Alta">
      <formula>NOT(ISERROR(SEARCH("Alta",D9)))</formula>
    </cfRule>
    <cfRule type="containsText" dxfId="218" priority="196" operator="containsText" text="Baja">
      <formula>NOT(ISERROR(SEARCH("Baja",D9)))</formula>
    </cfRule>
    <cfRule type="containsText" dxfId="217" priority="197" operator="containsText" text="Muy Baja">
      <formula>NOT(ISERROR(SEARCH("Muy Baja",D9)))</formula>
    </cfRule>
    <cfRule type="containsText" dxfId="216" priority="199" operator="containsText" text="Media">
      <formula>NOT(ISERROR(SEARCH("Media",D9)))</formula>
    </cfRule>
  </conditionalFormatting>
  <conditionalFormatting sqref="E9:E18">
    <cfRule type="containsText" dxfId="215" priority="190" operator="containsText" text="Catastrófico">
      <formula>NOT(ISERROR(SEARCH("Catastrófico",E9)))</formula>
    </cfRule>
    <cfRule type="containsText" dxfId="214" priority="191" operator="containsText" text="Mayor">
      <formula>NOT(ISERROR(SEARCH("Mayor",E9)))</formula>
    </cfRule>
    <cfRule type="containsText" dxfId="213" priority="192" operator="containsText" text="Menor">
      <formula>NOT(ISERROR(SEARCH("Menor",E9)))</formula>
    </cfRule>
    <cfRule type="containsText" dxfId="212" priority="193" operator="containsText" text="Leve">
      <formula>NOT(ISERROR(SEARCH("Leve",E9)))</formula>
    </cfRule>
  </conditionalFormatting>
  <conditionalFormatting sqref="E9:F18">
    <cfRule type="containsText" dxfId="211"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10" priority="213" operator="containsText" text="Bajo">
      <formula>NOT(ISERROR(SEARCH("Bajo",F9)))</formula>
    </cfRule>
    <cfRule type="containsText" dxfId="209" priority="214" operator="containsText" text="Moderado">
      <formula>NOT(ISERROR(SEARCH("Moderado",F9)))</formula>
    </cfRule>
    <cfRule type="containsText" dxfId="208" priority="215" operator="containsText" text="Alto">
      <formula>NOT(ISERROR(SEARCH("Alto",F9)))</formula>
    </cfRule>
    <cfRule type="containsText" dxfId="207" priority="216" operator="containsText" text="Extremo">
      <formula>NOT(ISERROR(SEARCH("Extremo",F9)))</formula>
    </cfRule>
  </conditionalFormatting>
  <conditionalFormatting sqref="E19">
    <cfRule type="containsText" dxfId="206" priority="183" operator="containsText" text="3- Moderado">
      <formula>NOT(ISERROR(SEARCH("3- Moderado",E19)))</formula>
    </cfRule>
    <cfRule type="containsText" dxfId="205" priority="184" operator="containsText" text="6- Moderado">
      <formula>NOT(ISERROR(SEARCH("6- Moderado",E19)))</formula>
    </cfRule>
    <cfRule type="containsText" dxfId="204" priority="185" operator="containsText" text="4- Moderado">
      <formula>NOT(ISERROR(SEARCH("4- Moderado",E19)))</formula>
    </cfRule>
    <cfRule type="containsText" dxfId="203" priority="186" operator="containsText" text="3- Bajo">
      <formula>NOT(ISERROR(SEARCH("3- Bajo",E19)))</formula>
    </cfRule>
    <cfRule type="containsText" dxfId="202" priority="187" operator="containsText" text="4- Bajo">
      <formula>NOT(ISERROR(SEARCH("4- Bajo",E19)))</formula>
    </cfRule>
    <cfRule type="containsText" dxfId="201" priority="188" operator="containsText" text="1- Bajo">
      <formula>NOT(ISERROR(SEARCH("1- Bajo",E19)))</formula>
    </cfRule>
  </conditionalFormatting>
  <conditionalFormatting sqref="E19:E28">
    <cfRule type="containsText" dxfId="200" priority="169" operator="containsText" text="Catastrófico">
      <formula>NOT(ISERROR(SEARCH("Catastrófico",E19)))</formula>
    </cfRule>
    <cfRule type="containsText" dxfId="199" priority="170" operator="containsText" text="Mayor">
      <formula>NOT(ISERROR(SEARCH("Mayor",E19)))</formula>
    </cfRule>
    <cfRule type="containsText" dxfId="198" priority="171" operator="containsText" text="Menor">
      <formula>NOT(ISERROR(SEARCH("Menor",E19)))</formula>
    </cfRule>
    <cfRule type="containsText" dxfId="197" priority="172" operator="containsText" text="Leve">
      <formula>NOT(ISERROR(SEARCH("Leve",E19)))</formula>
    </cfRule>
  </conditionalFormatting>
  <conditionalFormatting sqref="E19:F28">
    <cfRule type="containsText" dxfId="19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195" priority="179" operator="containsText" text="Bajo">
      <formula>NOT(ISERROR(SEARCH("Bajo",F19)))</formula>
    </cfRule>
    <cfRule type="containsText" dxfId="194" priority="180" operator="containsText" text="Moderado">
      <formula>NOT(ISERROR(SEARCH("Moderado",F19)))</formula>
    </cfRule>
    <cfRule type="containsText" dxfId="193" priority="181" operator="containsText" text="Alto">
      <formula>NOT(ISERROR(SEARCH("Alto",F19)))</formula>
    </cfRule>
    <cfRule type="containsText" dxfId="192" priority="182" operator="containsText" text="Extremo">
      <formula>NOT(ISERROR(SEARCH("Extremo",F19)))</formula>
    </cfRule>
  </conditionalFormatting>
  <conditionalFormatting sqref="E29">
    <cfRule type="containsText" dxfId="191" priority="162" operator="containsText" text="3- Moderado">
      <formula>NOT(ISERROR(SEARCH("3- Moderado",E29)))</formula>
    </cfRule>
    <cfRule type="containsText" dxfId="190" priority="163" operator="containsText" text="6- Moderado">
      <formula>NOT(ISERROR(SEARCH("6- Moderado",E29)))</formula>
    </cfRule>
    <cfRule type="containsText" dxfId="189" priority="164" operator="containsText" text="4- Moderado">
      <formula>NOT(ISERROR(SEARCH("4- Moderado",E29)))</formula>
    </cfRule>
    <cfRule type="containsText" dxfId="188" priority="165" operator="containsText" text="3- Bajo">
      <formula>NOT(ISERROR(SEARCH("3- Bajo",E29)))</formula>
    </cfRule>
    <cfRule type="containsText" dxfId="187" priority="166" operator="containsText" text="4- Bajo">
      <formula>NOT(ISERROR(SEARCH("4- Bajo",E29)))</formula>
    </cfRule>
    <cfRule type="containsText" dxfId="186" priority="167" operator="containsText" text="1- Bajo">
      <formula>NOT(ISERROR(SEARCH("1- Bajo",E29)))</formula>
    </cfRule>
  </conditionalFormatting>
  <conditionalFormatting sqref="E29:E38">
    <cfRule type="containsText" dxfId="185" priority="148" operator="containsText" text="Catastrófico">
      <formula>NOT(ISERROR(SEARCH("Catastrófico",E29)))</formula>
    </cfRule>
    <cfRule type="containsText" dxfId="184" priority="149" operator="containsText" text="Mayor">
      <formula>NOT(ISERROR(SEARCH("Mayor",E29)))</formula>
    </cfRule>
    <cfRule type="containsText" dxfId="183" priority="150" operator="containsText" text="Menor">
      <formula>NOT(ISERROR(SEARCH("Menor",E29)))</formula>
    </cfRule>
    <cfRule type="containsText" dxfId="182" priority="151" operator="containsText" text="Leve">
      <formula>NOT(ISERROR(SEARCH("Leve",E29)))</formula>
    </cfRule>
  </conditionalFormatting>
  <conditionalFormatting sqref="E29:F38">
    <cfRule type="containsText" dxfId="181"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80" priority="158" operator="containsText" text="Bajo">
      <formula>NOT(ISERROR(SEARCH("Bajo",F29)))</formula>
    </cfRule>
    <cfRule type="containsText" dxfId="179" priority="159" operator="containsText" text="Moderado">
      <formula>NOT(ISERROR(SEARCH("Moderado",F29)))</formula>
    </cfRule>
    <cfRule type="containsText" dxfId="178" priority="160" operator="containsText" text="Alto">
      <formula>NOT(ISERROR(SEARCH("Alto",F29)))</formula>
    </cfRule>
    <cfRule type="containsText" dxfId="177" priority="161" operator="containsText" text="Extremo">
      <formula>NOT(ISERROR(SEARCH("Extremo",F29)))</formula>
    </cfRule>
  </conditionalFormatting>
  <conditionalFormatting sqref="E39">
    <cfRule type="containsText" dxfId="176" priority="141" operator="containsText" text="3- Moderado">
      <formula>NOT(ISERROR(SEARCH("3- Moderado",E39)))</formula>
    </cfRule>
    <cfRule type="containsText" dxfId="175" priority="142" operator="containsText" text="6- Moderado">
      <formula>NOT(ISERROR(SEARCH("6- Moderado",E39)))</formula>
    </cfRule>
    <cfRule type="containsText" dxfId="174" priority="143" operator="containsText" text="4- Moderado">
      <formula>NOT(ISERROR(SEARCH("4- Moderado",E39)))</formula>
    </cfRule>
    <cfRule type="containsText" dxfId="173" priority="144" operator="containsText" text="3- Bajo">
      <formula>NOT(ISERROR(SEARCH("3- Bajo",E39)))</formula>
    </cfRule>
    <cfRule type="containsText" dxfId="172" priority="145" operator="containsText" text="4- Bajo">
      <formula>NOT(ISERROR(SEARCH("4- Bajo",E39)))</formula>
    </cfRule>
    <cfRule type="containsText" dxfId="171" priority="146" operator="containsText" text="1- Bajo">
      <formula>NOT(ISERROR(SEARCH("1- Bajo",E39)))</formula>
    </cfRule>
  </conditionalFormatting>
  <conditionalFormatting sqref="E39:E48">
    <cfRule type="containsText" dxfId="170" priority="127" operator="containsText" text="Catastrófico">
      <formula>NOT(ISERROR(SEARCH("Catastrófico",E39)))</formula>
    </cfRule>
    <cfRule type="containsText" dxfId="169" priority="128" operator="containsText" text="Mayor">
      <formula>NOT(ISERROR(SEARCH("Mayor",E39)))</formula>
    </cfRule>
    <cfRule type="containsText" dxfId="168" priority="129" operator="containsText" text="Menor">
      <formula>NOT(ISERROR(SEARCH("Menor",E39)))</formula>
    </cfRule>
    <cfRule type="containsText" dxfId="167" priority="130" operator="containsText" text="Leve">
      <formula>NOT(ISERROR(SEARCH("Leve",E39)))</formula>
    </cfRule>
  </conditionalFormatting>
  <conditionalFormatting sqref="E39:F48">
    <cfRule type="containsText" dxfId="16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65" priority="137" operator="containsText" text="Bajo">
      <formula>NOT(ISERROR(SEARCH("Bajo",F39)))</formula>
    </cfRule>
    <cfRule type="containsText" dxfId="164" priority="138" operator="containsText" text="Moderado">
      <formula>NOT(ISERROR(SEARCH("Moderado",F39)))</formula>
    </cfRule>
    <cfRule type="containsText" dxfId="163" priority="139" operator="containsText" text="Alto">
      <formula>NOT(ISERROR(SEARCH("Alto",F39)))</formula>
    </cfRule>
    <cfRule type="containsText" dxfId="162" priority="140" operator="containsText" text="Extremo">
      <formula>NOT(ISERROR(SEARCH("Extremo",F39)))</formula>
    </cfRule>
  </conditionalFormatting>
  <conditionalFormatting sqref="E49">
    <cfRule type="containsText" dxfId="161" priority="99" operator="containsText" text="3- Moderado">
      <formula>NOT(ISERROR(SEARCH("3- Moderado",E49)))</formula>
    </cfRule>
    <cfRule type="containsText" dxfId="160" priority="100" operator="containsText" text="6- Moderado">
      <formula>NOT(ISERROR(SEARCH("6- Moderado",E49)))</formula>
    </cfRule>
    <cfRule type="containsText" dxfId="159" priority="101" operator="containsText" text="4- Moderado">
      <formula>NOT(ISERROR(SEARCH("4- Moderado",E49)))</formula>
    </cfRule>
    <cfRule type="containsText" dxfId="158" priority="102" operator="containsText" text="3- Bajo">
      <formula>NOT(ISERROR(SEARCH("3- Bajo",E49)))</formula>
    </cfRule>
    <cfRule type="containsText" dxfId="157" priority="103" operator="containsText" text="4- Bajo">
      <formula>NOT(ISERROR(SEARCH("4- Bajo",E49)))</formula>
    </cfRule>
    <cfRule type="containsText" dxfId="156" priority="104" operator="containsText" text="1- Bajo">
      <formula>NOT(ISERROR(SEARCH("1- Bajo",E49)))</formula>
    </cfRule>
  </conditionalFormatting>
  <conditionalFormatting sqref="E49:E58">
    <cfRule type="containsText" dxfId="155" priority="85" operator="containsText" text="Catastrófico">
      <formula>NOT(ISERROR(SEARCH("Catastrófico",E49)))</formula>
    </cfRule>
    <cfRule type="containsText" dxfId="154" priority="86" operator="containsText" text="Mayor">
      <formula>NOT(ISERROR(SEARCH("Mayor",E49)))</formula>
    </cfRule>
    <cfRule type="containsText" dxfId="153" priority="87" operator="containsText" text="Menor">
      <formula>NOT(ISERROR(SEARCH("Menor",E49)))</formula>
    </cfRule>
    <cfRule type="containsText" dxfId="152" priority="88" operator="containsText" text="Leve">
      <formula>NOT(ISERROR(SEARCH("Leve",E49)))</formula>
    </cfRule>
  </conditionalFormatting>
  <conditionalFormatting sqref="E49:F58">
    <cfRule type="containsText" dxfId="151"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0" priority="95" operator="containsText" text="Bajo">
      <formula>NOT(ISERROR(SEARCH("Bajo",F49)))</formula>
    </cfRule>
    <cfRule type="containsText" dxfId="149" priority="96" operator="containsText" text="Moderado">
      <formula>NOT(ISERROR(SEARCH("Moderado",F49)))</formula>
    </cfRule>
    <cfRule type="containsText" dxfId="148" priority="97" operator="containsText" text="Alto">
      <formula>NOT(ISERROR(SEARCH("Alto",F49)))</formula>
    </cfRule>
    <cfRule type="containsText" dxfId="147" priority="98" operator="containsText" text="Extremo">
      <formula>NOT(ISERROR(SEARCH("Extremo",F49)))</formula>
    </cfRule>
  </conditionalFormatting>
  <conditionalFormatting sqref="E59">
    <cfRule type="containsText" dxfId="146" priority="78" operator="containsText" text="3- Moderado">
      <formula>NOT(ISERROR(SEARCH("3- Moderado",E59)))</formula>
    </cfRule>
    <cfRule type="containsText" dxfId="145" priority="79" operator="containsText" text="6- Moderado">
      <formula>NOT(ISERROR(SEARCH("6- Moderado",E59)))</formula>
    </cfRule>
    <cfRule type="containsText" dxfId="144" priority="80" operator="containsText" text="4- Moderado">
      <formula>NOT(ISERROR(SEARCH("4- Moderado",E59)))</formula>
    </cfRule>
    <cfRule type="containsText" dxfId="143" priority="81" operator="containsText" text="3- Bajo">
      <formula>NOT(ISERROR(SEARCH("3- Bajo",E59)))</formula>
    </cfRule>
    <cfRule type="containsText" dxfId="142" priority="82" operator="containsText" text="4- Bajo">
      <formula>NOT(ISERROR(SEARCH("4- Bajo",E59)))</formula>
    </cfRule>
    <cfRule type="containsText" dxfId="141" priority="83" operator="containsText" text="1- Bajo">
      <formula>NOT(ISERROR(SEARCH("1- Bajo",E59)))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zoomScale="90" zoomScaleNormal="90" workbookViewId="0">
      <selection activeCell="D6" sqref="D6:F6"/>
    </sheetView>
  </sheetViews>
  <sheetFormatPr baseColWidth="10" defaultColWidth="11.42578125" defaultRowHeight="15"/>
  <cols>
    <col min="1" max="1" width="18.42578125" style="4" customWidth="1"/>
    <col min="2" max="2" width="35.85546875" style="4" customWidth="1"/>
    <col min="3" max="3" width="40.28515625" customWidth="1"/>
    <col min="4" max="4" width="16.85546875" style="67"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28"/>
      <c r="B1" s="228"/>
      <c r="C1" s="697"/>
      <c r="D1" s="697"/>
      <c r="E1" s="697"/>
      <c r="F1" s="697"/>
      <c r="G1" s="697"/>
      <c r="H1" s="697"/>
      <c r="I1" s="697"/>
      <c r="J1" s="697"/>
      <c r="K1" s="697"/>
      <c r="L1" s="698"/>
      <c r="M1" s="699"/>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28"/>
      <c r="B2" s="228"/>
      <c r="C2" s="722"/>
      <c r="D2" s="722"/>
      <c r="E2" s="722"/>
      <c r="F2" s="722"/>
      <c r="G2" s="722"/>
      <c r="H2" s="722"/>
      <c r="I2" s="722"/>
      <c r="J2" s="722"/>
      <c r="K2" s="722"/>
      <c r="L2" s="720"/>
      <c r="M2" s="72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514" t="s">
        <v>255</v>
      </c>
      <c r="B3" s="514"/>
      <c r="C3" s="638" t="s">
        <v>4</v>
      </c>
      <c r="D3" s="638"/>
      <c r="E3" s="638"/>
      <c r="F3" s="638"/>
      <c r="G3" s="638"/>
      <c r="H3" s="638"/>
      <c r="I3" s="638"/>
      <c r="J3" s="638"/>
      <c r="K3" s="638"/>
      <c r="L3" s="638"/>
      <c r="M3" s="63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514" t="s">
        <v>256</v>
      </c>
      <c r="B4" s="514"/>
      <c r="C4" s="637" t="s">
        <v>528</v>
      </c>
      <c r="D4" s="637"/>
      <c r="E4" s="637"/>
      <c r="F4" s="637"/>
      <c r="G4" s="637"/>
      <c r="H4" s="637"/>
      <c r="I4" s="637"/>
      <c r="J4" s="637"/>
      <c r="K4" s="637"/>
      <c r="L4" s="637"/>
      <c r="M4" s="63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514" t="s">
        <v>257</v>
      </c>
      <c r="B5" s="514"/>
      <c r="C5" s="544" t="s">
        <v>258</v>
      </c>
      <c r="D5" s="712"/>
      <c r="E5" s="712"/>
      <c r="F5" s="712"/>
      <c r="G5" s="712"/>
      <c r="H5" s="712"/>
      <c r="I5" s="712"/>
      <c r="J5" s="712"/>
      <c r="K5" s="712"/>
      <c r="L5" s="712"/>
      <c r="M5" s="71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707" t="s">
        <v>439</v>
      </c>
      <c r="B6" s="708"/>
      <c r="C6" s="709"/>
      <c r="D6" s="710" t="s">
        <v>440</v>
      </c>
      <c r="E6" s="710"/>
      <c r="F6" s="710"/>
      <c r="G6" s="711" t="s">
        <v>441</v>
      </c>
      <c r="H6" s="702" t="s">
        <v>442</v>
      </c>
      <c r="I6" s="704" t="s">
        <v>443</v>
      </c>
      <c r="J6" s="705"/>
      <c r="K6" s="704" t="s">
        <v>444</v>
      </c>
      <c r="L6" s="705"/>
      <c r="M6" s="706" t="s">
        <v>470</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35</v>
      </c>
      <c r="B7" s="27" t="s">
        <v>199</v>
      </c>
      <c r="C7" s="27" t="s">
        <v>201</v>
      </c>
      <c r="D7" s="20" t="s">
        <v>210</v>
      </c>
      <c r="E7" s="20" t="s">
        <v>446</v>
      </c>
      <c r="F7" s="20" t="s">
        <v>447</v>
      </c>
      <c r="G7" s="711"/>
      <c r="H7" s="703"/>
      <c r="I7" s="21" t="s">
        <v>448</v>
      </c>
      <c r="J7" s="21" t="s">
        <v>449</v>
      </c>
      <c r="K7" s="21" t="s">
        <v>450</v>
      </c>
      <c r="L7" s="21" t="s">
        <v>451</v>
      </c>
      <c r="M7" s="70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700"/>
      <c r="B8" s="701"/>
      <c r="C8" s="701"/>
      <c r="D8" s="701"/>
      <c r="E8" s="701"/>
      <c r="F8" s="701"/>
      <c r="G8" s="701"/>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94">
        <f>'7- Mapa Final'!A10</f>
        <v>1</v>
      </c>
      <c r="B9" s="685" t="str">
        <f>'7- Mapa Final'!B10</f>
        <v>No acatar las obligaciones institucionales en materia del SG-SST</v>
      </c>
      <c r="C9" s="685" t="str">
        <f>'7- Mapa Final'!C10</f>
        <v xml:space="preserve">La no adopción de el Plan de Seguridad y Salud en el Trabajo, de manera total o parcial </v>
      </c>
      <c r="D9" s="688" t="str">
        <f>'7- Mapa Final'!J10</f>
        <v>Baja - 2</v>
      </c>
      <c r="E9" s="691" t="str">
        <f>'7- Mapa Final'!K10</f>
        <v>Moderado - 3</v>
      </c>
      <c r="F9" s="675" t="str">
        <f>'7- Mapa Final'!M10</f>
        <v>Moderado - 6</v>
      </c>
      <c r="G9" s="498"/>
      <c r="H9" s="678"/>
      <c r="I9" s="681"/>
      <c r="J9" s="681"/>
      <c r="K9" s="669"/>
      <c r="L9" s="669"/>
      <c r="M9" s="672"/>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95"/>
      <c r="B10" s="686"/>
      <c r="C10" s="686"/>
      <c r="D10" s="689"/>
      <c r="E10" s="692"/>
      <c r="F10" s="676"/>
      <c r="G10" s="499"/>
      <c r="H10" s="679"/>
      <c r="I10" s="670"/>
      <c r="J10" s="670"/>
      <c r="K10" s="670"/>
      <c r="L10" s="670"/>
      <c r="M10" s="67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95"/>
      <c r="B11" s="686"/>
      <c r="C11" s="686"/>
      <c r="D11" s="689"/>
      <c r="E11" s="692"/>
      <c r="F11" s="676"/>
      <c r="G11" s="499"/>
      <c r="H11" s="679"/>
      <c r="I11" s="670"/>
      <c r="J11" s="670"/>
      <c r="K11" s="670"/>
      <c r="L11" s="670"/>
      <c r="M11" s="67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95"/>
      <c r="B12" s="686"/>
      <c r="C12" s="686"/>
      <c r="D12" s="689"/>
      <c r="E12" s="692"/>
      <c r="F12" s="676"/>
      <c r="G12" s="499"/>
      <c r="H12" s="679"/>
      <c r="I12" s="670"/>
      <c r="J12" s="670"/>
      <c r="K12" s="670"/>
      <c r="L12" s="670"/>
      <c r="M12" s="67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95"/>
      <c r="B13" s="686"/>
      <c r="C13" s="686"/>
      <c r="D13" s="689"/>
      <c r="E13" s="692"/>
      <c r="F13" s="676"/>
      <c r="G13" s="499"/>
      <c r="H13" s="679"/>
      <c r="I13" s="670"/>
      <c r="J13" s="670"/>
      <c r="K13" s="670"/>
      <c r="L13" s="670"/>
      <c r="M13" s="67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95"/>
      <c r="B14" s="686"/>
      <c r="C14" s="686"/>
      <c r="D14" s="689"/>
      <c r="E14" s="692"/>
      <c r="F14" s="676"/>
      <c r="G14" s="499"/>
      <c r="H14" s="679"/>
      <c r="I14" s="670"/>
      <c r="J14" s="670"/>
      <c r="K14" s="670"/>
      <c r="L14" s="670"/>
      <c r="M14" s="67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95"/>
      <c r="B15" s="686"/>
      <c r="C15" s="686"/>
      <c r="D15" s="689"/>
      <c r="E15" s="692"/>
      <c r="F15" s="676"/>
      <c r="G15" s="499"/>
      <c r="H15" s="679"/>
      <c r="I15" s="670"/>
      <c r="J15" s="670"/>
      <c r="K15" s="670"/>
      <c r="L15" s="670"/>
      <c r="M15" s="67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95"/>
      <c r="B16" s="686"/>
      <c r="C16" s="686"/>
      <c r="D16" s="689"/>
      <c r="E16" s="692"/>
      <c r="F16" s="676"/>
      <c r="G16" s="499"/>
      <c r="H16" s="679"/>
      <c r="I16" s="670"/>
      <c r="J16" s="670"/>
      <c r="K16" s="670"/>
      <c r="L16" s="670"/>
      <c r="M16" s="67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95"/>
      <c r="B17" s="686"/>
      <c r="C17" s="686"/>
      <c r="D17" s="689"/>
      <c r="E17" s="692"/>
      <c r="F17" s="676"/>
      <c r="G17" s="499"/>
      <c r="H17" s="679"/>
      <c r="I17" s="670"/>
      <c r="J17" s="670"/>
      <c r="K17" s="670"/>
      <c r="L17" s="670"/>
      <c r="M17" s="67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96"/>
      <c r="B18" s="687"/>
      <c r="C18" s="687"/>
      <c r="D18" s="690"/>
      <c r="E18" s="693"/>
      <c r="F18" s="677"/>
      <c r="G18" s="500"/>
      <c r="H18" s="680"/>
      <c r="I18" s="671"/>
      <c r="J18" s="671"/>
      <c r="K18" s="671"/>
      <c r="L18" s="671"/>
      <c r="M18" s="67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694">
        <f>'7- Mapa Final'!A20</f>
        <v>2</v>
      </c>
      <c r="B19" s="685" t="str">
        <f>'7- Mapa Final'!B20</f>
        <v>No contar con las actividades y coberturas que debe contener el Plan Trabajo de SG-SST</v>
      </c>
      <c r="C19" s="685" t="str">
        <f>'7- Mapa Final'!C20</f>
        <v xml:space="preserve">No realización de programas y/o actividades exigidas por la norma y/o previstas en el plan </v>
      </c>
      <c r="D19" s="688" t="str">
        <f>'7- Mapa Final'!J20</f>
        <v>Muy Baja - 1</v>
      </c>
      <c r="E19" s="691" t="str">
        <f>'7- Mapa Final'!K20</f>
        <v>Moderado - 3</v>
      </c>
      <c r="F19" s="675" t="str">
        <f>'7- Mapa Final'!M20</f>
        <v>Moderado - 3</v>
      </c>
      <c r="G19" s="498"/>
      <c r="H19" s="678"/>
      <c r="I19" s="681"/>
      <c r="J19" s="681"/>
      <c r="K19" s="669"/>
      <c r="L19" s="669"/>
      <c r="M19" s="672"/>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95"/>
      <c r="B20" s="686"/>
      <c r="C20" s="686"/>
      <c r="D20" s="689"/>
      <c r="E20" s="692"/>
      <c r="F20" s="676"/>
      <c r="G20" s="499"/>
      <c r="H20" s="679"/>
      <c r="I20" s="670"/>
      <c r="J20" s="670"/>
      <c r="K20" s="670"/>
      <c r="L20" s="670"/>
      <c r="M20" s="6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95"/>
      <c r="B21" s="686"/>
      <c r="C21" s="686"/>
      <c r="D21" s="689"/>
      <c r="E21" s="692"/>
      <c r="F21" s="676"/>
      <c r="G21" s="499"/>
      <c r="H21" s="679"/>
      <c r="I21" s="670"/>
      <c r="J21" s="670"/>
      <c r="K21" s="670"/>
      <c r="L21" s="670"/>
      <c r="M21" s="6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95"/>
      <c r="B22" s="686"/>
      <c r="C22" s="686"/>
      <c r="D22" s="689"/>
      <c r="E22" s="692"/>
      <c r="F22" s="676"/>
      <c r="G22" s="499"/>
      <c r="H22" s="679"/>
      <c r="I22" s="670"/>
      <c r="J22" s="670"/>
      <c r="K22" s="670"/>
      <c r="L22" s="670"/>
      <c r="M22" s="6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95"/>
      <c r="B23" s="686"/>
      <c r="C23" s="686"/>
      <c r="D23" s="689"/>
      <c r="E23" s="692"/>
      <c r="F23" s="676"/>
      <c r="G23" s="499"/>
      <c r="H23" s="679"/>
      <c r="I23" s="670"/>
      <c r="J23" s="670"/>
      <c r="K23" s="670"/>
      <c r="L23" s="670"/>
      <c r="M23" s="6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95"/>
      <c r="B24" s="686"/>
      <c r="C24" s="686"/>
      <c r="D24" s="689"/>
      <c r="E24" s="692"/>
      <c r="F24" s="676"/>
      <c r="G24" s="499"/>
      <c r="H24" s="679"/>
      <c r="I24" s="670"/>
      <c r="J24" s="670"/>
      <c r="K24" s="670"/>
      <c r="L24" s="670"/>
      <c r="M24" s="673"/>
      <c r="N24" s="26"/>
      <c r="O24" s="26"/>
    </row>
    <row r="25" spans="1:169">
      <c r="A25" s="695"/>
      <c r="B25" s="686"/>
      <c r="C25" s="686"/>
      <c r="D25" s="689"/>
      <c r="E25" s="692"/>
      <c r="F25" s="676"/>
      <c r="G25" s="499"/>
      <c r="H25" s="679"/>
      <c r="I25" s="670"/>
      <c r="J25" s="670"/>
      <c r="K25" s="670"/>
      <c r="L25" s="670"/>
      <c r="M25" s="673"/>
      <c r="N25" s="26"/>
      <c r="O25" s="26"/>
    </row>
    <row r="26" spans="1:169">
      <c r="A26" s="695"/>
      <c r="B26" s="686"/>
      <c r="C26" s="686"/>
      <c r="D26" s="689"/>
      <c r="E26" s="692"/>
      <c r="F26" s="676"/>
      <c r="G26" s="499"/>
      <c r="H26" s="679"/>
      <c r="I26" s="670"/>
      <c r="J26" s="670"/>
      <c r="K26" s="670"/>
      <c r="L26" s="670"/>
      <c r="M26" s="673"/>
      <c r="N26" s="26"/>
      <c r="O26" s="26"/>
    </row>
    <row r="27" spans="1:169">
      <c r="A27" s="695"/>
      <c r="B27" s="686"/>
      <c r="C27" s="686"/>
      <c r="D27" s="689"/>
      <c r="E27" s="692"/>
      <c r="F27" s="676"/>
      <c r="G27" s="499"/>
      <c r="H27" s="679"/>
      <c r="I27" s="670"/>
      <c r="J27" s="670"/>
      <c r="K27" s="670"/>
      <c r="L27" s="670"/>
      <c r="M27" s="673"/>
      <c r="N27" s="26"/>
      <c r="O27" s="26"/>
    </row>
    <row r="28" spans="1:169" ht="15.75" thickBot="1">
      <c r="A28" s="695"/>
      <c r="B28" s="686"/>
      <c r="C28" s="686"/>
      <c r="D28" s="689"/>
      <c r="E28" s="692"/>
      <c r="F28" s="676"/>
      <c r="G28" s="499"/>
      <c r="H28" s="680"/>
      <c r="I28" s="670"/>
      <c r="J28" s="670"/>
      <c r="K28" s="670"/>
      <c r="L28" s="670"/>
      <c r="M28" s="674"/>
      <c r="N28" s="26"/>
      <c r="O28" s="26"/>
    </row>
    <row r="29" spans="1:169" s="18" customFormat="1" ht="12.75" customHeight="1">
      <c r="A29" s="694">
        <f>'7- Mapa Final'!A30</f>
        <v>3</v>
      </c>
      <c r="B29" s="685" t="str">
        <f>'7- Mapa Final'!B30</f>
        <v>Materialización de amenazas en los programas propios del Plan de Seguridad y Salud en el Trabajo</v>
      </c>
      <c r="C29" s="685" t="str">
        <f>'7- Mapa Final'!C30</f>
        <v xml:space="preserve">Incremento en accidentes de trabajo y ausentismo asociados con la actividad laboral </v>
      </c>
      <c r="D29" s="688" t="str">
        <f>'7- Mapa Final'!J30</f>
        <v>Muy Baja - 1</v>
      </c>
      <c r="E29" s="691" t="str">
        <f>'7- Mapa Final'!K30</f>
        <v>Moderado - 3</v>
      </c>
      <c r="F29" s="675" t="str">
        <f>'7- Mapa Final'!M30</f>
        <v>Moderado - 3</v>
      </c>
      <c r="G29" s="498"/>
      <c r="H29" s="678"/>
      <c r="I29" s="681"/>
      <c r="J29" s="681"/>
      <c r="K29" s="669"/>
      <c r="L29" s="669"/>
      <c r="M29" s="672"/>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95"/>
      <c r="B30" s="686"/>
      <c r="C30" s="686"/>
      <c r="D30" s="689"/>
      <c r="E30" s="692"/>
      <c r="F30" s="676"/>
      <c r="G30" s="499"/>
      <c r="H30" s="679"/>
      <c r="I30" s="670"/>
      <c r="J30" s="670"/>
      <c r="K30" s="670"/>
      <c r="L30" s="670"/>
      <c r="M30" s="673"/>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95"/>
      <c r="B31" s="686"/>
      <c r="C31" s="686"/>
      <c r="D31" s="689"/>
      <c r="E31" s="692"/>
      <c r="F31" s="676"/>
      <c r="G31" s="499"/>
      <c r="H31" s="679"/>
      <c r="I31" s="670"/>
      <c r="J31" s="670"/>
      <c r="K31" s="670"/>
      <c r="L31" s="670"/>
      <c r="M31" s="673"/>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95"/>
      <c r="B32" s="686"/>
      <c r="C32" s="686"/>
      <c r="D32" s="689"/>
      <c r="E32" s="692"/>
      <c r="F32" s="676"/>
      <c r="G32" s="499"/>
      <c r="H32" s="679"/>
      <c r="I32" s="670"/>
      <c r="J32" s="670"/>
      <c r="K32" s="670"/>
      <c r="L32" s="670"/>
      <c r="M32" s="673"/>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95"/>
      <c r="B33" s="686"/>
      <c r="C33" s="686"/>
      <c r="D33" s="689"/>
      <c r="E33" s="692"/>
      <c r="F33" s="676"/>
      <c r="G33" s="499"/>
      <c r="H33" s="679"/>
      <c r="I33" s="670"/>
      <c r="J33" s="670"/>
      <c r="K33" s="670"/>
      <c r="L33" s="670"/>
      <c r="M33" s="673"/>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95"/>
      <c r="B34" s="686"/>
      <c r="C34" s="686"/>
      <c r="D34" s="689"/>
      <c r="E34" s="692"/>
      <c r="F34" s="676"/>
      <c r="G34" s="499"/>
      <c r="H34" s="679"/>
      <c r="I34" s="670"/>
      <c r="J34" s="670"/>
      <c r="K34" s="670"/>
      <c r="L34" s="670"/>
      <c r="M34" s="673"/>
      <c r="N34" s="26"/>
      <c r="O34" s="26"/>
    </row>
    <row r="35" spans="1:169">
      <c r="A35" s="695"/>
      <c r="B35" s="686"/>
      <c r="C35" s="686"/>
      <c r="D35" s="689"/>
      <c r="E35" s="692"/>
      <c r="F35" s="676"/>
      <c r="G35" s="499"/>
      <c r="H35" s="679"/>
      <c r="I35" s="670"/>
      <c r="J35" s="670"/>
      <c r="K35" s="670"/>
      <c r="L35" s="670"/>
      <c r="M35" s="673"/>
      <c r="N35" s="26"/>
      <c r="O35" s="26"/>
    </row>
    <row r="36" spans="1:169">
      <c r="A36" s="695"/>
      <c r="B36" s="686"/>
      <c r="C36" s="686"/>
      <c r="D36" s="689"/>
      <c r="E36" s="692"/>
      <c r="F36" s="676"/>
      <c r="G36" s="499"/>
      <c r="H36" s="679"/>
      <c r="I36" s="670"/>
      <c r="J36" s="670"/>
      <c r="K36" s="670"/>
      <c r="L36" s="670"/>
      <c r="M36" s="673"/>
      <c r="N36" s="26"/>
      <c r="O36" s="26"/>
    </row>
    <row r="37" spans="1:169">
      <c r="A37" s="695"/>
      <c r="B37" s="686"/>
      <c r="C37" s="686"/>
      <c r="D37" s="689"/>
      <c r="E37" s="692"/>
      <c r="F37" s="676"/>
      <c r="G37" s="499"/>
      <c r="H37" s="679"/>
      <c r="I37" s="670"/>
      <c r="J37" s="670"/>
      <c r="K37" s="670"/>
      <c r="L37" s="670"/>
      <c r="M37" s="673"/>
      <c r="N37" s="26"/>
      <c r="O37" s="26"/>
    </row>
    <row r="38" spans="1:169" ht="15.75" thickBot="1">
      <c r="A38" s="695"/>
      <c r="B38" s="686"/>
      <c r="C38" s="686"/>
      <c r="D38" s="689"/>
      <c r="E38" s="692"/>
      <c r="F38" s="676"/>
      <c r="G38" s="499"/>
      <c r="H38" s="680"/>
      <c r="I38" s="670"/>
      <c r="J38" s="670"/>
      <c r="K38" s="670"/>
      <c r="L38" s="670"/>
      <c r="M38" s="674"/>
      <c r="N38" s="26"/>
      <c r="O38" s="26"/>
    </row>
    <row r="39" spans="1:169" s="18" customFormat="1" ht="12.75" customHeight="1">
      <c r="A39" s="682">
        <f>'7- Mapa Final'!A40</f>
        <v>4</v>
      </c>
      <c r="B39" s="685" t="str">
        <f>'7- Mapa Final'!B40</f>
        <v>Recibir dádivas o beneficios a nombre propio o de terceros para  desviar recursos, no presentar o presentar reportes con información no veraz</v>
      </c>
      <c r="C39" s="685" t="str">
        <f>'7- Mapa Final'!C40</f>
        <v xml:space="preserve">Se favorece indebidamente a un servidor judicial a través de la validación del  reporte de accidentes de trabajo ante la Administradora de Riesgos Laborales </v>
      </c>
      <c r="D39" s="688" t="str">
        <f>'7- Mapa Final'!J40</f>
        <v>Muy Baja - 1</v>
      </c>
      <c r="E39" s="691" t="str">
        <f>'7- Mapa Final'!K40</f>
        <v>Moderado - 3</v>
      </c>
      <c r="F39" s="675" t="str">
        <f>'7- Mapa Final'!M40</f>
        <v>Moderado - 3</v>
      </c>
      <c r="G39" s="498"/>
      <c r="H39" s="678"/>
      <c r="I39" s="681"/>
      <c r="J39" s="681"/>
      <c r="K39" s="669"/>
      <c r="L39" s="669"/>
      <c r="M39" s="672"/>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83"/>
      <c r="B40" s="686"/>
      <c r="C40" s="686"/>
      <c r="D40" s="689"/>
      <c r="E40" s="692"/>
      <c r="F40" s="676"/>
      <c r="G40" s="499"/>
      <c r="H40" s="679"/>
      <c r="I40" s="670"/>
      <c r="J40" s="670"/>
      <c r="K40" s="670"/>
      <c r="L40" s="670"/>
      <c r="M40" s="673"/>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83"/>
      <c r="B41" s="686"/>
      <c r="C41" s="686"/>
      <c r="D41" s="689"/>
      <c r="E41" s="692"/>
      <c r="F41" s="676"/>
      <c r="G41" s="499"/>
      <c r="H41" s="679"/>
      <c r="I41" s="670"/>
      <c r="J41" s="670"/>
      <c r="K41" s="670"/>
      <c r="L41" s="670"/>
      <c r="M41" s="673"/>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83"/>
      <c r="B42" s="686"/>
      <c r="C42" s="686"/>
      <c r="D42" s="689"/>
      <c r="E42" s="692"/>
      <c r="F42" s="676"/>
      <c r="G42" s="499"/>
      <c r="H42" s="679"/>
      <c r="I42" s="670"/>
      <c r="J42" s="670"/>
      <c r="K42" s="670"/>
      <c r="L42" s="670"/>
      <c r="M42" s="673"/>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83"/>
      <c r="B43" s="686"/>
      <c r="C43" s="686"/>
      <c r="D43" s="689"/>
      <c r="E43" s="692"/>
      <c r="F43" s="676"/>
      <c r="G43" s="499"/>
      <c r="H43" s="679"/>
      <c r="I43" s="670"/>
      <c r="J43" s="670"/>
      <c r="K43" s="670"/>
      <c r="L43" s="670"/>
      <c r="M43" s="673"/>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83"/>
      <c r="B44" s="686"/>
      <c r="C44" s="686"/>
      <c r="D44" s="689"/>
      <c r="E44" s="692"/>
      <c r="F44" s="676"/>
      <c r="G44" s="499"/>
      <c r="H44" s="679"/>
      <c r="I44" s="670"/>
      <c r="J44" s="670"/>
      <c r="K44" s="670"/>
      <c r="L44" s="670"/>
      <c r="M44" s="673"/>
      <c r="N44" s="26"/>
      <c r="O44" s="26"/>
    </row>
    <row r="45" spans="1:169">
      <c r="A45" s="683"/>
      <c r="B45" s="686"/>
      <c r="C45" s="686"/>
      <c r="D45" s="689"/>
      <c r="E45" s="692"/>
      <c r="F45" s="676"/>
      <c r="G45" s="499"/>
      <c r="H45" s="679"/>
      <c r="I45" s="670"/>
      <c r="J45" s="670"/>
      <c r="K45" s="670"/>
      <c r="L45" s="670"/>
      <c r="M45" s="673"/>
      <c r="N45" s="26"/>
      <c r="O45" s="26"/>
    </row>
    <row r="46" spans="1:169">
      <c r="A46" s="683"/>
      <c r="B46" s="686"/>
      <c r="C46" s="686"/>
      <c r="D46" s="689"/>
      <c r="E46" s="692"/>
      <c r="F46" s="676"/>
      <c r="G46" s="499"/>
      <c r="H46" s="679"/>
      <c r="I46" s="670"/>
      <c r="J46" s="670"/>
      <c r="K46" s="670"/>
      <c r="L46" s="670"/>
      <c r="M46" s="673"/>
      <c r="N46" s="26"/>
      <c r="O46" s="26"/>
    </row>
    <row r="47" spans="1:169">
      <c r="A47" s="683"/>
      <c r="B47" s="686"/>
      <c r="C47" s="686"/>
      <c r="D47" s="689"/>
      <c r="E47" s="692"/>
      <c r="F47" s="676"/>
      <c r="G47" s="499"/>
      <c r="H47" s="679"/>
      <c r="I47" s="670"/>
      <c r="J47" s="670"/>
      <c r="K47" s="670"/>
      <c r="L47" s="670"/>
      <c r="M47" s="673"/>
      <c r="N47" s="26"/>
      <c r="O47" s="26"/>
    </row>
    <row r="48" spans="1:169" ht="15.75" thickBot="1">
      <c r="A48" s="683"/>
      <c r="B48" s="686"/>
      <c r="C48" s="686"/>
      <c r="D48" s="689"/>
      <c r="E48" s="692"/>
      <c r="F48" s="676"/>
      <c r="G48" s="499"/>
      <c r="H48" s="680"/>
      <c r="I48" s="670"/>
      <c r="J48" s="670"/>
      <c r="K48" s="670"/>
      <c r="L48" s="670"/>
      <c r="M48" s="674"/>
      <c r="N48" s="26"/>
      <c r="O48" s="26"/>
    </row>
    <row r="49" spans="1:169" s="18" customFormat="1" ht="12.75" customHeight="1">
      <c r="A49" s="682">
        <f>'7- Mapa Final'!A50</f>
        <v>5</v>
      </c>
      <c r="B49" s="685" t="str">
        <f>'7- Mapa Final'!B50</f>
        <v>Ofrecer, prometer y entregar, aceptar o solicitar una ventaja indebida  para influir o direccionar  la formulación de   requisitos habilitantes y/o técnicos  para satisfacer un interés personal, de manera directa, indirecta o interpuesta por otras personas</v>
      </c>
      <c r="C49" s="685" t="str">
        <f>'7- Mapa Final'!C50</f>
        <v>Cuando  se direccionan los requisitos habilitantes y/o técnicos para favorecer  indebidamente  a ciertos proponentes</v>
      </c>
      <c r="D49" s="688" t="str">
        <f>'7- Mapa Final'!J50</f>
        <v>Muy Baja - 1</v>
      </c>
      <c r="E49" s="691" t="str">
        <f>'7- Mapa Final'!K50</f>
        <v>Mayor - 4</v>
      </c>
      <c r="F49" s="675" t="str">
        <f>'7- Mapa Final'!M50</f>
        <v>Alto  - 4</v>
      </c>
      <c r="G49" s="498"/>
      <c r="H49" s="678"/>
      <c r="I49" s="681"/>
      <c r="J49" s="681"/>
      <c r="K49" s="669"/>
      <c r="L49" s="669"/>
      <c r="M49" s="672"/>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683"/>
      <c r="B50" s="686"/>
      <c r="C50" s="686"/>
      <c r="D50" s="689"/>
      <c r="E50" s="692"/>
      <c r="F50" s="676"/>
      <c r="G50" s="499"/>
      <c r="H50" s="679"/>
      <c r="I50" s="670"/>
      <c r="J50" s="670"/>
      <c r="K50" s="670"/>
      <c r="L50" s="670"/>
      <c r="M50" s="673"/>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683"/>
      <c r="B51" s="686"/>
      <c r="C51" s="686"/>
      <c r="D51" s="689"/>
      <c r="E51" s="692"/>
      <c r="F51" s="676"/>
      <c r="G51" s="499"/>
      <c r="H51" s="679"/>
      <c r="I51" s="670"/>
      <c r="J51" s="670"/>
      <c r="K51" s="670"/>
      <c r="L51" s="670"/>
      <c r="M51" s="673"/>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683"/>
      <c r="B52" s="686"/>
      <c r="C52" s="686"/>
      <c r="D52" s="689"/>
      <c r="E52" s="692"/>
      <c r="F52" s="676"/>
      <c r="G52" s="499"/>
      <c r="H52" s="679"/>
      <c r="I52" s="670"/>
      <c r="J52" s="670"/>
      <c r="K52" s="670"/>
      <c r="L52" s="670"/>
      <c r="M52" s="673"/>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683"/>
      <c r="B53" s="686"/>
      <c r="C53" s="686"/>
      <c r="D53" s="689"/>
      <c r="E53" s="692"/>
      <c r="F53" s="676"/>
      <c r="G53" s="499"/>
      <c r="H53" s="679"/>
      <c r="I53" s="670"/>
      <c r="J53" s="670"/>
      <c r="K53" s="670"/>
      <c r="L53" s="670"/>
      <c r="M53" s="673"/>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683"/>
      <c r="B54" s="686"/>
      <c r="C54" s="686"/>
      <c r="D54" s="689"/>
      <c r="E54" s="692"/>
      <c r="F54" s="676"/>
      <c r="G54" s="499"/>
      <c r="H54" s="679"/>
      <c r="I54" s="670"/>
      <c r="J54" s="670"/>
      <c r="K54" s="670"/>
      <c r="L54" s="670"/>
      <c r="M54" s="673"/>
      <c r="N54" s="26"/>
      <c r="O54" s="26"/>
    </row>
    <row r="55" spans="1:169">
      <c r="A55" s="683"/>
      <c r="B55" s="686"/>
      <c r="C55" s="686"/>
      <c r="D55" s="689"/>
      <c r="E55" s="692"/>
      <c r="F55" s="676"/>
      <c r="G55" s="499"/>
      <c r="H55" s="679"/>
      <c r="I55" s="670"/>
      <c r="J55" s="670"/>
      <c r="K55" s="670"/>
      <c r="L55" s="670"/>
      <c r="M55" s="673"/>
      <c r="N55" s="26"/>
      <c r="O55" s="26"/>
    </row>
    <row r="56" spans="1:169">
      <c r="A56" s="683"/>
      <c r="B56" s="686"/>
      <c r="C56" s="686"/>
      <c r="D56" s="689"/>
      <c r="E56" s="692"/>
      <c r="F56" s="676"/>
      <c r="G56" s="499"/>
      <c r="H56" s="679"/>
      <c r="I56" s="670"/>
      <c r="J56" s="670"/>
      <c r="K56" s="670"/>
      <c r="L56" s="670"/>
      <c r="M56" s="673"/>
      <c r="N56" s="26"/>
      <c r="O56" s="26"/>
    </row>
    <row r="57" spans="1:169">
      <c r="A57" s="683"/>
      <c r="B57" s="686"/>
      <c r="C57" s="686"/>
      <c r="D57" s="689"/>
      <c r="E57" s="692"/>
      <c r="F57" s="676"/>
      <c r="G57" s="499"/>
      <c r="H57" s="679"/>
      <c r="I57" s="670"/>
      <c r="J57" s="670"/>
      <c r="K57" s="670"/>
      <c r="L57" s="670"/>
      <c r="M57" s="673"/>
      <c r="N57" s="26"/>
      <c r="O57" s="26"/>
    </row>
    <row r="58" spans="1:169" ht="15.75" thickBot="1">
      <c r="A58" s="683"/>
      <c r="B58" s="686"/>
      <c r="C58" s="686"/>
      <c r="D58" s="689"/>
      <c r="E58" s="692"/>
      <c r="F58" s="676"/>
      <c r="G58" s="499"/>
      <c r="H58" s="680"/>
      <c r="I58" s="670"/>
      <c r="J58" s="670"/>
      <c r="K58" s="670"/>
      <c r="L58" s="670"/>
      <c r="M58" s="674"/>
      <c r="N58" s="26"/>
      <c r="O58" s="26"/>
    </row>
    <row r="59" spans="1:169" s="18" customFormat="1" ht="12.75" customHeight="1">
      <c r="A59" s="682">
        <f>'7- Mapa Final'!A60</f>
        <v>6</v>
      </c>
      <c r="B59" s="685"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685" t="str">
        <f>'7- Mapa Final'!C60</f>
        <v xml:space="preserve">Cuando se favorece indebidamente a un servidor judicial a través de la validación del  reporte de accidentes de trabajo ante la Administradora de Riesgos Laborales </v>
      </c>
      <c r="D59" s="688" t="str">
        <f>'7- Mapa Final'!J60</f>
        <v>Muy Baja - 1</v>
      </c>
      <c r="E59" s="691" t="str">
        <f>'7- Mapa Final'!K60</f>
        <v>Mayor - 4</v>
      </c>
      <c r="F59" s="675" t="str">
        <f>'7- Mapa Final'!M60</f>
        <v>Alto  - 4</v>
      </c>
      <c r="G59" s="498"/>
      <c r="H59" s="678"/>
      <c r="I59" s="681"/>
      <c r="J59" s="681"/>
      <c r="K59" s="669"/>
      <c r="L59" s="669"/>
      <c r="M59" s="672"/>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83"/>
      <c r="B60" s="686"/>
      <c r="C60" s="686"/>
      <c r="D60" s="689"/>
      <c r="E60" s="692"/>
      <c r="F60" s="676"/>
      <c r="G60" s="499"/>
      <c r="H60" s="679"/>
      <c r="I60" s="670"/>
      <c r="J60" s="670"/>
      <c r="K60" s="670"/>
      <c r="L60" s="670"/>
      <c r="M60" s="673"/>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83"/>
      <c r="B61" s="686"/>
      <c r="C61" s="686"/>
      <c r="D61" s="689"/>
      <c r="E61" s="692"/>
      <c r="F61" s="676"/>
      <c r="G61" s="499"/>
      <c r="H61" s="679"/>
      <c r="I61" s="670"/>
      <c r="J61" s="670"/>
      <c r="K61" s="670"/>
      <c r="L61" s="670"/>
      <c r="M61" s="673"/>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83"/>
      <c r="B62" s="686"/>
      <c r="C62" s="686"/>
      <c r="D62" s="689"/>
      <c r="E62" s="692"/>
      <c r="F62" s="676"/>
      <c r="G62" s="499"/>
      <c r="H62" s="679"/>
      <c r="I62" s="670"/>
      <c r="J62" s="670"/>
      <c r="K62" s="670"/>
      <c r="L62" s="670"/>
      <c r="M62" s="673"/>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83"/>
      <c r="B63" s="686"/>
      <c r="C63" s="686"/>
      <c r="D63" s="689"/>
      <c r="E63" s="692"/>
      <c r="F63" s="676"/>
      <c r="G63" s="499"/>
      <c r="H63" s="679"/>
      <c r="I63" s="670"/>
      <c r="J63" s="670"/>
      <c r="K63" s="670"/>
      <c r="L63" s="670"/>
      <c r="M63" s="673"/>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83"/>
      <c r="B64" s="686"/>
      <c r="C64" s="686"/>
      <c r="D64" s="689"/>
      <c r="E64" s="692"/>
      <c r="F64" s="676"/>
      <c r="G64" s="499"/>
      <c r="H64" s="679"/>
      <c r="I64" s="670"/>
      <c r="J64" s="670"/>
      <c r="K64" s="670"/>
      <c r="L64" s="670"/>
      <c r="M64" s="673"/>
      <c r="N64" s="26"/>
      <c r="O64" s="26"/>
    </row>
    <row r="65" spans="1:15">
      <c r="A65" s="683"/>
      <c r="B65" s="686"/>
      <c r="C65" s="686"/>
      <c r="D65" s="689"/>
      <c r="E65" s="692"/>
      <c r="F65" s="676"/>
      <c r="G65" s="499"/>
      <c r="H65" s="679"/>
      <c r="I65" s="670"/>
      <c r="J65" s="670"/>
      <c r="K65" s="670"/>
      <c r="L65" s="670"/>
      <c r="M65" s="673"/>
      <c r="N65" s="26"/>
      <c r="O65" s="26"/>
    </row>
    <row r="66" spans="1:15">
      <c r="A66" s="683"/>
      <c r="B66" s="686"/>
      <c r="C66" s="686"/>
      <c r="D66" s="689"/>
      <c r="E66" s="692"/>
      <c r="F66" s="676"/>
      <c r="G66" s="499"/>
      <c r="H66" s="679"/>
      <c r="I66" s="670"/>
      <c r="J66" s="670"/>
      <c r="K66" s="670"/>
      <c r="L66" s="670"/>
      <c r="M66" s="673"/>
      <c r="N66" s="26"/>
      <c r="O66" s="26"/>
    </row>
    <row r="67" spans="1:15">
      <c r="A67" s="683"/>
      <c r="B67" s="686"/>
      <c r="C67" s="686"/>
      <c r="D67" s="689"/>
      <c r="E67" s="692"/>
      <c r="F67" s="676"/>
      <c r="G67" s="499"/>
      <c r="H67" s="679"/>
      <c r="I67" s="670"/>
      <c r="J67" s="670"/>
      <c r="K67" s="670"/>
      <c r="L67" s="670"/>
      <c r="M67" s="673"/>
      <c r="N67" s="26"/>
      <c r="O67" s="26"/>
    </row>
    <row r="68" spans="1:15" ht="15.75" thickBot="1">
      <c r="A68" s="684"/>
      <c r="B68" s="687"/>
      <c r="C68" s="687"/>
      <c r="D68" s="690"/>
      <c r="E68" s="693"/>
      <c r="F68" s="677"/>
      <c r="G68" s="500"/>
      <c r="H68" s="680"/>
      <c r="I68" s="671"/>
      <c r="J68" s="671"/>
      <c r="K68" s="671"/>
      <c r="L68" s="671"/>
      <c r="M68" s="674"/>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5C2A9FF-68FA-4EDD-B8CB-9AC26DB8F722}">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zoomScale="160" zoomScaleNormal="160" workbookViewId="0">
      <selection activeCell="B1" sqref="B1"/>
    </sheetView>
  </sheetViews>
  <sheetFormatPr baseColWidth="10" defaultColWidth="11.42578125" defaultRowHeight="15"/>
  <sheetData>
    <row r="1" spans="1:11">
      <c r="A1" s="1"/>
      <c r="B1" s="126"/>
      <c r="C1" s="126"/>
      <c r="D1" s="126"/>
      <c r="E1" s="126"/>
      <c r="F1" s="126"/>
      <c r="G1" s="126"/>
      <c r="H1" s="126"/>
      <c r="I1" s="126"/>
      <c r="J1" s="126"/>
      <c r="K1" s="1"/>
    </row>
    <row r="2" spans="1:11">
      <c r="A2" s="1"/>
      <c r="B2" s="386" t="s">
        <v>19</v>
      </c>
      <c r="C2" s="386"/>
      <c r="D2" s="386"/>
      <c r="E2" s="386"/>
      <c r="F2" s="386"/>
      <c r="G2" s="386"/>
      <c r="H2" s="386"/>
      <c r="I2" s="386"/>
      <c r="J2" s="386"/>
      <c r="K2" s="1"/>
    </row>
    <row r="3" spans="1:11" ht="15.75" thickBot="1">
      <c r="A3" s="1"/>
      <c r="B3" s="126"/>
      <c r="C3" s="126"/>
      <c r="D3" s="126"/>
      <c r="E3" s="126"/>
      <c r="F3" s="126"/>
      <c r="G3" s="126"/>
      <c r="H3" s="126"/>
      <c r="I3" s="126"/>
      <c r="J3" s="126"/>
      <c r="K3" s="1"/>
    </row>
    <row r="4" spans="1:11">
      <c r="A4" s="1"/>
      <c r="B4" s="387" t="s">
        <v>20</v>
      </c>
      <c r="C4" s="388"/>
      <c r="D4" s="388"/>
      <c r="E4" s="388"/>
      <c r="F4" s="388"/>
      <c r="G4" s="388"/>
      <c r="H4" s="388"/>
      <c r="I4" s="388"/>
      <c r="J4" s="389"/>
      <c r="K4" s="1"/>
    </row>
    <row r="5" spans="1:11">
      <c r="A5" s="1"/>
      <c r="B5" s="390"/>
      <c r="C5" s="391"/>
      <c r="D5" s="391"/>
      <c r="E5" s="391"/>
      <c r="F5" s="391"/>
      <c r="G5" s="391"/>
      <c r="H5" s="391"/>
      <c r="I5" s="391"/>
      <c r="J5" s="392"/>
      <c r="K5" s="1"/>
    </row>
    <row r="6" spans="1:11">
      <c r="A6" s="1"/>
      <c r="B6" s="390"/>
      <c r="C6" s="391"/>
      <c r="D6" s="391"/>
      <c r="E6" s="391"/>
      <c r="F6" s="391"/>
      <c r="G6" s="391"/>
      <c r="H6" s="391"/>
      <c r="I6" s="391"/>
      <c r="J6" s="392"/>
      <c r="K6" s="1"/>
    </row>
    <row r="7" spans="1:11" ht="15.75" thickBot="1">
      <c r="A7" s="1"/>
      <c r="B7" s="393"/>
      <c r="C7" s="394"/>
      <c r="D7" s="394"/>
      <c r="E7" s="394"/>
      <c r="F7" s="394"/>
      <c r="G7" s="394"/>
      <c r="H7" s="394"/>
      <c r="I7" s="394"/>
      <c r="J7" s="395"/>
      <c r="K7" s="1"/>
    </row>
    <row r="8" spans="1:11" ht="15.75" thickBot="1">
      <c r="A8" s="1"/>
      <c r="B8" s="126"/>
      <c r="C8" s="126"/>
      <c r="D8" s="126"/>
      <c r="E8" s="126"/>
      <c r="F8" s="126"/>
      <c r="G8" s="126"/>
      <c r="H8" s="126"/>
      <c r="I8" s="126"/>
      <c r="J8" s="126"/>
      <c r="K8" s="1"/>
    </row>
    <row r="9" spans="1:11">
      <c r="A9" s="1"/>
      <c r="B9" s="387" t="s">
        <v>21</v>
      </c>
      <c r="C9" s="388"/>
      <c r="D9" s="388"/>
      <c r="E9" s="388"/>
      <c r="F9" s="388"/>
      <c r="G9" s="388"/>
      <c r="H9" s="388"/>
      <c r="I9" s="388"/>
      <c r="J9" s="389"/>
      <c r="K9" s="1"/>
    </row>
    <row r="10" spans="1:11">
      <c r="A10" s="1"/>
      <c r="B10" s="390"/>
      <c r="C10" s="391"/>
      <c r="D10" s="391"/>
      <c r="E10" s="391"/>
      <c r="F10" s="391"/>
      <c r="G10" s="391"/>
      <c r="H10" s="391"/>
      <c r="I10" s="391"/>
      <c r="J10" s="392"/>
      <c r="K10" s="1"/>
    </row>
    <row r="11" spans="1:11">
      <c r="A11" s="1"/>
      <c r="B11" s="390"/>
      <c r="C11" s="391"/>
      <c r="D11" s="391"/>
      <c r="E11" s="391"/>
      <c r="F11" s="391"/>
      <c r="G11" s="391"/>
      <c r="H11" s="391"/>
      <c r="I11" s="391"/>
      <c r="J11" s="392"/>
      <c r="K11" s="1"/>
    </row>
    <row r="12" spans="1:11">
      <c r="A12" s="1"/>
      <c r="B12" s="390"/>
      <c r="C12" s="391"/>
      <c r="D12" s="391"/>
      <c r="E12" s="391"/>
      <c r="F12" s="391"/>
      <c r="G12" s="391"/>
      <c r="H12" s="391"/>
      <c r="I12" s="391"/>
      <c r="J12" s="392"/>
      <c r="K12" s="1"/>
    </row>
    <row r="13" spans="1:11">
      <c r="A13" s="1"/>
      <c r="B13" s="390"/>
      <c r="C13" s="391"/>
      <c r="D13" s="391"/>
      <c r="E13" s="391"/>
      <c r="F13" s="391"/>
      <c r="G13" s="391"/>
      <c r="H13" s="391"/>
      <c r="I13" s="391"/>
      <c r="J13" s="392"/>
      <c r="K13" s="1"/>
    </row>
    <row r="14" spans="1:11">
      <c r="A14" s="1"/>
      <c r="B14" s="390"/>
      <c r="C14" s="391"/>
      <c r="D14" s="391"/>
      <c r="E14" s="391"/>
      <c r="F14" s="391"/>
      <c r="G14" s="391"/>
      <c r="H14" s="391"/>
      <c r="I14" s="391"/>
      <c r="J14" s="392"/>
      <c r="K14" s="1"/>
    </row>
    <row r="15" spans="1:11" ht="15.75" thickBot="1">
      <c r="A15" s="1"/>
      <c r="B15" s="393"/>
      <c r="C15" s="394"/>
      <c r="D15" s="394"/>
      <c r="E15" s="394"/>
      <c r="F15" s="394"/>
      <c r="G15" s="394"/>
      <c r="H15" s="394"/>
      <c r="I15" s="394"/>
      <c r="J15" s="395"/>
      <c r="K15" s="1"/>
    </row>
    <row r="16" spans="1:11" ht="15.75" thickBot="1">
      <c r="A16" s="1"/>
      <c r="B16" s="126"/>
      <c r="C16" s="126"/>
      <c r="D16" s="126"/>
      <c r="E16" s="126"/>
      <c r="F16" s="126"/>
      <c r="G16" s="126"/>
      <c r="H16" s="126"/>
      <c r="I16" s="126"/>
      <c r="J16" s="126"/>
      <c r="K16" s="1"/>
    </row>
    <row r="17" spans="1:11">
      <c r="A17" s="1"/>
      <c r="B17" s="387" t="s">
        <v>22</v>
      </c>
      <c r="C17" s="388"/>
      <c r="D17" s="388"/>
      <c r="E17" s="388"/>
      <c r="F17" s="388"/>
      <c r="G17" s="388"/>
      <c r="H17" s="388"/>
      <c r="I17" s="388"/>
      <c r="J17" s="389"/>
      <c r="K17" s="1"/>
    </row>
    <row r="18" spans="1:11">
      <c r="A18" s="1"/>
      <c r="B18" s="390"/>
      <c r="C18" s="391"/>
      <c r="D18" s="391"/>
      <c r="E18" s="391"/>
      <c r="F18" s="391"/>
      <c r="G18" s="391"/>
      <c r="H18" s="391"/>
      <c r="I18" s="391"/>
      <c r="J18" s="392"/>
      <c r="K18" s="1"/>
    </row>
    <row r="19" spans="1:11">
      <c r="A19" s="1"/>
      <c r="B19" s="390"/>
      <c r="C19" s="391"/>
      <c r="D19" s="391"/>
      <c r="E19" s="391"/>
      <c r="F19" s="391"/>
      <c r="G19" s="391"/>
      <c r="H19" s="391"/>
      <c r="I19" s="391"/>
      <c r="J19" s="392"/>
      <c r="K19" s="1"/>
    </row>
    <row r="20" spans="1:11" ht="15.75" thickBot="1">
      <c r="A20" s="1"/>
      <c r="B20" s="393"/>
      <c r="C20" s="394"/>
      <c r="D20" s="394"/>
      <c r="E20" s="394"/>
      <c r="F20" s="394"/>
      <c r="G20" s="394"/>
      <c r="H20" s="394"/>
      <c r="I20" s="394"/>
      <c r="J20" s="395"/>
      <c r="K20" s="1"/>
    </row>
    <row r="21" spans="1:11" ht="15.75" thickBot="1">
      <c r="A21" s="1"/>
      <c r="B21" s="126"/>
      <c r="C21" s="126"/>
      <c r="D21" s="126"/>
      <c r="E21" s="126"/>
      <c r="F21" s="126"/>
      <c r="G21" s="126"/>
      <c r="H21" s="126"/>
      <c r="I21" s="126"/>
      <c r="J21" s="126"/>
      <c r="K21" s="1"/>
    </row>
    <row r="22" spans="1:11">
      <c r="A22" s="1"/>
      <c r="B22" s="387" t="s">
        <v>23</v>
      </c>
      <c r="C22" s="388"/>
      <c r="D22" s="388"/>
      <c r="E22" s="388"/>
      <c r="F22" s="388"/>
      <c r="G22" s="388"/>
      <c r="H22" s="388"/>
      <c r="I22" s="388"/>
      <c r="J22" s="389"/>
      <c r="K22" s="1"/>
    </row>
    <row r="23" spans="1:11">
      <c r="A23" s="1"/>
      <c r="B23" s="390"/>
      <c r="C23" s="391"/>
      <c r="D23" s="391"/>
      <c r="E23" s="391"/>
      <c r="F23" s="391"/>
      <c r="G23" s="391"/>
      <c r="H23" s="391"/>
      <c r="I23" s="391"/>
      <c r="J23" s="392"/>
      <c r="K23" s="1"/>
    </row>
    <row r="24" spans="1:11">
      <c r="A24" s="1"/>
      <c r="B24" s="390"/>
      <c r="C24" s="391"/>
      <c r="D24" s="391"/>
      <c r="E24" s="391"/>
      <c r="F24" s="391"/>
      <c r="G24" s="391"/>
      <c r="H24" s="391"/>
      <c r="I24" s="391"/>
      <c r="J24" s="392"/>
      <c r="K24" s="1"/>
    </row>
    <row r="25" spans="1:11">
      <c r="A25" s="1"/>
      <c r="B25" s="390"/>
      <c r="C25" s="391"/>
      <c r="D25" s="391"/>
      <c r="E25" s="391"/>
      <c r="F25" s="391"/>
      <c r="G25" s="391"/>
      <c r="H25" s="391"/>
      <c r="I25" s="391"/>
      <c r="J25" s="392"/>
      <c r="K25" s="1"/>
    </row>
    <row r="26" spans="1:11">
      <c r="A26" s="1"/>
      <c r="B26" s="390"/>
      <c r="C26" s="391"/>
      <c r="D26" s="391"/>
      <c r="E26" s="391"/>
      <c r="F26" s="391"/>
      <c r="G26" s="391"/>
      <c r="H26" s="391"/>
      <c r="I26" s="391"/>
      <c r="J26" s="392"/>
      <c r="K26" s="1"/>
    </row>
    <row r="27" spans="1:11">
      <c r="A27" s="1"/>
      <c r="B27" s="390"/>
      <c r="C27" s="391"/>
      <c r="D27" s="391"/>
      <c r="E27" s="391"/>
      <c r="F27" s="391"/>
      <c r="G27" s="391"/>
      <c r="H27" s="391"/>
      <c r="I27" s="391"/>
      <c r="J27" s="392"/>
      <c r="K27" s="1"/>
    </row>
    <row r="28" spans="1:11">
      <c r="A28" s="1"/>
      <c r="B28" s="390"/>
      <c r="C28" s="391"/>
      <c r="D28" s="391"/>
      <c r="E28" s="391"/>
      <c r="F28" s="391"/>
      <c r="G28" s="391"/>
      <c r="H28" s="391"/>
      <c r="I28" s="391"/>
      <c r="J28" s="392"/>
      <c r="K28" s="1"/>
    </row>
    <row r="29" spans="1:11">
      <c r="A29" s="1"/>
      <c r="B29" s="390"/>
      <c r="C29" s="391"/>
      <c r="D29" s="391"/>
      <c r="E29" s="391"/>
      <c r="F29" s="391"/>
      <c r="G29" s="391"/>
      <c r="H29" s="391"/>
      <c r="I29" s="391"/>
      <c r="J29" s="392"/>
      <c r="K29" s="1"/>
    </row>
    <row r="30" spans="1:11" ht="15.75" thickBot="1">
      <c r="A30" s="1"/>
      <c r="B30" s="393"/>
      <c r="C30" s="394"/>
      <c r="D30" s="394"/>
      <c r="E30" s="394"/>
      <c r="F30" s="394"/>
      <c r="G30" s="394"/>
      <c r="H30" s="394"/>
      <c r="I30" s="394"/>
      <c r="J30" s="395"/>
      <c r="K30" s="1"/>
    </row>
    <row r="31" spans="1:11">
      <c r="A31" s="1"/>
      <c r="B31" s="126"/>
      <c r="C31" s="126"/>
      <c r="D31" s="126"/>
      <c r="E31" s="126"/>
      <c r="F31" s="126"/>
      <c r="G31" s="126"/>
      <c r="H31" s="126"/>
      <c r="I31" s="126"/>
      <c r="J31" s="126"/>
      <c r="K31" s="1"/>
    </row>
    <row r="32" spans="1:11">
      <c r="B32" s="117"/>
      <c r="C32" s="117"/>
      <c r="D32" s="117"/>
      <c r="E32" s="117"/>
      <c r="F32" s="117"/>
      <c r="G32" s="117"/>
      <c r="H32" s="117"/>
      <c r="I32" s="117"/>
      <c r="J32" s="117"/>
    </row>
    <row r="33" spans="2:10">
      <c r="B33" s="117"/>
      <c r="C33" s="117"/>
      <c r="D33" s="117"/>
      <c r="E33" s="117"/>
      <c r="F33" s="117"/>
      <c r="G33" s="117"/>
      <c r="H33" s="117"/>
      <c r="I33" s="117"/>
      <c r="J33" s="117"/>
    </row>
    <row r="34" spans="2:10">
      <c r="B34" s="117"/>
      <c r="C34" s="117"/>
      <c r="D34" s="117"/>
      <c r="E34" s="117"/>
      <c r="F34" s="117"/>
      <c r="G34" s="117"/>
      <c r="H34" s="117"/>
      <c r="I34" s="117"/>
      <c r="J34" s="117"/>
    </row>
    <row r="35" spans="2:10">
      <c r="B35" s="117"/>
      <c r="C35" s="117"/>
      <c r="D35" s="117"/>
      <c r="E35" s="117"/>
      <c r="F35" s="117"/>
      <c r="G35" s="117"/>
      <c r="H35" s="117"/>
      <c r="I35" s="117"/>
      <c r="J35" s="117"/>
    </row>
    <row r="36" spans="2:10">
      <c r="B36" s="117"/>
      <c r="C36" s="117"/>
      <c r="D36" s="117"/>
      <c r="E36" s="117"/>
      <c r="F36" s="117"/>
      <c r="G36" s="117"/>
      <c r="H36" s="117"/>
      <c r="I36" s="117"/>
      <c r="J36" s="117"/>
    </row>
    <row r="37" spans="2:10">
      <c r="B37" s="117"/>
      <c r="C37" s="117"/>
      <c r="D37" s="117"/>
      <c r="E37" s="117"/>
      <c r="F37" s="117"/>
      <c r="G37" s="117"/>
      <c r="H37" s="117"/>
      <c r="I37" s="117"/>
      <c r="J37" s="117"/>
    </row>
    <row r="38" spans="2:10">
      <c r="B38" s="117"/>
      <c r="C38" s="117"/>
      <c r="D38" s="117"/>
      <c r="E38" s="117"/>
      <c r="F38" s="117"/>
      <c r="G38" s="117"/>
      <c r="H38" s="117"/>
      <c r="I38" s="117"/>
      <c r="J38" s="117"/>
    </row>
    <row r="39" spans="2:10">
      <c r="B39" s="117"/>
      <c r="C39" s="117"/>
      <c r="D39" s="117"/>
      <c r="E39" s="117"/>
      <c r="F39" s="117"/>
      <c r="G39" s="117"/>
      <c r="H39" s="117"/>
      <c r="I39" s="117"/>
      <c r="J39" s="117"/>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76001-4A39-480C-846F-59C9FB2930A5}">
  <sheetPr>
    <tabColor rgb="FF00B0F0"/>
  </sheetPr>
  <dimension ref="A1:K87"/>
  <sheetViews>
    <sheetView showGridLines="0" view="pageBreakPreview" zoomScale="80" zoomScaleNormal="96" zoomScaleSheetLayoutView="80" workbookViewId="0">
      <selection activeCell="C7" sqref="C7:D7"/>
    </sheetView>
  </sheetViews>
  <sheetFormatPr baseColWidth="10" defaultColWidth="10.42578125" defaultRowHeight="14.25"/>
  <cols>
    <col min="1" max="1" width="4.7109375" style="162" customWidth="1"/>
    <col min="2" max="2" width="37.140625" style="181" customWidth="1"/>
    <col min="3" max="3" width="12" style="182" customWidth="1"/>
    <col min="4" max="4" width="54.85546875" style="162" customWidth="1"/>
    <col min="5" max="5" width="14.140625" style="182" customWidth="1"/>
    <col min="6" max="6" width="55.85546875" style="162" customWidth="1"/>
    <col min="7" max="7" width="4.7109375" style="162" customWidth="1"/>
    <col min="8" max="16384" width="10.42578125" style="162"/>
  </cols>
  <sheetData>
    <row r="1" spans="1:9" ht="80.099999999999994" customHeight="1">
      <c r="A1" s="161"/>
      <c r="B1" s="160"/>
      <c r="C1" s="407" t="s">
        <v>24</v>
      </c>
      <c r="D1" s="407"/>
      <c r="E1" s="407"/>
      <c r="F1" s="407"/>
      <c r="G1" s="161"/>
      <c r="H1" s="161"/>
      <c r="I1" s="161"/>
    </row>
    <row r="2" spans="1:9" ht="75.75" customHeight="1">
      <c r="B2" s="339" t="s">
        <v>25</v>
      </c>
      <c r="C2" s="408" t="s">
        <v>511</v>
      </c>
      <c r="D2" s="409"/>
      <c r="E2" s="163" t="s">
        <v>26</v>
      </c>
      <c r="F2" s="164" t="s">
        <v>512</v>
      </c>
    </row>
    <row r="3" spans="1:9" ht="16.7" customHeight="1">
      <c r="B3" s="165"/>
      <c r="C3" s="166"/>
      <c r="D3" s="166"/>
      <c r="E3" s="167"/>
      <c r="F3" s="166"/>
    </row>
    <row r="4" spans="1:9" ht="54.75" customHeight="1">
      <c r="B4" s="339" t="s">
        <v>513</v>
      </c>
      <c r="C4" s="410" t="s">
        <v>514</v>
      </c>
      <c r="D4" s="411"/>
      <c r="E4" s="411"/>
      <c r="F4" s="411"/>
    </row>
    <row r="5" spans="1:9" ht="13.35" customHeight="1">
      <c r="B5" s="168"/>
      <c r="C5" s="169"/>
      <c r="E5" s="167"/>
      <c r="F5" s="167"/>
    </row>
    <row r="6" spans="1:9" ht="39.6" customHeight="1">
      <c r="B6" s="412" t="s">
        <v>27</v>
      </c>
      <c r="C6" s="413" t="s">
        <v>28</v>
      </c>
      <c r="D6" s="413"/>
      <c r="E6" s="414" t="s">
        <v>29</v>
      </c>
      <c r="F6" s="414"/>
    </row>
    <row r="7" spans="1:9" ht="114.75" customHeight="1">
      <c r="B7" s="412"/>
      <c r="C7" s="415" t="s">
        <v>528</v>
      </c>
      <c r="D7" s="416"/>
      <c r="E7" s="417" t="s">
        <v>515</v>
      </c>
      <c r="F7" s="410"/>
    </row>
    <row r="8" spans="1:9" ht="21" customHeight="1">
      <c r="B8" s="168"/>
      <c r="C8" s="169"/>
      <c r="E8" s="167"/>
      <c r="F8" s="165"/>
    </row>
    <row r="9" spans="1:9" ht="20.100000000000001" customHeight="1">
      <c r="B9" s="404" t="s">
        <v>31</v>
      </c>
      <c r="C9" s="404"/>
      <c r="D9" s="404"/>
      <c r="E9" s="404"/>
      <c r="F9" s="404"/>
    </row>
    <row r="10" spans="1:9" ht="36.75" customHeight="1">
      <c r="B10" s="170" t="s">
        <v>32</v>
      </c>
      <c r="C10" s="170" t="s">
        <v>33</v>
      </c>
      <c r="D10" s="170" t="s">
        <v>34</v>
      </c>
      <c r="E10" s="170" t="s">
        <v>35</v>
      </c>
      <c r="F10" s="170" t="s">
        <v>36</v>
      </c>
    </row>
    <row r="11" spans="1:9" s="173" customFormat="1" ht="102" customHeight="1">
      <c r="B11" s="405" t="s">
        <v>37</v>
      </c>
      <c r="C11" s="171">
        <v>1</v>
      </c>
      <c r="D11" s="340" t="s">
        <v>38</v>
      </c>
      <c r="E11" s="172">
        <v>1</v>
      </c>
      <c r="F11" s="340" t="s">
        <v>516</v>
      </c>
    </row>
    <row r="12" spans="1:9" s="173" customFormat="1" ht="71.25" customHeight="1">
      <c r="B12" s="405"/>
      <c r="C12" s="171">
        <v>2</v>
      </c>
      <c r="D12" s="340" t="s">
        <v>39</v>
      </c>
      <c r="E12" s="172"/>
      <c r="F12" s="341"/>
    </row>
    <row r="13" spans="1:9" ht="42.75">
      <c r="B13" s="406" t="s">
        <v>40</v>
      </c>
      <c r="C13" s="174">
        <v>3</v>
      </c>
      <c r="D13" s="341" t="s">
        <v>517</v>
      </c>
      <c r="E13" s="174">
        <v>2</v>
      </c>
      <c r="F13" s="341" t="s">
        <v>41</v>
      </c>
    </row>
    <row r="14" spans="1:9" ht="28.5">
      <c r="B14" s="406"/>
      <c r="C14" s="174">
        <v>4</v>
      </c>
      <c r="D14" s="341" t="s">
        <v>42</v>
      </c>
      <c r="E14" s="174"/>
      <c r="F14" s="341"/>
    </row>
    <row r="15" spans="1:9" ht="42.75">
      <c r="B15" s="406"/>
      <c r="C15" s="174">
        <v>5</v>
      </c>
      <c r="D15" s="341" t="s">
        <v>43</v>
      </c>
      <c r="E15" s="174"/>
      <c r="F15" s="341"/>
    </row>
    <row r="16" spans="1:9" ht="60.75" customHeight="1">
      <c r="B16" s="398" t="s">
        <v>44</v>
      </c>
      <c r="C16" s="174">
        <v>6</v>
      </c>
      <c r="D16" s="341" t="s">
        <v>45</v>
      </c>
      <c r="E16" s="174">
        <v>3</v>
      </c>
      <c r="F16" s="340" t="s">
        <v>518</v>
      </c>
    </row>
    <row r="17" spans="2:11" ht="80.099999999999994" customHeight="1">
      <c r="B17" s="398"/>
      <c r="C17" s="174">
        <v>7</v>
      </c>
      <c r="D17" s="341" t="s">
        <v>46</v>
      </c>
      <c r="E17" s="174">
        <v>4</v>
      </c>
      <c r="F17" s="340" t="s">
        <v>47</v>
      </c>
    </row>
    <row r="18" spans="2:11" ht="80.099999999999994" customHeight="1">
      <c r="B18" s="398"/>
      <c r="C18" s="174">
        <v>8</v>
      </c>
      <c r="D18" s="341" t="s">
        <v>48</v>
      </c>
      <c r="E18" s="174"/>
      <c r="F18" s="342"/>
    </row>
    <row r="19" spans="2:11" ht="80.099999999999994" customHeight="1">
      <c r="B19" s="398"/>
      <c r="C19" s="174">
        <v>9</v>
      </c>
      <c r="D19" s="341" t="s">
        <v>49</v>
      </c>
      <c r="E19" s="174"/>
      <c r="F19" s="341"/>
    </row>
    <row r="20" spans="2:11" ht="80.099999999999994" customHeight="1">
      <c r="B20" s="398"/>
      <c r="C20" s="174">
        <v>10</v>
      </c>
      <c r="D20" s="341" t="s">
        <v>50</v>
      </c>
      <c r="E20" s="174"/>
      <c r="F20" s="340"/>
      <c r="K20" s="175"/>
    </row>
    <row r="21" spans="2:11" ht="80.099999999999994" customHeight="1">
      <c r="B21" s="398"/>
      <c r="C21" s="174">
        <v>11</v>
      </c>
      <c r="D21" s="341" t="s">
        <v>51</v>
      </c>
      <c r="E21" s="174"/>
      <c r="F21" s="341"/>
      <c r="K21" s="175"/>
    </row>
    <row r="22" spans="2:11" ht="80.099999999999994" customHeight="1">
      <c r="B22" s="398"/>
      <c r="C22" s="174">
        <v>12</v>
      </c>
      <c r="D22" s="341" t="s">
        <v>52</v>
      </c>
      <c r="E22" s="174"/>
      <c r="F22" s="341"/>
      <c r="K22" s="175"/>
    </row>
    <row r="23" spans="2:11" ht="80.099999999999994" customHeight="1">
      <c r="B23" s="398" t="s">
        <v>53</v>
      </c>
      <c r="C23" s="174">
        <v>13</v>
      </c>
      <c r="D23" s="340" t="s">
        <v>54</v>
      </c>
      <c r="E23" s="171">
        <v>5</v>
      </c>
      <c r="F23" s="340" t="s">
        <v>55</v>
      </c>
    </row>
    <row r="24" spans="2:11" ht="80.099999999999994" customHeight="1">
      <c r="B24" s="398"/>
      <c r="C24" s="174">
        <v>14</v>
      </c>
      <c r="D24" s="340" t="s">
        <v>56</v>
      </c>
      <c r="E24" s="171">
        <v>6</v>
      </c>
      <c r="F24" s="340" t="s">
        <v>57</v>
      </c>
    </row>
    <row r="25" spans="2:11" ht="80.099999999999994" customHeight="1">
      <c r="B25" s="398"/>
      <c r="C25" s="174">
        <v>15</v>
      </c>
      <c r="D25" s="340" t="s">
        <v>58</v>
      </c>
      <c r="E25" s="171">
        <v>7</v>
      </c>
      <c r="F25" s="340" t="s">
        <v>59</v>
      </c>
    </row>
    <row r="26" spans="2:11" ht="91.5" customHeight="1">
      <c r="B26" s="398"/>
      <c r="C26" s="174">
        <v>16</v>
      </c>
      <c r="D26" s="340" t="s">
        <v>60</v>
      </c>
      <c r="E26" s="171"/>
      <c r="F26" s="340"/>
    </row>
    <row r="27" spans="2:11" ht="174.6" customHeight="1">
      <c r="B27" s="176" t="s">
        <v>61</v>
      </c>
      <c r="C27" s="174">
        <v>17</v>
      </c>
      <c r="D27" s="340" t="s">
        <v>62</v>
      </c>
      <c r="E27" s="171">
        <v>8</v>
      </c>
      <c r="F27" s="340" t="s">
        <v>63</v>
      </c>
    </row>
    <row r="28" spans="2:11" ht="48.75" customHeight="1">
      <c r="B28" s="398" t="s">
        <v>64</v>
      </c>
      <c r="C28" s="174">
        <v>18</v>
      </c>
      <c r="D28" s="343" t="s">
        <v>65</v>
      </c>
      <c r="E28" s="174"/>
      <c r="F28" s="341"/>
    </row>
    <row r="29" spans="2:11" ht="87" customHeight="1">
      <c r="B29" s="398"/>
      <c r="C29" s="174">
        <v>19</v>
      </c>
      <c r="D29" s="343" t="s">
        <v>66</v>
      </c>
      <c r="E29" s="174"/>
      <c r="F29" s="341"/>
    </row>
    <row r="30" spans="2:11" ht="27" customHeight="1">
      <c r="B30" s="404" t="s">
        <v>67</v>
      </c>
      <c r="C30" s="404"/>
      <c r="D30" s="404"/>
      <c r="E30" s="404"/>
      <c r="F30" s="404"/>
    </row>
    <row r="31" spans="2:11" ht="39.75" customHeight="1">
      <c r="B31" s="170" t="s">
        <v>32</v>
      </c>
      <c r="C31" s="170" t="s">
        <v>33</v>
      </c>
      <c r="D31" s="170" t="s">
        <v>68</v>
      </c>
      <c r="E31" s="170" t="s">
        <v>35</v>
      </c>
      <c r="F31" s="170" t="s">
        <v>69</v>
      </c>
    </row>
    <row r="32" spans="2:11" ht="129" customHeight="1">
      <c r="B32" s="398" t="s">
        <v>70</v>
      </c>
      <c r="C32" s="171">
        <v>1</v>
      </c>
      <c r="D32" s="340" t="s">
        <v>71</v>
      </c>
      <c r="E32" s="171">
        <v>1</v>
      </c>
      <c r="F32" s="340" t="s">
        <v>72</v>
      </c>
    </row>
    <row r="33" spans="2:6" ht="81" customHeight="1">
      <c r="B33" s="398"/>
      <c r="C33" s="171">
        <v>2</v>
      </c>
      <c r="D33" s="340" t="s">
        <v>73</v>
      </c>
      <c r="E33" s="171">
        <v>2</v>
      </c>
      <c r="F33" s="340" t="s">
        <v>74</v>
      </c>
    </row>
    <row r="34" spans="2:6" ht="92.1" hidden="1" customHeight="1">
      <c r="B34" s="398"/>
      <c r="C34" s="171"/>
      <c r="D34" s="340"/>
      <c r="E34" s="171">
        <v>3</v>
      </c>
      <c r="F34" s="340" t="s">
        <v>75</v>
      </c>
    </row>
    <row r="35" spans="2:6" ht="68.25" hidden="1" customHeight="1">
      <c r="B35" s="398"/>
      <c r="C35" s="171"/>
      <c r="D35" s="340"/>
      <c r="E35" s="171">
        <v>4</v>
      </c>
      <c r="F35" s="340" t="s">
        <v>76</v>
      </c>
    </row>
    <row r="36" spans="2:6" ht="68.25" hidden="1" customHeight="1">
      <c r="B36" s="398"/>
      <c r="C36" s="171"/>
      <c r="D36" s="344"/>
      <c r="E36" s="171">
        <v>5</v>
      </c>
      <c r="F36" s="340" t="s">
        <v>77</v>
      </c>
    </row>
    <row r="37" spans="2:6" ht="41.45" hidden="1" customHeight="1">
      <c r="B37" s="398"/>
      <c r="C37" s="171"/>
      <c r="D37" s="343"/>
      <c r="E37" s="171">
        <v>6</v>
      </c>
      <c r="F37" s="340" t="s">
        <v>78</v>
      </c>
    </row>
    <row r="38" spans="2:6" ht="49.5" hidden="1" customHeight="1">
      <c r="B38" s="398"/>
      <c r="C38" s="171"/>
      <c r="D38" s="343"/>
      <c r="E38" s="171">
        <v>7</v>
      </c>
      <c r="F38" s="343" t="s">
        <v>79</v>
      </c>
    </row>
    <row r="39" spans="2:6" ht="49.5" customHeight="1">
      <c r="B39" s="398" t="s">
        <v>80</v>
      </c>
      <c r="C39" s="171">
        <v>3</v>
      </c>
      <c r="D39" s="343" t="s">
        <v>81</v>
      </c>
      <c r="E39" s="171">
        <v>8</v>
      </c>
      <c r="F39" s="343" t="s">
        <v>82</v>
      </c>
    </row>
    <row r="40" spans="2:6" ht="49.5" customHeight="1">
      <c r="B40" s="398"/>
      <c r="C40" s="171"/>
      <c r="D40" s="343"/>
      <c r="E40" s="171">
        <v>9</v>
      </c>
      <c r="F40" s="343" t="s">
        <v>83</v>
      </c>
    </row>
    <row r="41" spans="2:6" s="177" customFormat="1" ht="68.25" hidden="1" customHeight="1">
      <c r="B41" s="398"/>
      <c r="C41" s="171"/>
      <c r="D41" s="343"/>
      <c r="E41" s="171">
        <v>10</v>
      </c>
      <c r="F41" s="343" t="s">
        <v>84</v>
      </c>
    </row>
    <row r="42" spans="2:6" s="177" customFormat="1" ht="78.75" hidden="1" customHeight="1">
      <c r="B42" s="398"/>
      <c r="C42" s="171"/>
      <c r="D42" s="345"/>
      <c r="E42" s="171">
        <v>11</v>
      </c>
      <c r="F42" s="343" t="s">
        <v>85</v>
      </c>
    </row>
    <row r="43" spans="2:6" s="177" customFormat="1" ht="42.75">
      <c r="B43" s="398" t="s">
        <v>86</v>
      </c>
      <c r="C43" s="171">
        <v>4</v>
      </c>
      <c r="D43" s="340" t="s">
        <v>87</v>
      </c>
      <c r="E43" s="171">
        <v>12</v>
      </c>
      <c r="F43" s="340" t="s">
        <v>88</v>
      </c>
    </row>
    <row r="44" spans="2:6" s="177" customFormat="1" ht="55.5" customHeight="1">
      <c r="B44" s="398"/>
      <c r="C44" s="171">
        <v>5</v>
      </c>
      <c r="D44" s="340" t="s">
        <v>89</v>
      </c>
      <c r="E44" s="171"/>
      <c r="F44" s="340"/>
    </row>
    <row r="45" spans="2:6" s="177" customFormat="1" ht="57">
      <c r="B45" s="398"/>
      <c r="C45" s="171">
        <v>6</v>
      </c>
      <c r="D45" s="340" t="s">
        <v>90</v>
      </c>
      <c r="E45" s="171">
        <v>13</v>
      </c>
      <c r="F45" s="340" t="s">
        <v>91</v>
      </c>
    </row>
    <row r="46" spans="2:6" s="177" customFormat="1" ht="61.5" customHeight="1">
      <c r="B46" s="398"/>
      <c r="C46" s="171">
        <v>7</v>
      </c>
      <c r="D46" s="340" t="s">
        <v>92</v>
      </c>
      <c r="E46" s="171">
        <v>14</v>
      </c>
      <c r="F46" s="340" t="s">
        <v>93</v>
      </c>
    </row>
    <row r="47" spans="2:6" ht="71.25" customHeight="1">
      <c r="B47" s="398"/>
      <c r="C47" s="171">
        <v>8</v>
      </c>
      <c r="D47" s="340" t="s">
        <v>94</v>
      </c>
      <c r="E47" s="171">
        <v>15</v>
      </c>
      <c r="F47" s="340" t="s">
        <v>95</v>
      </c>
    </row>
    <row r="48" spans="2:6" ht="105" customHeight="1">
      <c r="B48" s="398"/>
      <c r="C48" s="171">
        <v>9</v>
      </c>
      <c r="D48" s="340" t="s">
        <v>96</v>
      </c>
      <c r="E48" s="171">
        <v>16</v>
      </c>
      <c r="F48" s="340" t="s">
        <v>97</v>
      </c>
    </row>
    <row r="49" spans="2:6" ht="85.5">
      <c r="B49" s="398" t="s">
        <v>98</v>
      </c>
      <c r="C49" s="171">
        <v>10</v>
      </c>
      <c r="D49" s="340" t="s">
        <v>99</v>
      </c>
      <c r="E49" s="171">
        <v>17</v>
      </c>
      <c r="F49" s="340" t="s">
        <v>100</v>
      </c>
    </row>
    <row r="50" spans="2:6" ht="62.45" customHeight="1">
      <c r="B50" s="398"/>
      <c r="C50" s="171">
        <v>11</v>
      </c>
      <c r="D50" s="340" t="s">
        <v>101</v>
      </c>
      <c r="E50" s="172">
        <v>18</v>
      </c>
      <c r="F50" s="340" t="s">
        <v>102</v>
      </c>
    </row>
    <row r="51" spans="2:6" ht="42.75">
      <c r="B51" s="398"/>
      <c r="C51" s="171">
        <v>12</v>
      </c>
      <c r="D51" s="340" t="s">
        <v>103</v>
      </c>
      <c r="E51" s="172">
        <v>19</v>
      </c>
      <c r="F51" s="340" t="s">
        <v>104</v>
      </c>
    </row>
    <row r="52" spans="2:6" ht="57">
      <c r="B52" s="398" t="s">
        <v>105</v>
      </c>
      <c r="C52" s="171">
        <v>13</v>
      </c>
      <c r="D52" s="340" t="s">
        <v>106</v>
      </c>
      <c r="E52" s="172">
        <v>20</v>
      </c>
      <c r="F52" s="340" t="s">
        <v>107</v>
      </c>
    </row>
    <row r="53" spans="2:6" ht="28.5">
      <c r="B53" s="398"/>
      <c r="C53" s="171">
        <v>14</v>
      </c>
      <c r="D53" s="340" t="s">
        <v>108</v>
      </c>
      <c r="E53" s="172">
        <v>21</v>
      </c>
      <c r="F53" s="340" t="s">
        <v>109</v>
      </c>
    </row>
    <row r="54" spans="2:6" ht="71.25">
      <c r="B54" s="398"/>
      <c r="C54" s="171">
        <v>15</v>
      </c>
      <c r="D54" s="340" t="s">
        <v>110</v>
      </c>
      <c r="E54" s="172"/>
      <c r="F54" s="340"/>
    </row>
    <row r="55" spans="2:6" ht="28.5">
      <c r="B55" s="398"/>
      <c r="C55" s="171">
        <v>16</v>
      </c>
      <c r="D55" s="340" t="s">
        <v>111</v>
      </c>
      <c r="E55" s="172"/>
      <c r="F55" s="340"/>
    </row>
    <row r="56" spans="2:6">
      <c r="B56" s="398"/>
      <c r="C56" s="171">
        <v>17</v>
      </c>
      <c r="D56" s="340" t="s">
        <v>112</v>
      </c>
      <c r="E56" s="172"/>
      <c r="F56" s="340"/>
    </row>
    <row r="57" spans="2:6" ht="28.5">
      <c r="B57" s="398"/>
      <c r="C57" s="171">
        <v>18</v>
      </c>
      <c r="D57" s="340" t="s">
        <v>113</v>
      </c>
      <c r="E57" s="172"/>
      <c r="F57" s="340"/>
    </row>
    <row r="58" spans="2:6" ht="28.5">
      <c r="B58" s="398"/>
      <c r="C58" s="171">
        <v>19</v>
      </c>
      <c r="D58" s="340" t="s">
        <v>114</v>
      </c>
      <c r="E58" s="172"/>
      <c r="F58" s="340"/>
    </row>
    <row r="59" spans="2:6" ht="28.5">
      <c r="B59" s="398"/>
      <c r="C59" s="171">
        <v>20</v>
      </c>
      <c r="D59" s="340" t="s">
        <v>115</v>
      </c>
      <c r="E59" s="172"/>
      <c r="F59" s="340"/>
    </row>
    <row r="60" spans="2:6" ht="42.75">
      <c r="B60" s="398"/>
      <c r="C60" s="171">
        <v>21</v>
      </c>
      <c r="D60" s="340" t="s">
        <v>116</v>
      </c>
      <c r="E60" s="172"/>
      <c r="F60" s="340"/>
    </row>
    <row r="61" spans="2:6" ht="28.5">
      <c r="B61" s="398"/>
      <c r="C61" s="171">
        <v>22</v>
      </c>
      <c r="D61" s="340" t="s">
        <v>117</v>
      </c>
      <c r="E61" s="172"/>
      <c r="F61" s="343"/>
    </row>
    <row r="62" spans="2:6" ht="54.75" customHeight="1">
      <c r="B62" s="398" t="s">
        <v>118</v>
      </c>
      <c r="C62" s="171">
        <v>23</v>
      </c>
      <c r="D62" s="340" t="s">
        <v>119</v>
      </c>
      <c r="E62" s="172">
        <v>22</v>
      </c>
      <c r="F62" s="340" t="s">
        <v>120</v>
      </c>
    </row>
    <row r="63" spans="2:6" ht="42.75">
      <c r="B63" s="398"/>
      <c r="C63" s="171">
        <v>24</v>
      </c>
      <c r="D63" s="340" t="s">
        <v>121</v>
      </c>
      <c r="E63" s="172">
        <v>23</v>
      </c>
      <c r="F63" s="340" t="s">
        <v>122</v>
      </c>
    </row>
    <row r="64" spans="2:6" ht="28.5">
      <c r="B64" s="398"/>
      <c r="C64" s="171">
        <v>25</v>
      </c>
      <c r="D64" s="340" t="s">
        <v>123</v>
      </c>
      <c r="E64" s="172"/>
      <c r="F64" s="340"/>
    </row>
    <row r="65" spans="2:11" ht="83.25" customHeight="1">
      <c r="B65" s="399" t="s">
        <v>124</v>
      </c>
      <c r="C65" s="171">
        <v>26</v>
      </c>
      <c r="D65" s="340" t="s">
        <v>125</v>
      </c>
      <c r="E65" s="172">
        <v>24</v>
      </c>
      <c r="F65" s="340" t="s">
        <v>126</v>
      </c>
    </row>
    <row r="66" spans="2:11" ht="45" customHeight="1">
      <c r="B66" s="400"/>
      <c r="C66" s="171"/>
      <c r="D66" s="340"/>
      <c r="E66" s="172"/>
      <c r="F66" s="340"/>
    </row>
    <row r="67" spans="2:11" ht="77.099999999999994" customHeight="1">
      <c r="B67" s="398" t="s">
        <v>127</v>
      </c>
      <c r="C67" s="171">
        <v>27</v>
      </c>
      <c r="D67" s="340" t="s">
        <v>128</v>
      </c>
      <c r="E67" s="172">
        <v>25</v>
      </c>
      <c r="F67" s="340" t="s">
        <v>129</v>
      </c>
    </row>
    <row r="68" spans="2:11" ht="34.5" customHeight="1">
      <c r="B68" s="398"/>
      <c r="C68" s="171"/>
      <c r="D68" s="340"/>
      <c r="E68" s="172">
        <v>26</v>
      </c>
      <c r="F68" s="340" t="s">
        <v>130</v>
      </c>
    </row>
    <row r="69" spans="2:11" ht="50.1" customHeight="1">
      <c r="B69" s="398" t="s">
        <v>131</v>
      </c>
      <c r="C69" s="171">
        <v>28</v>
      </c>
      <c r="D69" s="340" t="s">
        <v>132</v>
      </c>
      <c r="E69" s="172">
        <v>27</v>
      </c>
      <c r="F69" s="340" t="s">
        <v>133</v>
      </c>
    </row>
    <row r="70" spans="2:11" ht="50.1" customHeight="1">
      <c r="B70" s="398"/>
      <c r="C70" s="171">
        <v>29</v>
      </c>
      <c r="D70" s="340" t="s">
        <v>134</v>
      </c>
      <c r="E70" s="172">
        <v>28</v>
      </c>
      <c r="F70" s="340" t="s">
        <v>135</v>
      </c>
    </row>
    <row r="71" spans="2:11" ht="50.1" customHeight="1">
      <c r="B71" s="398"/>
      <c r="C71" s="171"/>
      <c r="D71" s="344"/>
      <c r="E71" s="172">
        <v>29</v>
      </c>
      <c r="F71" s="340" t="s">
        <v>136</v>
      </c>
    </row>
    <row r="72" spans="2:11" ht="50.1" customHeight="1">
      <c r="B72" s="398"/>
      <c r="C72" s="171"/>
      <c r="D72" s="345"/>
      <c r="E72" s="172">
        <v>30</v>
      </c>
      <c r="F72" s="340" t="s">
        <v>137</v>
      </c>
    </row>
    <row r="73" spans="2:11" ht="50.1" customHeight="1">
      <c r="B73" s="398"/>
      <c r="C73" s="171"/>
      <c r="D73" s="340"/>
      <c r="E73" s="172">
        <v>31</v>
      </c>
      <c r="F73" s="340" t="s">
        <v>138</v>
      </c>
    </row>
    <row r="74" spans="2:11" ht="50.1" customHeight="1">
      <c r="B74" s="398"/>
      <c r="C74" s="171"/>
      <c r="D74" s="340"/>
      <c r="E74" s="172">
        <v>32</v>
      </c>
      <c r="F74" s="340" t="s">
        <v>139</v>
      </c>
    </row>
    <row r="75" spans="2:11" ht="50.1" customHeight="1">
      <c r="B75" s="398"/>
      <c r="C75" s="171"/>
      <c r="D75" s="340"/>
      <c r="E75" s="172">
        <v>33</v>
      </c>
      <c r="F75" s="345" t="s">
        <v>140</v>
      </c>
    </row>
    <row r="76" spans="2:11" ht="39.950000000000003" customHeight="1">
      <c r="B76" s="398"/>
      <c r="C76" s="171"/>
      <c r="D76" s="340"/>
      <c r="E76" s="172">
        <v>34</v>
      </c>
      <c r="F76" s="340" t="s">
        <v>141</v>
      </c>
    </row>
    <row r="77" spans="2:11" ht="46.5" customHeight="1">
      <c r="B77" s="399" t="s">
        <v>142</v>
      </c>
      <c r="C77" s="171">
        <v>30</v>
      </c>
      <c r="D77" s="340" t="s">
        <v>143</v>
      </c>
      <c r="E77" s="172">
        <v>35</v>
      </c>
      <c r="F77" s="340" t="s">
        <v>144</v>
      </c>
    </row>
    <row r="78" spans="2:11" ht="72" customHeight="1">
      <c r="B78" s="401"/>
      <c r="C78" s="171">
        <v>31</v>
      </c>
      <c r="D78" s="340" t="s">
        <v>145</v>
      </c>
      <c r="E78" s="172">
        <v>36</v>
      </c>
      <c r="F78" s="340" t="s">
        <v>146</v>
      </c>
    </row>
    <row r="79" spans="2:11" ht="72" customHeight="1">
      <c r="B79" s="401"/>
      <c r="C79" s="171">
        <v>32</v>
      </c>
      <c r="D79" s="340" t="s">
        <v>147</v>
      </c>
      <c r="E79" s="178">
        <v>37</v>
      </c>
      <c r="F79" s="340" t="s">
        <v>519</v>
      </c>
    </row>
    <row r="80" spans="2:11" ht="72" customHeight="1">
      <c r="B80" s="401"/>
      <c r="C80" s="171">
        <v>33</v>
      </c>
      <c r="D80" s="340" t="s">
        <v>148</v>
      </c>
      <c r="E80" s="178">
        <v>38</v>
      </c>
      <c r="F80" s="340" t="s">
        <v>149</v>
      </c>
      <c r="K80" s="162" t="s">
        <v>30</v>
      </c>
    </row>
    <row r="81" spans="1:7" ht="77.25" customHeight="1">
      <c r="B81" s="401"/>
      <c r="C81" s="179">
        <v>34</v>
      </c>
      <c r="D81" s="346" t="s">
        <v>150</v>
      </c>
      <c r="E81" s="180">
        <v>39</v>
      </c>
      <c r="F81" s="346" t="s">
        <v>151</v>
      </c>
    </row>
    <row r="82" spans="1:7">
      <c r="C82" s="347"/>
      <c r="D82" s="348"/>
      <c r="E82" s="347"/>
    </row>
    <row r="83" spans="1:7" ht="81" customHeight="1">
      <c r="A83" s="349"/>
      <c r="B83" s="350" t="s">
        <v>520</v>
      </c>
      <c r="C83" s="402" t="s">
        <v>521</v>
      </c>
      <c r="D83" s="403"/>
      <c r="E83" s="351" t="s">
        <v>522</v>
      </c>
      <c r="F83" s="352" t="s">
        <v>523</v>
      </c>
      <c r="G83" s="349"/>
    </row>
    <row r="84" spans="1:7" ht="36" customHeight="1">
      <c r="A84" s="349"/>
      <c r="B84" s="353" t="s">
        <v>524</v>
      </c>
      <c r="C84" s="396" t="s">
        <v>525</v>
      </c>
      <c r="D84" s="397"/>
      <c r="E84" s="354" t="s">
        <v>526</v>
      </c>
      <c r="F84" s="355" t="s">
        <v>527</v>
      </c>
      <c r="G84" s="349"/>
    </row>
    <row r="85" spans="1:7" ht="18" customHeight="1">
      <c r="F85" s="356"/>
    </row>
    <row r="86" spans="1:7" ht="36" customHeight="1"/>
    <row r="87" spans="1:7" ht="36" customHeight="1"/>
  </sheetData>
  <mergeCells count="27">
    <mergeCell ref="C1:F1"/>
    <mergeCell ref="C2:D2"/>
    <mergeCell ref="C4:F4"/>
    <mergeCell ref="B6:B7"/>
    <mergeCell ref="C6:D6"/>
    <mergeCell ref="E6:F6"/>
    <mergeCell ref="C7:D7"/>
    <mergeCell ref="E7:F7"/>
    <mergeCell ref="B52:B61"/>
    <mergeCell ref="B9:F9"/>
    <mergeCell ref="B11:B12"/>
    <mergeCell ref="B13:B15"/>
    <mergeCell ref="B16:B22"/>
    <mergeCell ref="B23:B26"/>
    <mergeCell ref="B28:B29"/>
    <mergeCell ref="B30:F30"/>
    <mergeCell ref="B32:B38"/>
    <mergeCell ref="B39:B42"/>
    <mergeCell ref="B43:B48"/>
    <mergeCell ref="B49:B51"/>
    <mergeCell ref="C84:D84"/>
    <mergeCell ref="B62:B64"/>
    <mergeCell ref="B65:B66"/>
    <mergeCell ref="B67:B68"/>
    <mergeCell ref="B69:B76"/>
    <mergeCell ref="B77:B81"/>
    <mergeCell ref="C83:D83"/>
  </mergeCells>
  <pageMargins left="0.7" right="0.7" top="0.75" bottom="0.75" header="0.3" footer="0.3"/>
  <pageSetup scale="14"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622D0-4792-475A-92C9-87BD6FE4F112}">
  <sheetPr>
    <tabColor rgb="FF00B0F0"/>
  </sheetPr>
  <dimension ref="A1:N66"/>
  <sheetViews>
    <sheetView showGridLines="0" view="pageBreakPreview" zoomScale="90" zoomScaleNormal="96" zoomScaleSheetLayoutView="90" workbookViewId="0">
      <selection activeCell="C4" sqref="C4:F4"/>
    </sheetView>
  </sheetViews>
  <sheetFormatPr baseColWidth="10" defaultColWidth="10.42578125" defaultRowHeight="14.25"/>
  <cols>
    <col min="1" max="1" width="4.7109375" style="162" customWidth="1"/>
    <col min="2" max="2" width="37.140625" style="181" customWidth="1"/>
    <col min="3" max="3" width="12" style="182" customWidth="1"/>
    <col min="4" max="4" width="48" style="162" customWidth="1"/>
    <col min="5" max="5" width="19.85546875" style="182" customWidth="1"/>
    <col min="6" max="6" width="61.85546875" style="162" customWidth="1"/>
    <col min="7" max="7" width="4.7109375" style="162" customWidth="1"/>
    <col min="8" max="9" width="10.42578125" style="162"/>
    <col min="10" max="10" width="11.7109375" style="162" bestFit="1" customWidth="1"/>
    <col min="11" max="12" width="10.42578125" style="162"/>
    <col min="13" max="13" width="13" style="162" bestFit="1" customWidth="1"/>
    <col min="14" max="14" width="47.7109375" style="162" customWidth="1"/>
    <col min="15" max="16384" width="10.42578125" style="162"/>
  </cols>
  <sheetData>
    <row r="1" spans="1:14" ht="80.099999999999994" customHeight="1">
      <c r="A1" s="161"/>
      <c r="B1" s="160"/>
      <c r="C1" s="407" t="s">
        <v>24</v>
      </c>
      <c r="D1" s="407"/>
      <c r="E1" s="407"/>
      <c r="F1" s="407"/>
      <c r="G1" s="161"/>
      <c r="H1" s="161"/>
      <c r="I1" s="161"/>
    </row>
    <row r="2" spans="1:14" ht="66.599999999999994" customHeight="1">
      <c r="B2" s="339" t="s">
        <v>25</v>
      </c>
      <c r="C2" s="408" t="s">
        <v>529</v>
      </c>
      <c r="D2" s="409"/>
      <c r="E2" s="163" t="s">
        <v>26</v>
      </c>
      <c r="F2" s="164" t="s">
        <v>530</v>
      </c>
    </row>
    <row r="3" spans="1:14" ht="16.7" customHeight="1">
      <c r="B3" s="165"/>
      <c r="C3" s="166"/>
      <c r="D3" s="166"/>
      <c r="E3" s="167"/>
      <c r="F3" s="166"/>
    </row>
    <row r="4" spans="1:14" ht="54.75" customHeight="1">
      <c r="B4" s="339" t="s">
        <v>513</v>
      </c>
      <c r="C4" s="410" t="s">
        <v>602</v>
      </c>
      <c r="D4" s="411"/>
      <c r="E4" s="411"/>
      <c r="F4" s="411"/>
    </row>
    <row r="5" spans="1:14" ht="13.35" customHeight="1">
      <c r="B5" s="168"/>
      <c r="C5" s="169"/>
      <c r="E5" s="167"/>
      <c r="F5" s="167"/>
    </row>
    <row r="6" spans="1:14" ht="39.6" customHeight="1">
      <c r="B6" s="412" t="s">
        <v>27</v>
      </c>
      <c r="C6" s="413" t="s">
        <v>28</v>
      </c>
      <c r="D6" s="413"/>
      <c r="E6" s="414" t="s">
        <v>29</v>
      </c>
      <c r="F6" s="414"/>
    </row>
    <row r="7" spans="1:14" ht="87.95" customHeight="1">
      <c r="B7" s="412"/>
      <c r="C7" s="430" t="s">
        <v>531</v>
      </c>
      <c r="D7" s="431"/>
      <c r="E7" s="432" t="s">
        <v>515</v>
      </c>
      <c r="F7" s="433"/>
    </row>
    <row r="8" spans="1:14" ht="21" customHeight="1">
      <c r="B8" s="168"/>
      <c r="C8" s="169"/>
      <c r="E8" s="167"/>
      <c r="F8" s="167"/>
    </row>
    <row r="9" spans="1:14" ht="20.100000000000001" customHeight="1">
      <c r="B9" s="421" t="s">
        <v>31</v>
      </c>
      <c r="C9" s="422"/>
      <c r="D9" s="422"/>
      <c r="E9" s="422"/>
      <c r="F9" s="423"/>
    </row>
    <row r="10" spans="1:14" ht="21.75" customHeight="1">
      <c r="B10" s="357" t="s">
        <v>32</v>
      </c>
      <c r="C10" s="358" t="s">
        <v>33</v>
      </c>
      <c r="D10" s="358" t="s">
        <v>34</v>
      </c>
      <c r="E10" s="358" t="s">
        <v>35</v>
      </c>
      <c r="F10" s="358" t="s">
        <v>36</v>
      </c>
    </row>
    <row r="11" spans="1:14" s="173" customFormat="1" ht="53.25" customHeight="1">
      <c r="B11" s="427" t="s">
        <v>37</v>
      </c>
      <c r="C11" s="359">
        <v>1</v>
      </c>
      <c r="D11" s="360" t="s">
        <v>532</v>
      </c>
      <c r="E11" s="361">
        <v>1</v>
      </c>
      <c r="F11" s="360" t="s">
        <v>533</v>
      </c>
    </row>
    <row r="12" spans="1:14" s="173" customFormat="1" ht="46.5" customHeight="1">
      <c r="B12" s="428"/>
      <c r="C12" s="359">
        <v>2</v>
      </c>
      <c r="D12" s="360" t="s">
        <v>534</v>
      </c>
      <c r="E12" s="361" t="s">
        <v>535</v>
      </c>
      <c r="F12" s="360" t="s">
        <v>535</v>
      </c>
      <c r="I12" s="429" t="s">
        <v>154</v>
      </c>
      <c r="J12" s="429"/>
      <c r="K12" s="429"/>
      <c r="L12" s="429"/>
      <c r="M12" s="429"/>
      <c r="N12" s="362" t="s">
        <v>156</v>
      </c>
    </row>
    <row r="13" spans="1:14" ht="69" customHeight="1">
      <c r="B13" s="419" t="s">
        <v>40</v>
      </c>
      <c r="C13" s="363">
        <v>3</v>
      </c>
      <c r="D13" s="360" t="s">
        <v>536</v>
      </c>
      <c r="E13" s="363" t="s">
        <v>535</v>
      </c>
      <c r="F13" s="360" t="s">
        <v>535</v>
      </c>
      <c r="I13" s="424" t="s">
        <v>537</v>
      </c>
      <c r="J13" s="425"/>
      <c r="K13" s="425"/>
      <c r="L13" s="425"/>
      <c r="M13" s="426"/>
      <c r="N13" s="364" t="s">
        <v>183</v>
      </c>
    </row>
    <row r="14" spans="1:14" ht="41.25" customHeight="1">
      <c r="B14" s="419"/>
      <c r="C14" s="363">
        <v>4</v>
      </c>
      <c r="D14" s="365" t="s">
        <v>42</v>
      </c>
      <c r="E14" s="363" t="s">
        <v>535</v>
      </c>
      <c r="F14" s="365" t="s">
        <v>535</v>
      </c>
      <c r="I14" s="424" t="s">
        <v>538</v>
      </c>
      <c r="J14" s="425"/>
      <c r="K14" s="425"/>
      <c r="L14" s="425"/>
      <c r="M14" s="426"/>
      <c r="N14" s="366" t="s">
        <v>539</v>
      </c>
    </row>
    <row r="15" spans="1:14" ht="47.25" customHeight="1">
      <c r="B15" s="420"/>
      <c r="C15" s="363">
        <v>5</v>
      </c>
      <c r="D15" s="365" t="s">
        <v>43</v>
      </c>
      <c r="E15" s="363" t="s">
        <v>535</v>
      </c>
      <c r="F15" s="365" t="s">
        <v>535</v>
      </c>
      <c r="I15" s="424" t="s">
        <v>540</v>
      </c>
      <c r="J15" s="425"/>
      <c r="K15" s="425"/>
      <c r="L15" s="425"/>
      <c r="M15" s="426"/>
      <c r="N15" s="367" t="s">
        <v>162</v>
      </c>
    </row>
    <row r="16" spans="1:14" ht="80.099999999999994" customHeight="1">
      <c r="B16" s="419" t="s">
        <v>44</v>
      </c>
      <c r="C16" s="363">
        <v>6</v>
      </c>
      <c r="D16" s="360" t="s">
        <v>541</v>
      </c>
      <c r="E16" s="363">
        <v>2</v>
      </c>
      <c r="F16" s="360" t="s">
        <v>542</v>
      </c>
      <c r="I16" s="424" t="s">
        <v>543</v>
      </c>
      <c r="J16" s="425"/>
      <c r="K16" s="425"/>
      <c r="L16" s="425"/>
      <c r="M16" s="426"/>
      <c r="N16" s="366" t="s">
        <v>544</v>
      </c>
    </row>
    <row r="17" spans="2:14" ht="55.5" customHeight="1">
      <c r="B17" s="419"/>
      <c r="C17" s="363">
        <v>7</v>
      </c>
      <c r="D17" s="360" t="s">
        <v>545</v>
      </c>
      <c r="E17" s="363">
        <v>3</v>
      </c>
      <c r="F17" s="360" t="s">
        <v>546</v>
      </c>
      <c r="I17" s="424" t="s">
        <v>547</v>
      </c>
      <c r="J17" s="425"/>
      <c r="K17" s="425"/>
      <c r="L17" s="425"/>
      <c r="M17" s="426"/>
      <c r="N17" s="366" t="s">
        <v>548</v>
      </c>
    </row>
    <row r="18" spans="2:14" ht="53.25" customHeight="1">
      <c r="B18" s="420"/>
      <c r="C18" s="363">
        <v>8</v>
      </c>
      <c r="D18" s="360" t="s">
        <v>549</v>
      </c>
      <c r="E18" s="363">
        <v>4</v>
      </c>
      <c r="F18" s="360" t="s">
        <v>550</v>
      </c>
      <c r="I18" s="424" t="s">
        <v>551</v>
      </c>
      <c r="J18" s="425"/>
      <c r="K18" s="425"/>
      <c r="L18" s="425"/>
      <c r="M18" s="426"/>
      <c r="N18" s="368" t="s">
        <v>552</v>
      </c>
    </row>
    <row r="19" spans="2:14" ht="61.5" customHeight="1">
      <c r="B19" s="419" t="s">
        <v>53</v>
      </c>
      <c r="C19" s="359">
        <v>9</v>
      </c>
      <c r="D19" s="360" t="s">
        <v>553</v>
      </c>
      <c r="E19" s="359">
        <v>5</v>
      </c>
      <c r="F19" s="360" t="s">
        <v>554</v>
      </c>
    </row>
    <row r="20" spans="2:14" ht="56.25" customHeight="1">
      <c r="B20" s="419"/>
      <c r="C20" s="359">
        <v>10</v>
      </c>
      <c r="D20" s="360" t="s">
        <v>555</v>
      </c>
      <c r="E20" s="359">
        <v>6</v>
      </c>
      <c r="F20" s="360" t="s">
        <v>556</v>
      </c>
      <c r="I20" s="424"/>
      <c r="J20" s="425"/>
      <c r="K20" s="425"/>
      <c r="L20" s="425"/>
      <c r="M20" s="426"/>
      <c r="N20" s="368"/>
    </row>
    <row r="21" spans="2:14" ht="59.25" customHeight="1">
      <c r="B21" s="420"/>
      <c r="C21" s="359">
        <v>11</v>
      </c>
      <c r="D21" s="360" t="s">
        <v>557</v>
      </c>
      <c r="E21" s="359" t="s">
        <v>535</v>
      </c>
      <c r="F21" s="360" t="s">
        <v>535</v>
      </c>
      <c r="N21" s="367"/>
    </row>
    <row r="22" spans="2:14" ht="48" customHeight="1">
      <c r="B22" s="369" t="s">
        <v>61</v>
      </c>
      <c r="C22" s="359">
        <v>12</v>
      </c>
      <c r="D22" s="360" t="s">
        <v>558</v>
      </c>
      <c r="E22" s="359">
        <v>7</v>
      </c>
      <c r="F22" s="360" t="s">
        <v>559</v>
      </c>
      <c r="K22" s="175"/>
    </row>
    <row r="23" spans="2:14" ht="34.5" customHeight="1">
      <c r="B23" s="419" t="s">
        <v>64</v>
      </c>
      <c r="C23" s="363">
        <v>13</v>
      </c>
      <c r="D23" s="370" t="s">
        <v>65</v>
      </c>
      <c r="E23" s="363" t="s">
        <v>535</v>
      </c>
      <c r="F23" s="365" t="s">
        <v>535</v>
      </c>
    </row>
    <row r="24" spans="2:14" ht="36" customHeight="1">
      <c r="B24" s="420"/>
      <c r="C24" s="363">
        <v>14</v>
      </c>
      <c r="D24" s="370" t="s">
        <v>560</v>
      </c>
      <c r="E24" s="363" t="s">
        <v>535</v>
      </c>
      <c r="F24" s="365" t="s">
        <v>535</v>
      </c>
    </row>
    <row r="25" spans="2:14" ht="23.25" customHeight="1">
      <c r="B25" s="421" t="s">
        <v>67</v>
      </c>
      <c r="C25" s="422"/>
      <c r="D25" s="422"/>
      <c r="E25" s="422"/>
      <c r="F25" s="423"/>
    </row>
    <row r="26" spans="2:14" ht="19.5" customHeight="1">
      <c r="B26" s="371" t="s">
        <v>32</v>
      </c>
      <c r="C26" s="372" t="s">
        <v>33</v>
      </c>
      <c r="D26" s="372" t="s">
        <v>68</v>
      </c>
      <c r="E26" s="372" t="s">
        <v>35</v>
      </c>
      <c r="F26" s="372" t="s">
        <v>69</v>
      </c>
    </row>
    <row r="27" spans="2:14" ht="100.5" customHeight="1">
      <c r="B27" s="419" t="s">
        <v>70</v>
      </c>
      <c r="C27" s="359">
        <v>1</v>
      </c>
      <c r="D27" s="373" t="s">
        <v>71</v>
      </c>
      <c r="E27" s="359">
        <v>1</v>
      </c>
      <c r="F27" s="373" t="s">
        <v>561</v>
      </c>
    </row>
    <row r="28" spans="2:14" ht="48.75" customHeight="1">
      <c r="B28" s="419"/>
      <c r="C28" s="359">
        <v>2</v>
      </c>
      <c r="D28" s="373" t="s">
        <v>562</v>
      </c>
      <c r="E28" s="359">
        <v>2</v>
      </c>
      <c r="F28" s="373" t="s">
        <v>563</v>
      </c>
    </row>
    <row r="29" spans="2:14" ht="60" customHeight="1">
      <c r="B29" s="419"/>
      <c r="C29" s="359">
        <v>3</v>
      </c>
      <c r="D29" s="373" t="s">
        <v>564</v>
      </c>
      <c r="E29" s="359">
        <v>3</v>
      </c>
      <c r="F29" s="373" t="s">
        <v>565</v>
      </c>
    </row>
    <row r="30" spans="2:14" ht="33" customHeight="1">
      <c r="B30" s="419"/>
      <c r="C30" s="359" t="s">
        <v>535</v>
      </c>
      <c r="D30" s="373" t="s">
        <v>535</v>
      </c>
      <c r="E30" s="359">
        <v>4</v>
      </c>
      <c r="F30" s="373" t="s">
        <v>566</v>
      </c>
    </row>
    <row r="31" spans="2:14" ht="57.75" customHeight="1">
      <c r="B31" s="419"/>
      <c r="C31" s="359" t="s">
        <v>535</v>
      </c>
      <c r="D31" s="374" t="s">
        <v>535</v>
      </c>
      <c r="E31" s="359">
        <v>5</v>
      </c>
      <c r="F31" s="373" t="s">
        <v>567</v>
      </c>
    </row>
    <row r="32" spans="2:14" ht="49.5" customHeight="1">
      <c r="B32" s="419"/>
      <c r="C32" s="359" t="s">
        <v>535</v>
      </c>
      <c r="D32" s="374" t="s">
        <v>535</v>
      </c>
      <c r="E32" s="359">
        <v>6</v>
      </c>
      <c r="F32" s="373" t="s">
        <v>568</v>
      </c>
    </row>
    <row r="33" spans="2:6" ht="107.25" customHeight="1">
      <c r="B33" s="419"/>
      <c r="C33" s="359" t="s">
        <v>535</v>
      </c>
      <c r="D33" s="374" t="s">
        <v>535</v>
      </c>
      <c r="E33" s="359">
        <v>7</v>
      </c>
      <c r="F33" s="373" t="s">
        <v>569</v>
      </c>
    </row>
    <row r="34" spans="2:6" ht="37.5" customHeight="1">
      <c r="B34" s="420"/>
      <c r="C34" s="359" t="s">
        <v>535</v>
      </c>
      <c r="D34" s="374" t="s">
        <v>535</v>
      </c>
      <c r="E34" s="359">
        <v>8</v>
      </c>
      <c r="F34" s="374" t="s">
        <v>570</v>
      </c>
    </row>
    <row r="35" spans="2:6" ht="45.75" customHeight="1">
      <c r="B35" s="419" t="s">
        <v>80</v>
      </c>
      <c r="C35" s="359">
        <v>4</v>
      </c>
      <c r="D35" s="374" t="s">
        <v>571</v>
      </c>
      <c r="E35" s="359" t="s">
        <v>535</v>
      </c>
      <c r="F35" s="374" t="s">
        <v>535</v>
      </c>
    </row>
    <row r="36" spans="2:6" ht="42" customHeight="1">
      <c r="B36" s="420"/>
      <c r="C36" s="359">
        <v>5</v>
      </c>
      <c r="D36" s="374" t="s">
        <v>572</v>
      </c>
      <c r="E36" s="359" t="s">
        <v>535</v>
      </c>
      <c r="F36" s="374" t="s">
        <v>535</v>
      </c>
    </row>
    <row r="37" spans="2:6" ht="53.25" customHeight="1">
      <c r="B37" s="419" t="s">
        <v>86</v>
      </c>
      <c r="C37" s="359">
        <v>6</v>
      </c>
      <c r="D37" s="373" t="s">
        <v>573</v>
      </c>
      <c r="E37" s="359">
        <v>9</v>
      </c>
      <c r="F37" s="373" t="s">
        <v>574</v>
      </c>
    </row>
    <row r="38" spans="2:6" ht="55.5" customHeight="1">
      <c r="B38" s="419"/>
      <c r="C38" s="359">
        <v>7</v>
      </c>
      <c r="D38" s="375" t="s">
        <v>575</v>
      </c>
      <c r="E38" s="359">
        <v>10</v>
      </c>
      <c r="F38" s="373" t="s">
        <v>576</v>
      </c>
    </row>
    <row r="39" spans="2:6" ht="49.5" customHeight="1">
      <c r="B39" s="419"/>
      <c r="C39" s="359">
        <v>8</v>
      </c>
      <c r="D39" s="373" t="s">
        <v>577</v>
      </c>
      <c r="E39" s="359" t="s">
        <v>535</v>
      </c>
      <c r="F39" s="373" t="s">
        <v>535</v>
      </c>
    </row>
    <row r="40" spans="2:6" ht="49.5" customHeight="1">
      <c r="B40" s="420"/>
      <c r="C40" s="359">
        <v>9</v>
      </c>
      <c r="D40" s="373" t="s">
        <v>578</v>
      </c>
      <c r="E40" s="359" t="s">
        <v>535</v>
      </c>
      <c r="F40" s="373" t="s">
        <v>535</v>
      </c>
    </row>
    <row r="41" spans="2:6" s="177" customFormat="1" ht="68.25" customHeight="1">
      <c r="B41" s="419" t="s">
        <v>98</v>
      </c>
      <c r="C41" s="359">
        <v>10</v>
      </c>
      <c r="D41" s="373" t="s">
        <v>579</v>
      </c>
      <c r="E41" s="361">
        <v>11</v>
      </c>
      <c r="F41" s="373" t="s">
        <v>580</v>
      </c>
    </row>
    <row r="42" spans="2:6" s="177" customFormat="1" ht="78.75" customHeight="1">
      <c r="B42" s="419"/>
      <c r="C42" s="359">
        <v>11</v>
      </c>
      <c r="D42" s="373" t="s">
        <v>581</v>
      </c>
      <c r="E42" s="361">
        <v>12</v>
      </c>
      <c r="F42" s="373" t="s">
        <v>582</v>
      </c>
    </row>
    <row r="43" spans="2:6" s="177" customFormat="1" ht="57">
      <c r="B43" s="418" t="s">
        <v>105</v>
      </c>
      <c r="C43" s="359">
        <v>12</v>
      </c>
      <c r="D43" s="373" t="s">
        <v>583</v>
      </c>
      <c r="E43" s="361">
        <v>13</v>
      </c>
      <c r="F43" s="373" t="s">
        <v>584</v>
      </c>
    </row>
    <row r="44" spans="2:6" s="177" customFormat="1" ht="55.5" customHeight="1">
      <c r="B44" s="419"/>
      <c r="C44" s="359">
        <v>13</v>
      </c>
      <c r="D44" s="373" t="s">
        <v>585</v>
      </c>
      <c r="E44" s="361" t="s">
        <v>535</v>
      </c>
      <c r="F44" s="373" t="s">
        <v>535</v>
      </c>
    </row>
    <row r="45" spans="2:6" s="177" customFormat="1" ht="14.25" customHeight="1">
      <c r="B45" s="420"/>
      <c r="C45" s="359">
        <v>14</v>
      </c>
      <c r="D45" s="373" t="s">
        <v>586</v>
      </c>
      <c r="E45" s="361" t="s">
        <v>535</v>
      </c>
      <c r="F45" s="373" t="s">
        <v>535</v>
      </c>
    </row>
    <row r="46" spans="2:6" s="177" customFormat="1" ht="61.5" customHeight="1">
      <c r="B46" s="369" t="s">
        <v>118</v>
      </c>
      <c r="C46" s="359">
        <v>15</v>
      </c>
      <c r="D46" s="373" t="s">
        <v>587</v>
      </c>
      <c r="E46" s="361">
        <v>14</v>
      </c>
      <c r="F46" s="373" t="s">
        <v>588</v>
      </c>
    </row>
    <row r="47" spans="2:6" ht="71.25" customHeight="1">
      <c r="B47" s="419" t="s">
        <v>124</v>
      </c>
      <c r="C47" s="359">
        <v>16</v>
      </c>
      <c r="D47" s="373" t="s">
        <v>589</v>
      </c>
      <c r="E47" s="361">
        <v>15</v>
      </c>
      <c r="F47" s="373" t="s">
        <v>590</v>
      </c>
    </row>
    <row r="48" spans="2:6" ht="58.5" customHeight="1">
      <c r="B48" s="420"/>
      <c r="C48" s="359">
        <v>17</v>
      </c>
      <c r="D48" s="373" t="s">
        <v>591</v>
      </c>
      <c r="E48" s="361" t="s">
        <v>535</v>
      </c>
      <c r="F48" s="373" t="s">
        <v>535</v>
      </c>
    </row>
    <row r="49" spans="1:7" ht="52.5" customHeight="1">
      <c r="B49" s="419" t="s">
        <v>127</v>
      </c>
      <c r="C49" s="359">
        <v>18</v>
      </c>
      <c r="D49" s="373" t="s">
        <v>592</v>
      </c>
      <c r="E49" s="361">
        <v>16</v>
      </c>
      <c r="F49" s="373" t="s">
        <v>129</v>
      </c>
    </row>
    <row r="50" spans="1:7" ht="39.75" customHeight="1">
      <c r="B50" s="420"/>
      <c r="C50" s="359" t="s">
        <v>535</v>
      </c>
      <c r="D50" s="373" t="s">
        <v>535</v>
      </c>
      <c r="E50" s="361">
        <v>17</v>
      </c>
      <c r="F50" s="373" t="s">
        <v>593</v>
      </c>
    </row>
    <row r="51" spans="1:7" ht="60" customHeight="1">
      <c r="B51" s="419" t="s">
        <v>131</v>
      </c>
      <c r="C51" s="359">
        <v>19</v>
      </c>
      <c r="D51" s="373" t="s">
        <v>134</v>
      </c>
      <c r="E51" s="361">
        <v>18</v>
      </c>
      <c r="F51" s="373" t="s">
        <v>594</v>
      </c>
    </row>
    <row r="52" spans="1:7" ht="36" customHeight="1">
      <c r="B52" s="419"/>
      <c r="C52" s="359" t="s">
        <v>535</v>
      </c>
      <c r="D52" s="373" t="s">
        <v>535</v>
      </c>
      <c r="E52" s="361">
        <v>19</v>
      </c>
      <c r="F52" s="373" t="s">
        <v>595</v>
      </c>
    </row>
    <row r="53" spans="1:7" ht="32.25" customHeight="1">
      <c r="B53" s="419"/>
      <c r="C53" s="359" t="s">
        <v>535</v>
      </c>
      <c r="D53" s="376" t="s">
        <v>535</v>
      </c>
      <c r="E53" s="377">
        <v>20</v>
      </c>
      <c r="F53" s="373" t="s">
        <v>596</v>
      </c>
    </row>
    <row r="54" spans="1:7" ht="33.75" customHeight="1">
      <c r="B54" s="419"/>
      <c r="C54" s="359" t="s">
        <v>535</v>
      </c>
      <c r="D54" s="378" t="s">
        <v>535</v>
      </c>
      <c r="E54" s="361">
        <v>21</v>
      </c>
      <c r="F54" s="373" t="s">
        <v>597</v>
      </c>
    </row>
    <row r="55" spans="1:7" ht="30.75" customHeight="1">
      <c r="B55" s="419"/>
      <c r="C55" s="359" t="s">
        <v>535</v>
      </c>
      <c r="D55" s="373" t="s">
        <v>535</v>
      </c>
      <c r="E55" s="361">
        <v>22</v>
      </c>
      <c r="F55" s="373" t="s">
        <v>598</v>
      </c>
    </row>
    <row r="56" spans="1:7" ht="36.75" customHeight="1">
      <c r="B56" s="420"/>
      <c r="C56" s="359" t="s">
        <v>535</v>
      </c>
      <c r="D56" s="373" t="s">
        <v>535</v>
      </c>
      <c r="E56" s="361">
        <v>23</v>
      </c>
      <c r="F56" s="379" t="s">
        <v>140</v>
      </c>
    </row>
    <row r="57" spans="1:7" ht="42.75">
      <c r="B57" s="419" t="s">
        <v>142</v>
      </c>
      <c r="C57" s="359">
        <v>20</v>
      </c>
      <c r="D57" s="373" t="s">
        <v>143</v>
      </c>
      <c r="E57" s="361">
        <v>24</v>
      </c>
      <c r="F57" s="373" t="s">
        <v>144</v>
      </c>
    </row>
    <row r="58" spans="1:7" ht="32.25" customHeight="1">
      <c r="B58" s="419"/>
      <c r="C58" s="359">
        <v>21</v>
      </c>
      <c r="D58" s="373" t="s">
        <v>148</v>
      </c>
      <c r="E58" s="361">
        <v>25</v>
      </c>
      <c r="F58" s="373" t="s">
        <v>599</v>
      </c>
    </row>
    <row r="59" spans="1:7" ht="31.5" customHeight="1">
      <c r="B59" s="419"/>
      <c r="C59" s="359">
        <v>22</v>
      </c>
      <c r="D59" s="373" t="s">
        <v>150</v>
      </c>
      <c r="E59" s="380">
        <v>26</v>
      </c>
      <c r="F59" s="373" t="s">
        <v>600</v>
      </c>
    </row>
    <row r="60" spans="1:7" ht="30.75" customHeight="1">
      <c r="B60" s="420"/>
      <c r="C60" s="359" t="s">
        <v>535</v>
      </c>
      <c r="D60" s="373" t="s">
        <v>535</v>
      </c>
      <c r="E60" s="380">
        <v>27</v>
      </c>
      <c r="F60" s="373" t="s">
        <v>601</v>
      </c>
    </row>
    <row r="61" spans="1:7">
      <c r="C61" s="347"/>
      <c r="D61" s="348"/>
      <c r="E61" s="347"/>
    </row>
    <row r="62" spans="1:7" ht="45.75" customHeight="1">
      <c r="A62" s="349"/>
      <c r="B62" s="350" t="s">
        <v>520</v>
      </c>
      <c r="C62" s="402" t="s">
        <v>521</v>
      </c>
      <c r="D62" s="403"/>
      <c r="E62" s="351" t="s">
        <v>522</v>
      </c>
      <c r="F62" s="352" t="s">
        <v>523</v>
      </c>
      <c r="G62" s="349"/>
    </row>
    <row r="63" spans="1:7" ht="36" customHeight="1">
      <c r="A63" s="349"/>
      <c r="B63" s="353" t="s">
        <v>524</v>
      </c>
      <c r="C63" s="396" t="s">
        <v>525</v>
      </c>
      <c r="D63" s="397"/>
      <c r="E63" s="354" t="s">
        <v>526</v>
      </c>
      <c r="F63" s="355" t="s">
        <v>527</v>
      </c>
      <c r="G63" s="349"/>
    </row>
    <row r="64" spans="1:7" ht="18" customHeight="1">
      <c r="F64" s="356"/>
    </row>
    <row r="65" ht="36" customHeight="1"/>
    <row r="66" ht="36" customHeight="1"/>
  </sheetData>
  <mergeCells count="34">
    <mergeCell ref="C1:F1"/>
    <mergeCell ref="C2:D2"/>
    <mergeCell ref="C4:F4"/>
    <mergeCell ref="B6:B7"/>
    <mergeCell ref="C6:D6"/>
    <mergeCell ref="E6:F6"/>
    <mergeCell ref="C7:D7"/>
    <mergeCell ref="E7:F7"/>
    <mergeCell ref="B9:F9"/>
    <mergeCell ref="B11:B12"/>
    <mergeCell ref="I12:M12"/>
    <mergeCell ref="B13:B15"/>
    <mergeCell ref="I13:M13"/>
    <mergeCell ref="I14:M14"/>
    <mergeCell ref="I15:M15"/>
    <mergeCell ref="B41:B42"/>
    <mergeCell ref="B16:B18"/>
    <mergeCell ref="I16:M16"/>
    <mergeCell ref="I17:M17"/>
    <mergeCell ref="I18:M18"/>
    <mergeCell ref="B19:B21"/>
    <mergeCell ref="I20:M20"/>
    <mergeCell ref="B23:B24"/>
    <mergeCell ref="B25:F25"/>
    <mergeCell ref="B27:B34"/>
    <mergeCell ref="B35:B36"/>
    <mergeCell ref="B37:B40"/>
    <mergeCell ref="C63:D63"/>
    <mergeCell ref="B43:B45"/>
    <mergeCell ref="B47:B48"/>
    <mergeCell ref="B49:B50"/>
    <mergeCell ref="B51:B56"/>
    <mergeCell ref="B57:B60"/>
    <mergeCell ref="C62:D62"/>
  </mergeCells>
  <pageMargins left="0.7" right="0.7" top="0.75" bottom="0.75" header="0.3" footer="0.3"/>
  <pageSetup scale="14" orientation="portrait" r:id="rId1"/>
  <colBreaks count="1" manualBreakCount="1">
    <brk id="9"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zoomScale="85" zoomScaleNormal="85" workbookViewId="0">
      <selection activeCell="A5" sqref="A5"/>
    </sheetView>
  </sheetViews>
  <sheetFormatPr baseColWidth="10" defaultColWidth="10.42578125" defaultRowHeight="15"/>
  <cols>
    <col min="1" max="1" width="60.85546875" style="198" customWidth="1"/>
    <col min="2" max="2" width="15.85546875" style="199" customWidth="1"/>
    <col min="3" max="5" width="15.85546875" style="200" customWidth="1"/>
    <col min="6" max="6" width="40.85546875" style="198" customWidth="1"/>
    <col min="7" max="7" width="2.7109375" style="184" customWidth="1"/>
    <col min="8" max="16384" width="10.42578125" style="184"/>
  </cols>
  <sheetData>
    <row r="1" spans="1:6" ht="80.099999999999994" customHeight="1">
      <c r="A1" s="183"/>
      <c r="B1" s="435" t="s">
        <v>152</v>
      </c>
      <c r="C1" s="435"/>
      <c r="D1" s="435"/>
      <c r="E1" s="435"/>
      <c r="F1" s="183"/>
    </row>
    <row r="2" spans="1:6">
      <c r="A2" s="434" t="s">
        <v>153</v>
      </c>
      <c r="B2" s="434"/>
      <c r="C2" s="434"/>
      <c r="D2" s="434"/>
      <c r="E2" s="434"/>
      <c r="F2" s="434"/>
    </row>
    <row r="3" spans="1:6" ht="28.5" customHeight="1">
      <c r="A3" s="436" t="s">
        <v>154</v>
      </c>
      <c r="B3" s="437" t="s">
        <v>155</v>
      </c>
      <c r="C3" s="437"/>
      <c r="D3" s="437"/>
      <c r="E3" s="437"/>
      <c r="F3" s="185" t="s">
        <v>156</v>
      </c>
    </row>
    <row r="4" spans="1:6" ht="46.5" customHeight="1">
      <c r="A4" s="436"/>
      <c r="B4" s="186" t="s">
        <v>157</v>
      </c>
      <c r="C4" s="186" t="s">
        <v>158</v>
      </c>
      <c r="D4" s="186" t="s">
        <v>159</v>
      </c>
      <c r="E4" s="186" t="s">
        <v>160</v>
      </c>
      <c r="F4" s="187"/>
    </row>
    <row r="5" spans="1:6" ht="65.099999999999994" customHeight="1">
      <c r="A5" s="188" t="s">
        <v>161</v>
      </c>
      <c r="B5" s="189"/>
      <c r="C5" s="190"/>
      <c r="D5" s="190">
        <v>8.9</v>
      </c>
      <c r="E5" s="190">
        <v>13.16</v>
      </c>
      <c r="F5" s="191" t="s">
        <v>162</v>
      </c>
    </row>
    <row r="6" spans="1:6" ht="65.099999999999994" customHeight="1">
      <c r="A6" s="192" t="s">
        <v>163</v>
      </c>
      <c r="B6" s="189"/>
      <c r="C6" s="190"/>
      <c r="D6" s="190">
        <v>11</v>
      </c>
      <c r="E6" s="190" t="s">
        <v>164</v>
      </c>
      <c r="F6" s="191" t="s">
        <v>162</v>
      </c>
    </row>
    <row r="7" spans="1:6" ht="65.099999999999994" customHeight="1">
      <c r="A7" s="192" t="s">
        <v>165</v>
      </c>
      <c r="B7" s="193"/>
      <c r="C7" s="194"/>
      <c r="D7" s="194">
        <v>1</v>
      </c>
      <c r="E7" s="194" t="s">
        <v>166</v>
      </c>
      <c r="F7" s="191" t="s">
        <v>162</v>
      </c>
    </row>
    <row r="8" spans="1:6" ht="65.099999999999994" customHeight="1">
      <c r="A8" s="195" t="s">
        <v>167</v>
      </c>
      <c r="B8" s="193">
        <v>16</v>
      </c>
      <c r="C8" s="194">
        <v>3.4</v>
      </c>
      <c r="D8" s="194" t="s">
        <v>168</v>
      </c>
      <c r="E8" s="194" t="s">
        <v>169</v>
      </c>
      <c r="F8" s="191" t="s">
        <v>162</v>
      </c>
    </row>
    <row r="9" spans="1:6" ht="78.95" customHeight="1">
      <c r="A9" s="195" t="s">
        <v>170</v>
      </c>
      <c r="B9" s="193" t="s">
        <v>171</v>
      </c>
      <c r="C9" s="193">
        <v>7</v>
      </c>
      <c r="D9" s="190" t="s">
        <v>172</v>
      </c>
      <c r="E9" s="190" t="s">
        <v>173</v>
      </c>
      <c r="F9" s="191" t="s">
        <v>162</v>
      </c>
    </row>
    <row r="10" spans="1:6" ht="65.099999999999994" customHeight="1">
      <c r="A10" s="192" t="s">
        <v>174</v>
      </c>
      <c r="B10" s="189"/>
      <c r="C10" s="190"/>
      <c r="D10" s="190" t="s">
        <v>175</v>
      </c>
      <c r="E10" s="190">
        <v>28</v>
      </c>
      <c r="F10" s="191" t="s">
        <v>162</v>
      </c>
    </row>
    <row r="11" spans="1:6" ht="65.099999999999994" customHeight="1">
      <c r="A11" s="196" t="s">
        <v>176</v>
      </c>
      <c r="B11" s="193"/>
      <c r="C11" s="194"/>
      <c r="D11" s="194" t="s">
        <v>177</v>
      </c>
      <c r="E11" s="194">
        <v>20.21</v>
      </c>
      <c r="F11" s="197" t="s">
        <v>162</v>
      </c>
    </row>
    <row r="12" spans="1:6" ht="65.099999999999994" customHeight="1">
      <c r="A12" s="196" t="s">
        <v>178</v>
      </c>
      <c r="B12" s="193"/>
      <c r="C12" s="194"/>
      <c r="D12" s="190" t="s">
        <v>179</v>
      </c>
      <c r="E12" s="194" t="s">
        <v>180</v>
      </c>
      <c r="F12" s="197" t="s">
        <v>162</v>
      </c>
    </row>
    <row r="13" spans="1:6" ht="65.099999999999994" customHeight="1">
      <c r="A13" s="196" t="s">
        <v>181</v>
      </c>
      <c r="B13" s="193">
        <v>2.17</v>
      </c>
      <c r="C13" s="194">
        <v>8</v>
      </c>
      <c r="D13" s="194">
        <v>1</v>
      </c>
      <c r="E13" s="194" t="s">
        <v>182</v>
      </c>
      <c r="F13" s="197" t="s">
        <v>183</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29" zoomScaleNormal="100" workbookViewId="0">
      <selection activeCell="F42" sqref="F42:G42"/>
    </sheetView>
  </sheetViews>
  <sheetFormatPr baseColWidth="10" defaultColWidth="11.42578125" defaultRowHeight="12"/>
  <cols>
    <col min="1" max="1" width="2.7109375" style="126" customWidth="1"/>
    <col min="2" max="2" width="24.7109375" style="126" customWidth="1"/>
    <col min="3" max="3" width="11.28515625" style="127" customWidth="1"/>
    <col min="4" max="4" width="19.28515625" style="127" customWidth="1"/>
    <col min="5" max="5" width="13.5703125" style="126" customWidth="1"/>
    <col min="6" max="6" width="24.7109375" style="126" customWidth="1"/>
    <col min="7" max="7" width="79.140625" style="126" customWidth="1"/>
    <col min="8" max="8" width="11.42578125" style="126"/>
    <col min="9" max="9" width="32" style="126" customWidth="1"/>
    <col min="10" max="16384" width="11.42578125" style="126"/>
  </cols>
  <sheetData>
    <row r="1" spans="2:9" ht="12.75" thickBot="1"/>
    <row r="2" spans="2:9">
      <c r="B2" s="472" t="s">
        <v>184</v>
      </c>
      <c r="C2" s="473"/>
      <c r="D2" s="473"/>
      <c r="E2" s="473"/>
      <c r="F2" s="473"/>
      <c r="G2" s="474"/>
    </row>
    <row r="3" spans="2:9">
      <c r="B3" s="475" t="s">
        <v>185</v>
      </c>
      <c r="C3" s="476"/>
      <c r="D3" s="477"/>
      <c r="E3" s="477"/>
      <c r="F3" s="477"/>
      <c r="G3" s="478"/>
    </row>
    <row r="4" spans="2:9" ht="48.75" customHeight="1">
      <c r="B4" s="479" t="s">
        <v>186</v>
      </c>
      <c r="C4" s="480"/>
      <c r="D4" s="480"/>
      <c r="E4" s="480"/>
      <c r="F4" s="480"/>
      <c r="G4" s="481"/>
    </row>
    <row r="5" spans="2:9">
      <c r="B5" s="128"/>
      <c r="C5" s="143"/>
      <c r="D5" s="144"/>
      <c r="E5" s="145"/>
      <c r="F5" s="145"/>
      <c r="G5" s="146"/>
    </row>
    <row r="6" spans="2:9" ht="16.5" customHeight="1">
      <c r="B6" s="482" t="s">
        <v>187</v>
      </c>
      <c r="C6" s="483"/>
      <c r="D6" s="483"/>
      <c r="E6" s="483"/>
      <c r="F6" s="483"/>
      <c r="G6" s="484"/>
    </row>
    <row r="7" spans="2:9" ht="76.5" customHeight="1">
      <c r="B7" s="482"/>
      <c r="C7" s="483"/>
      <c r="D7" s="483"/>
      <c r="E7" s="483"/>
      <c r="F7" s="483"/>
      <c r="G7" s="484"/>
    </row>
    <row r="8" spans="2:9" ht="12.75" thickBot="1">
      <c r="B8" s="129"/>
      <c r="C8" s="130"/>
      <c r="D8" s="130"/>
      <c r="E8" s="131"/>
      <c r="F8" s="132"/>
      <c r="G8" s="147"/>
    </row>
    <row r="9" spans="2:9">
      <c r="B9" s="133"/>
      <c r="C9" s="134" t="s">
        <v>188</v>
      </c>
      <c r="D9" s="485" t="s">
        <v>189</v>
      </c>
      <c r="E9" s="486"/>
      <c r="F9" s="487" t="s">
        <v>190</v>
      </c>
      <c r="G9" s="488"/>
    </row>
    <row r="10" spans="2:9" ht="15" customHeight="1">
      <c r="B10" s="135"/>
      <c r="C10" s="136">
        <v>5</v>
      </c>
      <c r="D10" s="470" t="s">
        <v>191</v>
      </c>
      <c r="E10" s="471"/>
      <c r="F10" s="464" t="s">
        <v>192</v>
      </c>
      <c r="G10" s="461"/>
      <c r="H10" s="439"/>
      <c r="I10" s="439"/>
    </row>
    <row r="11" spans="2:9">
      <c r="B11" s="135"/>
      <c r="C11" s="136">
        <v>5</v>
      </c>
      <c r="D11" s="470" t="s">
        <v>193</v>
      </c>
      <c r="E11" s="471"/>
      <c r="F11" s="464" t="s">
        <v>194</v>
      </c>
      <c r="G11" s="461"/>
      <c r="H11" s="439"/>
      <c r="I11" s="439"/>
    </row>
    <row r="12" spans="2:9">
      <c r="B12" s="135"/>
      <c r="C12" s="136">
        <v>5</v>
      </c>
      <c r="D12" s="470" t="s">
        <v>195</v>
      </c>
      <c r="E12" s="471"/>
      <c r="F12" s="464" t="s">
        <v>196</v>
      </c>
      <c r="G12" s="461"/>
      <c r="H12" s="439"/>
      <c r="I12" s="439"/>
    </row>
    <row r="13" spans="2:9" ht="27.75" customHeight="1">
      <c r="B13" s="135"/>
      <c r="C13" s="136">
        <v>5</v>
      </c>
      <c r="D13" s="470" t="s">
        <v>197</v>
      </c>
      <c r="E13" s="471"/>
      <c r="F13" s="464" t="s">
        <v>198</v>
      </c>
      <c r="G13" s="461"/>
      <c r="H13" s="439"/>
      <c r="I13" s="439"/>
    </row>
    <row r="14" spans="2:9">
      <c r="B14" s="135"/>
      <c r="C14" s="136">
        <v>5</v>
      </c>
      <c r="D14" s="470" t="s">
        <v>199</v>
      </c>
      <c r="E14" s="471"/>
      <c r="F14" s="464" t="s">
        <v>200</v>
      </c>
      <c r="G14" s="461"/>
      <c r="H14" s="439"/>
      <c r="I14" s="439"/>
    </row>
    <row r="15" spans="2:9" ht="41.25" customHeight="1">
      <c r="B15" s="135"/>
      <c r="C15" s="136">
        <v>5</v>
      </c>
      <c r="D15" s="470" t="s">
        <v>201</v>
      </c>
      <c r="E15" s="471"/>
      <c r="F15" s="464" t="s">
        <v>452</v>
      </c>
      <c r="G15" s="461"/>
      <c r="H15" s="439"/>
      <c r="I15" s="439"/>
    </row>
    <row r="16" spans="2:9" ht="41.25" customHeight="1">
      <c r="B16" s="135"/>
      <c r="C16" s="136">
        <v>5</v>
      </c>
      <c r="D16" s="465" t="s">
        <v>202</v>
      </c>
      <c r="E16" s="466"/>
      <c r="F16" s="464" t="s">
        <v>203</v>
      </c>
      <c r="G16" s="461"/>
      <c r="H16" s="439"/>
      <c r="I16" s="439"/>
    </row>
    <row r="17" spans="2:9" ht="51.75" customHeight="1">
      <c r="B17" s="135"/>
      <c r="C17" s="136">
        <v>5</v>
      </c>
      <c r="D17" s="466" t="s">
        <v>204</v>
      </c>
      <c r="E17" s="469"/>
      <c r="F17" s="464" t="s">
        <v>205</v>
      </c>
      <c r="G17" s="461"/>
      <c r="H17" s="439"/>
      <c r="I17" s="439"/>
    </row>
    <row r="18" spans="2:9" ht="51.75" customHeight="1">
      <c r="B18" s="135"/>
      <c r="C18" s="136">
        <v>5</v>
      </c>
      <c r="D18" s="465" t="s">
        <v>206</v>
      </c>
      <c r="E18" s="466"/>
      <c r="F18" s="464" t="s">
        <v>207</v>
      </c>
      <c r="G18" s="461"/>
      <c r="H18" s="439"/>
      <c r="I18" s="439"/>
    </row>
    <row r="19" spans="2:9" ht="51.75" customHeight="1">
      <c r="B19" s="135"/>
      <c r="C19" s="136">
        <v>5</v>
      </c>
      <c r="D19" s="115" t="s">
        <v>208</v>
      </c>
      <c r="E19" s="116"/>
      <c r="F19" s="464" t="s">
        <v>209</v>
      </c>
      <c r="G19" s="461"/>
      <c r="H19" s="439"/>
      <c r="I19" s="439"/>
    </row>
    <row r="20" spans="2:9" ht="51.75" customHeight="1">
      <c r="B20" s="135"/>
      <c r="C20" s="136">
        <v>5</v>
      </c>
      <c r="D20" s="115" t="s">
        <v>210</v>
      </c>
      <c r="E20" s="116"/>
      <c r="F20" s="464" t="s">
        <v>211</v>
      </c>
      <c r="G20" s="461"/>
      <c r="H20" s="439"/>
      <c r="I20" s="439"/>
    </row>
    <row r="21" spans="2:9" ht="66.75" customHeight="1">
      <c r="B21" s="135"/>
      <c r="C21" s="136">
        <v>5</v>
      </c>
      <c r="D21" s="465" t="s">
        <v>212</v>
      </c>
      <c r="E21" s="466"/>
      <c r="F21" s="464" t="s">
        <v>213</v>
      </c>
      <c r="G21" s="461"/>
      <c r="H21" s="439"/>
      <c r="I21" s="439"/>
    </row>
    <row r="22" spans="2:9" ht="23.25" customHeight="1">
      <c r="B22" s="135"/>
      <c r="C22" s="136">
        <v>5</v>
      </c>
      <c r="D22" s="467" t="s">
        <v>214</v>
      </c>
      <c r="E22" s="468"/>
      <c r="F22" s="464" t="s">
        <v>215</v>
      </c>
      <c r="G22" s="461"/>
      <c r="H22" s="440"/>
      <c r="I22" s="440"/>
    </row>
    <row r="23" spans="2:9" ht="26.25" customHeight="1">
      <c r="B23" s="135"/>
      <c r="C23" s="136">
        <v>5</v>
      </c>
      <c r="D23" s="459" t="s">
        <v>216</v>
      </c>
      <c r="E23" s="459"/>
      <c r="F23" s="460" t="s">
        <v>217</v>
      </c>
      <c r="G23" s="461"/>
      <c r="H23" s="439"/>
      <c r="I23" s="439"/>
    </row>
    <row r="24" spans="2:9" ht="26.25" customHeight="1">
      <c r="B24" s="135"/>
      <c r="C24" s="136">
        <v>5</v>
      </c>
      <c r="D24" s="459" t="s">
        <v>218</v>
      </c>
      <c r="E24" s="459"/>
      <c r="F24" s="460" t="s">
        <v>453</v>
      </c>
      <c r="G24" s="461"/>
      <c r="H24" s="439"/>
      <c r="I24" s="439"/>
    </row>
    <row r="25" spans="2:9" ht="26.25" customHeight="1">
      <c r="B25" s="135"/>
      <c r="C25" s="136">
        <v>5</v>
      </c>
      <c r="D25" s="462" t="s">
        <v>219</v>
      </c>
      <c r="E25" s="463"/>
      <c r="F25" s="460" t="s">
        <v>220</v>
      </c>
      <c r="G25" s="461"/>
      <c r="H25" s="439"/>
      <c r="I25" s="439"/>
    </row>
    <row r="26" spans="2:9" ht="27" customHeight="1">
      <c r="B26" s="85"/>
      <c r="C26" s="439" t="s">
        <v>221</v>
      </c>
      <c r="D26" s="454"/>
      <c r="E26" s="454"/>
      <c r="F26" s="454"/>
      <c r="G26" s="455"/>
    </row>
    <row r="27" spans="2:9" ht="27" customHeight="1">
      <c r="B27" s="441" t="s">
        <v>222</v>
      </c>
      <c r="C27" s="442"/>
      <c r="D27" s="442"/>
      <c r="E27" s="442"/>
      <c r="F27" s="442"/>
      <c r="G27" s="443"/>
    </row>
    <row r="28" spans="2:9" ht="10.5" customHeight="1">
      <c r="B28" s="137"/>
      <c r="D28" s="86"/>
      <c r="E28" s="87"/>
      <c r="F28" s="88"/>
      <c r="G28" s="88"/>
    </row>
    <row r="29" spans="2:9">
      <c r="B29" s="137"/>
      <c r="C29" s="138"/>
      <c r="D29" s="456" t="s">
        <v>189</v>
      </c>
      <c r="E29" s="456"/>
      <c r="F29" s="457" t="s">
        <v>190</v>
      </c>
      <c r="G29" s="458"/>
    </row>
    <row r="30" spans="2:9">
      <c r="B30" s="137"/>
      <c r="D30" s="447" t="s">
        <v>191</v>
      </c>
      <c r="E30" s="447"/>
      <c r="F30" s="448" t="s">
        <v>223</v>
      </c>
      <c r="G30" s="449"/>
      <c r="H30" s="439"/>
      <c r="I30" s="439"/>
    </row>
    <row r="31" spans="2:9">
      <c r="B31" s="137"/>
      <c r="D31" s="447" t="s">
        <v>193</v>
      </c>
      <c r="E31" s="447"/>
      <c r="F31" s="448" t="s">
        <v>224</v>
      </c>
      <c r="G31" s="449"/>
      <c r="H31" s="439"/>
      <c r="I31" s="439"/>
    </row>
    <row r="32" spans="2:9">
      <c r="B32" s="137"/>
      <c r="D32" s="447" t="s">
        <v>195</v>
      </c>
      <c r="E32" s="447"/>
      <c r="F32" s="448" t="s">
        <v>225</v>
      </c>
      <c r="G32" s="449"/>
      <c r="H32" s="439"/>
      <c r="I32" s="439"/>
    </row>
    <row r="33" spans="2:9">
      <c r="B33" s="137"/>
      <c r="D33" s="447" t="s">
        <v>197</v>
      </c>
      <c r="E33" s="447"/>
      <c r="F33" s="448" t="s">
        <v>226</v>
      </c>
      <c r="G33" s="449"/>
      <c r="H33" s="439"/>
      <c r="I33" s="439"/>
    </row>
    <row r="34" spans="2:9">
      <c r="B34" s="137"/>
      <c r="D34" s="447" t="s">
        <v>199</v>
      </c>
      <c r="E34" s="447"/>
      <c r="F34" s="448" t="s">
        <v>227</v>
      </c>
      <c r="G34" s="449"/>
      <c r="H34" s="439"/>
      <c r="I34" s="439"/>
    </row>
    <row r="35" spans="2:9" ht="40.9" customHeight="1">
      <c r="B35" s="137"/>
      <c r="D35" s="447" t="s">
        <v>228</v>
      </c>
      <c r="E35" s="447"/>
      <c r="F35" s="448" t="s">
        <v>229</v>
      </c>
      <c r="G35" s="449"/>
      <c r="H35" s="439"/>
      <c r="I35" s="439"/>
    </row>
    <row r="36" spans="2:9" ht="42" customHeight="1">
      <c r="B36" s="139"/>
      <c r="C36" s="140"/>
      <c r="D36" s="447" t="s">
        <v>230</v>
      </c>
      <c r="E36" s="447"/>
      <c r="F36" s="448" t="s">
        <v>231</v>
      </c>
      <c r="G36" s="449"/>
      <c r="H36" s="438"/>
      <c r="I36" s="438"/>
    </row>
    <row r="37" spans="2:9" ht="30.75" customHeight="1">
      <c r="B37" s="139"/>
      <c r="C37" s="140"/>
      <c r="D37" s="447" t="s">
        <v>232</v>
      </c>
      <c r="E37" s="447"/>
      <c r="F37" s="448" t="s">
        <v>233</v>
      </c>
      <c r="G37" s="449"/>
      <c r="H37" s="438"/>
      <c r="I37" s="438"/>
    </row>
    <row r="38" spans="2:9" ht="33" customHeight="1">
      <c r="B38" s="139"/>
      <c r="C38" s="140"/>
      <c r="D38" s="447" t="s">
        <v>234</v>
      </c>
      <c r="E38" s="447"/>
      <c r="F38" s="448" t="s">
        <v>233</v>
      </c>
      <c r="G38" s="449"/>
      <c r="H38" s="438"/>
      <c r="I38" s="438"/>
    </row>
    <row r="39" spans="2:9" ht="30" customHeight="1">
      <c r="B39" s="139"/>
      <c r="C39" s="140"/>
      <c r="D39" s="447" t="s">
        <v>235</v>
      </c>
      <c r="E39" s="447"/>
      <c r="F39" s="448" t="s">
        <v>233</v>
      </c>
      <c r="G39" s="449"/>
      <c r="H39" s="438"/>
      <c r="I39" s="438"/>
    </row>
    <row r="40" spans="2:9" ht="30" customHeight="1">
      <c r="B40" s="139"/>
      <c r="C40" s="140"/>
      <c r="D40" s="447" t="s">
        <v>236</v>
      </c>
      <c r="E40" s="447"/>
      <c r="F40" s="448" t="s">
        <v>233</v>
      </c>
      <c r="G40" s="449"/>
      <c r="H40" s="438"/>
      <c r="I40" s="438"/>
    </row>
    <row r="41" spans="2:9" ht="30" customHeight="1">
      <c r="B41" s="139"/>
      <c r="C41" s="140"/>
      <c r="D41" s="450" t="s">
        <v>237</v>
      </c>
      <c r="E41" s="451"/>
      <c r="F41" s="448" t="s">
        <v>238</v>
      </c>
      <c r="G41" s="449"/>
      <c r="H41" s="438"/>
      <c r="I41" s="438"/>
    </row>
    <row r="42" spans="2:9" ht="35.25" customHeight="1">
      <c r="B42" s="139"/>
      <c r="C42" s="140"/>
      <c r="D42" s="447" t="s">
        <v>239</v>
      </c>
      <c r="E42" s="447"/>
      <c r="F42" s="448" t="s">
        <v>240</v>
      </c>
      <c r="G42" s="449"/>
      <c r="H42" s="438"/>
      <c r="I42" s="438"/>
    </row>
    <row r="43" spans="2:9" ht="31.5" customHeight="1">
      <c r="B43" s="139"/>
      <c r="C43" s="140"/>
      <c r="D43" s="447" t="s">
        <v>232</v>
      </c>
      <c r="E43" s="447"/>
      <c r="F43" s="448" t="s">
        <v>233</v>
      </c>
      <c r="G43" s="449"/>
      <c r="H43" s="438"/>
      <c r="I43" s="438"/>
    </row>
    <row r="44" spans="2:9" ht="35.25" customHeight="1">
      <c r="B44" s="139"/>
      <c r="C44" s="140"/>
      <c r="D44" s="447" t="s">
        <v>241</v>
      </c>
      <c r="E44" s="447"/>
      <c r="F44" s="448" t="s">
        <v>233</v>
      </c>
      <c r="G44" s="449"/>
      <c r="H44" s="438"/>
      <c r="I44" s="438"/>
    </row>
    <row r="45" spans="2:9" ht="57" customHeight="1">
      <c r="B45" s="139"/>
      <c r="C45" s="140"/>
      <c r="D45" s="447" t="s">
        <v>236</v>
      </c>
      <c r="E45" s="447"/>
      <c r="F45" s="448" t="s">
        <v>233</v>
      </c>
      <c r="G45" s="449"/>
      <c r="H45" s="438"/>
      <c r="I45" s="438"/>
    </row>
    <row r="46" spans="2:9" ht="32.25" customHeight="1">
      <c r="B46" s="139"/>
      <c r="C46" s="140"/>
      <c r="D46" s="447" t="s">
        <v>234</v>
      </c>
      <c r="E46" s="447"/>
      <c r="F46" s="448" t="s">
        <v>233</v>
      </c>
      <c r="G46" s="449"/>
      <c r="H46" s="438"/>
      <c r="I46" s="438"/>
    </row>
    <row r="47" spans="2:9" ht="32.25" customHeight="1">
      <c r="B47" s="139"/>
      <c r="C47" s="140"/>
      <c r="D47" s="450" t="s">
        <v>242</v>
      </c>
      <c r="E47" s="451"/>
      <c r="F47" s="452" t="s">
        <v>243</v>
      </c>
      <c r="G47" s="453"/>
      <c r="H47" s="438"/>
      <c r="I47" s="438"/>
    </row>
    <row r="48" spans="2:9" ht="32.25" customHeight="1">
      <c r="B48" s="139"/>
      <c r="C48" s="140"/>
      <c r="D48" s="447" t="s">
        <v>244</v>
      </c>
      <c r="E48" s="447"/>
      <c r="F48" s="448" t="s">
        <v>245</v>
      </c>
      <c r="G48" s="449"/>
      <c r="H48" s="438"/>
      <c r="I48" s="438"/>
    </row>
    <row r="49" spans="2:9" ht="32.25" customHeight="1">
      <c r="B49" s="139"/>
      <c r="C49" s="140"/>
      <c r="D49" s="447" t="s">
        <v>246</v>
      </c>
      <c r="E49" s="447"/>
      <c r="F49" s="448" t="s">
        <v>247</v>
      </c>
      <c r="G49" s="449"/>
      <c r="H49" s="438"/>
      <c r="I49" s="438"/>
    </row>
    <row r="50" spans="2:9" ht="32.25" customHeight="1">
      <c r="B50" s="139"/>
      <c r="C50" s="140"/>
      <c r="D50" s="447" t="s">
        <v>248</v>
      </c>
      <c r="E50" s="447"/>
      <c r="F50" s="448" t="s">
        <v>249</v>
      </c>
      <c r="G50" s="449"/>
      <c r="H50" s="438"/>
      <c r="I50" s="438"/>
    </row>
    <row r="51" spans="2:9" ht="32.25" customHeight="1">
      <c r="B51" s="139"/>
      <c r="C51" s="140"/>
      <c r="D51" s="86"/>
      <c r="E51" s="86"/>
      <c r="F51" s="88"/>
      <c r="G51" s="88"/>
    </row>
    <row r="52" spans="2:9" ht="21.75" customHeight="1">
      <c r="B52" s="441" t="s">
        <v>250</v>
      </c>
      <c r="C52" s="442"/>
      <c r="D52" s="442"/>
      <c r="E52" s="442"/>
      <c r="F52" s="442"/>
      <c r="G52" s="443"/>
    </row>
    <row r="53" spans="2:9" ht="21.75" customHeight="1">
      <c r="B53" s="441" t="s">
        <v>251</v>
      </c>
      <c r="C53" s="442"/>
      <c r="D53" s="442"/>
      <c r="E53" s="442"/>
      <c r="F53" s="442"/>
      <c r="G53" s="443"/>
    </row>
    <row r="54" spans="2:9" ht="20.25" customHeight="1">
      <c r="B54" s="441" t="s">
        <v>252</v>
      </c>
      <c r="C54" s="442"/>
      <c r="D54" s="442"/>
      <c r="E54" s="442"/>
      <c r="F54" s="442"/>
      <c r="G54" s="443"/>
    </row>
    <row r="55" spans="2:9" ht="20.25" customHeight="1">
      <c r="B55" s="441" t="s">
        <v>253</v>
      </c>
      <c r="C55" s="442"/>
      <c r="D55" s="442"/>
      <c r="E55" s="442"/>
      <c r="F55" s="442"/>
      <c r="G55" s="443"/>
    </row>
    <row r="56" spans="2:9" ht="18" customHeight="1" thickBot="1">
      <c r="B56" s="444" t="s">
        <v>254</v>
      </c>
      <c r="C56" s="445"/>
      <c r="D56" s="445"/>
      <c r="E56" s="445"/>
      <c r="F56" s="445"/>
      <c r="G56" s="446"/>
    </row>
    <row r="57" spans="2:9">
      <c r="B57" s="141"/>
      <c r="C57" s="142"/>
      <c r="D57" s="141"/>
      <c r="E57" s="141"/>
      <c r="F57" s="141"/>
      <c r="G57" s="141"/>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D34" zoomScaleNormal="100" zoomScalePageLayoutView="50" workbookViewId="0">
      <selection activeCell="J20" sqref="J20"/>
    </sheetView>
  </sheetViews>
  <sheetFormatPr baseColWidth="10" defaultColWidth="11.42578125" defaultRowHeight="15"/>
  <cols>
    <col min="1" max="1" width="5" bestFit="1" customWidth="1"/>
    <col min="2" max="3" width="28.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560"/>
      <c r="B1" s="561"/>
      <c r="C1" s="561"/>
      <c r="D1" s="201"/>
      <c r="E1" s="33"/>
      <c r="F1" s="33"/>
      <c r="G1" s="33"/>
      <c r="H1" s="33"/>
      <c r="I1" s="33"/>
      <c r="J1" s="33"/>
      <c r="K1" s="33"/>
      <c r="L1" s="33"/>
      <c r="M1" s="33"/>
      <c r="N1" s="202"/>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562"/>
      <c r="B2" s="563"/>
      <c r="C2" s="563"/>
      <c r="D2" s="203"/>
      <c r="E2" s="28"/>
      <c r="F2" s="28"/>
      <c r="G2" s="28"/>
      <c r="H2" s="28"/>
      <c r="I2" s="28"/>
      <c r="J2" s="28"/>
      <c r="K2" s="28"/>
      <c r="L2" s="28"/>
      <c r="M2" s="28"/>
      <c r="N2" s="204"/>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05"/>
      <c r="B3" s="206"/>
      <c r="C3" s="206"/>
      <c r="D3" s="203"/>
      <c r="E3" s="28"/>
      <c r="F3" s="28"/>
      <c r="G3" s="28"/>
      <c r="H3" s="28"/>
      <c r="I3" s="28"/>
      <c r="J3" s="28"/>
      <c r="K3" s="28"/>
      <c r="L3" s="28"/>
      <c r="M3" s="28"/>
      <c r="N3" s="204"/>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514" t="s">
        <v>255</v>
      </c>
      <c r="B4" s="514"/>
      <c r="C4" s="514"/>
      <c r="D4" s="544" t="s">
        <v>4</v>
      </c>
      <c r="E4" s="545"/>
      <c r="F4" s="545"/>
      <c r="G4" s="545"/>
      <c r="H4" s="545"/>
      <c r="I4" s="545"/>
      <c r="J4" s="545"/>
      <c r="K4" s="545"/>
      <c r="L4" s="545"/>
      <c r="M4" s="545"/>
      <c r="N4" s="546"/>
      <c r="O4" s="111"/>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514" t="s">
        <v>256</v>
      </c>
      <c r="B5" s="514"/>
      <c r="C5" s="514"/>
      <c r="D5" s="544" t="s">
        <v>528</v>
      </c>
      <c r="E5" s="545"/>
      <c r="F5" s="545"/>
      <c r="G5" s="545"/>
      <c r="H5" s="545"/>
      <c r="I5" s="545"/>
      <c r="J5" s="545"/>
      <c r="K5" s="545"/>
      <c r="L5" s="545"/>
      <c r="M5" s="545"/>
      <c r="N5" s="546"/>
      <c r="O5" s="112"/>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514" t="s">
        <v>257</v>
      </c>
      <c r="B6" s="514"/>
      <c r="C6" s="514"/>
      <c r="D6" s="544" t="s">
        <v>258</v>
      </c>
      <c r="E6" s="545"/>
      <c r="F6" s="545"/>
      <c r="G6" s="545"/>
      <c r="H6" s="545"/>
      <c r="I6" s="545"/>
      <c r="J6" s="545"/>
      <c r="K6" s="545"/>
      <c r="L6" s="545"/>
      <c r="M6" s="545"/>
      <c r="N6" s="546"/>
      <c r="O6" s="89"/>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0" t="s">
        <v>259</v>
      </c>
      <c r="B7" s="91"/>
      <c r="C7" s="91"/>
      <c r="D7" s="518" t="s">
        <v>260</v>
      </c>
      <c r="E7" s="568" t="s">
        <v>261</v>
      </c>
      <c r="F7" s="569"/>
      <c r="G7" s="569"/>
      <c r="H7" s="570"/>
      <c r="I7" s="547" t="s">
        <v>262</v>
      </c>
      <c r="J7" s="548"/>
      <c r="K7" s="548"/>
      <c r="L7" s="548"/>
      <c r="M7" s="549"/>
      <c r="N7" s="533" t="s">
        <v>263</v>
      </c>
      <c r="O7" s="534"/>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515" t="s">
        <v>264</v>
      </c>
      <c r="B8" s="517" t="s">
        <v>265</v>
      </c>
      <c r="C8" s="84" t="s">
        <v>266</v>
      </c>
      <c r="D8" s="518"/>
      <c r="E8" s="519" t="s">
        <v>204</v>
      </c>
      <c r="F8" s="519" t="s">
        <v>267</v>
      </c>
      <c r="G8" s="519" t="s">
        <v>268</v>
      </c>
      <c r="H8" s="519" t="s">
        <v>210</v>
      </c>
      <c r="I8" s="535" t="s">
        <v>269</v>
      </c>
      <c r="J8" s="80" t="s">
        <v>270</v>
      </c>
      <c r="K8" s="535" t="s">
        <v>262</v>
      </c>
      <c r="L8" s="535" t="s">
        <v>271</v>
      </c>
      <c r="M8" s="535" t="s">
        <v>272</v>
      </c>
      <c r="N8" s="556" t="s">
        <v>273</v>
      </c>
      <c r="O8" s="556" t="s">
        <v>274</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516"/>
      <c r="B9" s="518"/>
      <c r="C9" s="149" t="s">
        <v>275</v>
      </c>
      <c r="D9" s="518"/>
      <c r="E9" s="520"/>
      <c r="F9" s="520"/>
      <c r="G9" s="520"/>
      <c r="H9" s="520"/>
      <c r="I9" s="520"/>
      <c r="J9" s="83" t="s">
        <v>276</v>
      </c>
      <c r="K9" s="520" t="s">
        <v>277</v>
      </c>
      <c r="L9" s="520"/>
      <c r="M9" s="520" t="s">
        <v>277</v>
      </c>
      <c r="N9" s="558"/>
      <c r="O9" s="557"/>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507">
        <v>1</v>
      </c>
      <c r="B10" s="524" t="s">
        <v>471</v>
      </c>
      <c r="C10" s="524" t="s">
        <v>472</v>
      </c>
      <c r="D10" s="326" t="s">
        <v>473</v>
      </c>
      <c r="E10" s="489">
        <v>12</v>
      </c>
      <c r="F10" s="550">
        <v>1</v>
      </c>
      <c r="G10" s="541">
        <f>+F10/E10</f>
        <v>8.3333333333333329E-2</v>
      </c>
      <c r="H10" s="495"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Baja - 2</v>
      </c>
      <c r="I10" s="93" t="s">
        <v>278</v>
      </c>
      <c r="J10" s="98" t="s">
        <v>367</v>
      </c>
      <c r="K10" s="93" t="str">
        <f>IFERROR(CONCATENATE(INDEX('8- Políticas de Administración '!$B$16:$F$53,MATCH('5- Identificación de Riesgos'!J10,'8- Políticas de Administración '!$C$16:$C$54,0),1)," - ",L10),"")</f>
        <v>Menor - 2</v>
      </c>
      <c r="L10" s="109">
        <f>IFERROR(VLOOKUP(INDEX('8- Políticas de Administración '!$B$16:$F$63,MATCH('5- Identificación de Riesgos'!J10,'8- Políticas de Administración '!$C$16:$C$64,0),1),'8- Políticas de Administración '!$B$16:$F$64,5,FALSE),"")</f>
        <v>2</v>
      </c>
      <c r="M10" s="498" t="str">
        <f>IFERROR(CONCATENATE(INDEX('8- Políticas de Administración '!$B$16:$F$53,MATCH(ROUND(AVERAGE(L10:L19),0),'8- Políticas de Administración '!$F$16:$F$53,0),1)," - ",ROUND(AVERAGE(L10:L19),0)),"")</f>
        <v>Moderado - 3</v>
      </c>
      <c r="N10" s="530" t="str">
        <f>IFERROR(CONCATENATE(VLOOKUP((LEFT(H10,LEN(H10)-4)&amp;LEFT(M10,LEN(M10)-4)),'9- Matriz de Calor '!$D$18:$E$42,2,0)," - ",RIGHT(H10,1)*RIGHT(M10,1)),"")</f>
        <v>Moderado - 6</v>
      </c>
      <c r="O10" s="566">
        <f>RIGHT(H10,1)*RIGHT(M10,1)</f>
        <v>6</v>
      </c>
      <c r="P10" s="10"/>
    </row>
    <row r="11" spans="1:267" ht="45">
      <c r="A11" s="508"/>
      <c r="B11" s="525"/>
      <c r="C11" s="525"/>
      <c r="D11" s="326" t="s">
        <v>474</v>
      </c>
      <c r="E11" s="490"/>
      <c r="F11" s="551"/>
      <c r="G11" s="542"/>
      <c r="H11" s="496"/>
      <c r="I11" s="94" t="s">
        <v>280</v>
      </c>
      <c r="J11" s="113" t="s">
        <v>362</v>
      </c>
      <c r="K11" s="94" t="str">
        <f>IFERROR(CONCATENATE(INDEX('8- Políticas de Administración '!$B$16:$F$53,MATCH('5- Identificación de Riesgos'!J11,'8- Políticas de Administración '!$C$16:$C$54,0),1)," - ",L11),"")</f>
        <v>Moderado - 3</v>
      </c>
      <c r="L11" s="108">
        <f>IFERROR(VLOOKUP(INDEX('8- Políticas de Administración '!$B$16:$F$63,MATCH('5- Identificación de Riesgos'!J11,'8- Políticas de Administración '!$C$16:$C$64,0),1),'8- Políticas de Administración '!$B$16:$F$64,5,FALSE),"")</f>
        <v>3</v>
      </c>
      <c r="M11" s="499"/>
      <c r="N11" s="531"/>
      <c r="O11" s="566"/>
      <c r="P11" s="10"/>
    </row>
    <row r="12" spans="1:267" ht="45">
      <c r="A12" s="508"/>
      <c r="B12" s="525"/>
      <c r="C12" s="525"/>
      <c r="D12" s="326" t="s">
        <v>475</v>
      </c>
      <c r="E12" s="490"/>
      <c r="F12" s="551"/>
      <c r="G12" s="542"/>
      <c r="H12" s="496"/>
      <c r="I12" s="94" t="s">
        <v>282</v>
      </c>
      <c r="J12" s="113" t="s">
        <v>283</v>
      </c>
      <c r="K12" s="94" t="str">
        <f>IFERROR(CONCATENATE(INDEX('8- Políticas de Administración '!$B$16:$F$53,MATCH('5- Identificación de Riesgos'!J12,'8- Políticas de Administración '!$C$16:$C$54,0),1)," - ",L12),"")</f>
        <v>Moderado - 3</v>
      </c>
      <c r="L12" s="108">
        <f>IFERROR(VLOOKUP(INDEX('8- Políticas de Administración '!$B$16:$F$63,MATCH('5- Identificación de Riesgos'!J12,'8- Políticas de Administración '!$C$16:$C$64,0),1),'8- Políticas de Administración '!$B$16:$F$64,5,FALSE),"")</f>
        <v>3</v>
      </c>
      <c r="M12" s="499"/>
      <c r="N12" s="531"/>
      <c r="O12" s="566"/>
      <c r="P12" s="10"/>
    </row>
    <row r="13" spans="1:267" ht="16.5">
      <c r="A13" s="508"/>
      <c r="B13" s="525"/>
      <c r="C13" s="525"/>
      <c r="D13" s="326"/>
      <c r="E13" s="490"/>
      <c r="F13" s="551"/>
      <c r="G13" s="542"/>
      <c r="H13" s="496"/>
      <c r="I13" s="94"/>
      <c r="J13" s="113"/>
      <c r="K13" s="94" t="str">
        <f>IFERROR(CONCATENATE(INDEX('8- Políticas de Administración '!$B$16:$F$53,MATCH('5- Identificación de Riesgos'!J13,'8- Políticas de Administración '!$C$16:$C$54,0),1)," - ",L13),"")</f>
        <v/>
      </c>
      <c r="L13" s="108" t="str">
        <f>IFERROR(VLOOKUP(INDEX('8- Políticas de Administración '!$B$16:$F$63,MATCH('5- Identificación de Riesgos'!J13,'8- Políticas de Administración '!$C$16:$C$64,0),1),'8- Políticas de Administración '!$B$16:$F$64,5,FALSE),"")</f>
        <v/>
      </c>
      <c r="M13" s="499"/>
      <c r="N13" s="531"/>
      <c r="O13" s="566"/>
      <c r="P13" s="10"/>
    </row>
    <row r="14" spans="1:267" ht="16.5">
      <c r="A14" s="508"/>
      <c r="B14" s="525"/>
      <c r="C14" s="525"/>
      <c r="D14" s="326"/>
      <c r="E14" s="490"/>
      <c r="F14" s="551"/>
      <c r="G14" s="542"/>
      <c r="H14" s="496"/>
      <c r="I14" s="94"/>
      <c r="J14" s="113"/>
      <c r="K14" s="94" t="str">
        <f>IFERROR(CONCATENATE(INDEX('8- Políticas de Administración '!$B$16:$F$53,MATCH('5- Identificación de Riesgos'!J14,'8- Políticas de Administración '!$C$16:$C$54,0),1)," - ",L14),"")</f>
        <v/>
      </c>
      <c r="L14" s="108" t="str">
        <f>IFERROR(VLOOKUP(INDEX('8- Políticas de Administración '!$B$16:$F$63,MATCH('5- Identificación de Riesgos'!J14,'8- Políticas de Administración '!$C$16:$C$64,0),1),'8- Políticas de Administración '!$B$16:$F$64,5,FALSE),"")</f>
        <v/>
      </c>
      <c r="M14" s="499"/>
      <c r="N14" s="531"/>
      <c r="O14" s="566"/>
      <c r="P14" s="10"/>
    </row>
    <row r="15" spans="1:267" ht="16.5">
      <c r="A15" s="508"/>
      <c r="B15" s="525"/>
      <c r="C15" s="525"/>
      <c r="D15" s="327"/>
      <c r="E15" s="490"/>
      <c r="F15" s="551"/>
      <c r="G15" s="542"/>
      <c r="H15" s="496"/>
      <c r="I15" s="94"/>
      <c r="J15" s="113"/>
      <c r="K15" s="94" t="str">
        <f>IFERROR(CONCATENATE(INDEX('8- Políticas de Administración '!$B$16:$F$53,MATCH('5- Identificación de Riesgos'!J15,'8- Políticas de Administración '!$C$16:$C$54,0),1)," - ",L15),"")</f>
        <v/>
      </c>
      <c r="L15" s="108" t="str">
        <f>IFERROR(VLOOKUP(INDEX('8- Políticas de Administración '!$B$16:$F$63,MATCH('5- Identificación de Riesgos'!J15,'8- Políticas de Administración '!$C$16:$C$64,0),1),'8- Políticas de Administración '!$B$16:$F$64,5,FALSE),"")</f>
        <v/>
      </c>
      <c r="M15" s="499"/>
      <c r="N15" s="531"/>
      <c r="O15" s="566"/>
      <c r="P15" s="10"/>
    </row>
    <row r="16" spans="1:267" ht="16.5">
      <c r="A16" s="508"/>
      <c r="B16" s="525"/>
      <c r="C16" s="525"/>
      <c r="D16" s="327"/>
      <c r="E16" s="490"/>
      <c r="F16" s="551"/>
      <c r="G16" s="542"/>
      <c r="H16" s="496"/>
      <c r="I16" s="94"/>
      <c r="J16" s="113"/>
      <c r="K16" s="94" t="str">
        <f>IFERROR(CONCATENATE(INDEX('8- Políticas de Administración '!$B$16:$F$53,MATCH('5- Identificación de Riesgos'!J16,'8- Políticas de Administración '!$C$16:$C$54,0),1)," - ",L16),"")</f>
        <v/>
      </c>
      <c r="L16" s="108" t="str">
        <f>IFERROR(VLOOKUP(INDEX('8- Políticas de Administración '!$B$16:$F$63,MATCH('5- Identificación de Riesgos'!J16,'8- Políticas de Administración '!$C$16:$C$64,0),1),'8- Políticas de Administración '!$B$16:$F$64,5,FALSE),"")</f>
        <v/>
      </c>
      <c r="M16" s="499"/>
      <c r="N16" s="531"/>
      <c r="O16" s="566"/>
      <c r="P16" s="10"/>
    </row>
    <row r="17" spans="1:16" ht="16.5">
      <c r="A17" s="508"/>
      <c r="B17" s="525"/>
      <c r="C17" s="525"/>
      <c r="D17" s="327"/>
      <c r="E17" s="490"/>
      <c r="F17" s="551"/>
      <c r="G17" s="542"/>
      <c r="H17" s="496"/>
      <c r="I17" s="94"/>
      <c r="J17" s="113"/>
      <c r="K17" s="94" t="str">
        <f>IFERROR(CONCATENATE(INDEX('8- Políticas de Administración '!$B$16:$F$53,MATCH('5- Identificación de Riesgos'!J17,'8- Políticas de Administración '!$C$16:$C$54,0),1)," - ",L17),"")</f>
        <v/>
      </c>
      <c r="L17" s="108" t="str">
        <f>IFERROR(VLOOKUP(INDEX('8- Políticas de Administración '!$B$16:$F$63,MATCH('5- Identificación de Riesgos'!J17,'8- Políticas de Administración '!$C$16:$C$64,0),1),'8- Políticas de Administración '!$B$16:$F$64,5,FALSE),"")</f>
        <v/>
      </c>
      <c r="M17" s="499"/>
      <c r="N17" s="531"/>
      <c r="O17" s="566"/>
      <c r="P17" s="10"/>
    </row>
    <row r="18" spans="1:16" ht="16.5">
      <c r="A18" s="508"/>
      <c r="B18" s="525"/>
      <c r="C18" s="525"/>
      <c r="D18" s="328"/>
      <c r="E18" s="490"/>
      <c r="F18" s="551"/>
      <c r="G18" s="542"/>
      <c r="H18" s="496"/>
      <c r="I18" s="94"/>
      <c r="J18" s="113"/>
      <c r="K18" s="94" t="str">
        <f>IFERROR(CONCATENATE(INDEX('8- Políticas de Administración '!$B$16:$F$53,MATCH('5- Identificación de Riesgos'!J18,'8- Políticas de Administración '!$C$16:$C$54,0),1)," - ",L18),"")</f>
        <v/>
      </c>
      <c r="L18" s="108" t="str">
        <f>IFERROR(VLOOKUP(INDEX('8- Políticas de Administración '!$B$16:$F$63,MATCH('5- Identificación de Riesgos'!J18,'8- Políticas de Administración '!$C$16:$C$64,0),1),'8- Políticas de Administración '!$B$16:$F$64,5,FALSE),"")</f>
        <v/>
      </c>
      <c r="M18" s="499"/>
      <c r="N18" s="531"/>
      <c r="O18" s="566"/>
      <c r="P18" s="10"/>
    </row>
    <row r="19" spans="1:16" ht="17.25" thickBot="1">
      <c r="A19" s="509"/>
      <c r="B19" s="526"/>
      <c r="C19" s="526"/>
      <c r="D19" s="329"/>
      <c r="E19" s="491"/>
      <c r="F19" s="552"/>
      <c r="G19" s="543"/>
      <c r="H19" s="497"/>
      <c r="I19" s="95"/>
      <c r="J19" s="114"/>
      <c r="K19" s="95" t="str">
        <f>IFERROR(CONCATENATE(INDEX('8- Políticas de Administración '!$B$16:$F$53,MATCH('5- Identificación de Riesgos'!J19,'8- Políticas de Administración '!$C$16:$C$54,0),1)," - ",L19),"")</f>
        <v/>
      </c>
      <c r="L19" s="110" t="str">
        <f>IFERROR(VLOOKUP(INDEX('8- Políticas de Administración '!$B$16:$F$63,MATCH('5- Identificación de Riesgos'!J19,'8- Políticas de Administración '!$C$16:$C$64,0),1),'8- Políticas de Administración '!$B$16:$F$64,5,FALSE),"")</f>
        <v/>
      </c>
      <c r="M19" s="500"/>
      <c r="N19" s="532"/>
      <c r="O19" s="566"/>
      <c r="P19" s="10"/>
    </row>
    <row r="20" spans="1:16" ht="45">
      <c r="A20" s="507">
        <v>2</v>
      </c>
      <c r="B20" s="524" t="s">
        <v>476</v>
      </c>
      <c r="C20" s="524" t="s">
        <v>477</v>
      </c>
      <c r="D20" s="330" t="s">
        <v>497</v>
      </c>
      <c r="E20" s="489">
        <v>280</v>
      </c>
      <c r="F20" s="538">
        <v>0</v>
      </c>
      <c r="G20" s="541">
        <f t="shared" ref="G20" si="0">+F20/E20</f>
        <v>0</v>
      </c>
      <c r="H20" s="495"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262" t="s">
        <v>280</v>
      </c>
      <c r="J20" s="113" t="s">
        <v>362</v>
      </c>
      <c r="K20" s="93" t="str">
        <f>IFERROR(CONCATENATE(INDEX('8- Políticas de Administración '!$B$16:$F$53,MATCH('5- Identificación de Riesgos'!J20,'8- Políticas de Administración '!$C$16:$C$54,0),1)," - ",L20),"")</f>
        <v>Moderado - 3</v>
      </c>
      <c r="L20" s="109">
        <f>IFERROR(VLOOKUP(INDEX('8- Políticas de Administración '!$B$16:$F$63,MATCH('5- Identificación de Riesgos'!J20,'8- Políticas de Administración '!$C$16:$C$64,0),1),'8- Políticas de Administración '!$B$16:$F$64,5,FALSE),"")</f>
        <v>3</v>
      </c>
      <c r="M20" s="498" t="str">
        <f>IFERROR(CONCATENATE(INDEX('8- Políticas de Administración '!$B$16:$F$53,MATCH(ROUND(AVERAGE(L20:L29),0),'8- Políticas de Administración '!$F$16:$F$53,0),1)," - ",ROUND(AVERAGE(L20:L29),0)),"")</f>
        <v>Moderado - 3</v>
      </c>
      <c r="N20" s="530" t="str">
        <f>IFERROR(CONCATENATE(VLOOKUP((LEFT(H20,LEN(H20)-4)&amp;LEFT(M20,LEN(M20)-4)),'9- Matriz de Calor '!$D$18:$E$42,2,0)," - ",RIGHT(H20,1)*RIGHT(M20,1)),"")</f>
        <v>Moderado - 3</v>
      </c>
      <c r="O20" s="567">
        <f>RIGHT(H20,1)*RIGHT(M20,1)</f>
        <v>3</v>
      </c>
    </row>
    <row r="21" spans="1:16" ht="30">
      <c r="A21" s="508"/>
      <c r="B21" s="525"/>
      <c r="C21" s="525"/>
      <c r="D21" s="331" t="s">
        <v>478</v>
      </c>
      <c r="E21" s="490"/>
      <c r="F21" s="539"/>
      <c r="G21" s="542"/>
      <c r="H21" s="496"/>
      <c r="I21" s="262" t="s">
        <v>278</v>
      </c>
      <c r="J21" s="113" t="s">
        <v>279</v>
      </c>
      <c r="K21" s="94" t="str">
        <f>IFERROR(CONCATENATE(INDEX('8- Políticas de Administración '!$B$16:$F$53,MATCH('5- Identificación de Riesgos'!J21,'8- Políticas de Administración '!$C$16:$C$54,0),1)," - ",L21),"")</f>
        <v>Moderado - 3</v>
      </c>
      <c r="L21" s="108">
        <f>IFERROR(VLOOKUP(INDEX('8- Políticas de Administración '!$B$16:$F$63,MATCH('5- Identificación de Riesgos'!J21,'8- Políticas de Administración '!$C$16:$C$64,0),1),'8- Políticas de Administración '!$B$16:$F$64,5,FALSE),"")</f>
        <v>3</v>
      </c>
      <c r="M21" s="499"/>
      <c r="N21" s="531"/>
      <c r="O21" s="559"/>
    </row>
    <row r="22" spans="1:16" ht="30">
      <c r="A22" s="508"/>
      <c r="B22" s="525"/>
      <c r="C22" s="525"/>
      <c r="D22" s="331" t="s">
        <v>479</v>
      </c>
      <c r="E22" s="490"/>
      <c r="F22" s="539"/>
      <c r="G22" s="542"/>
      <c r="H22" s="496"/>
      <c r="I22" s="94" t="s">
        <v>282</v>
      </c>
      <c r="J22" s="113" t="s">
        <v>284</v>
      </c>
      <c r="K22" s="233" t="str">
        <f>IFERROR(CONCATENATE(INDEX('8- Políticas de Administración '!$B$16:$F$53,MATCH('5- Identificación de Riesgos'!J22,'8- Políticas de Administración '!$C$16:$C$54,0),1)," - ",L22),"")</f>
        <v>Menor - 2</v>
      </c>
      <c r="L22" s="108">
        <f>IFERROR(VLOOKUP(INDEX('8- Políticas de Administración '!$B$16:$F$63,MATCH('5- Identificación de Riesgos'!J22,'8- Políticas de Administración '!$C$16:$C$64,0),1),'8- Políticas de Administración '!$B$16:$F$64,5,FALSE),"")</f>
        <v>2</v>
      </c>
      <c r="M22" s="499"/>
      <c r="N22" s="531"/>
      <c r="O22" s="559"/>
    </row>
    <row r="23" spans="1:16" ht="30">
      <c r="A23" s="508"/>
      <c r="B23" s="525"/>
      <c r="C23" s="525"/>
      <c r="D23" s="332" t="s">
        <v>480</v>
      </c>
      <c r="E23" s="490"/>
      <c r="F23" s="539"/>
      <c r="G23" s="542"/>
      <c r="H23" s="496"/>
      <c r="I23" s="94"/>
      <c r="J23" s="113"/>
      <c r="K23" s="94" t="str">
        <f>IFERROR(CONCATENATE(INDEX('8- Políticas de Administración '!$B$16:$F$53,MATCH('5- Identificación de Riesgos'!J23,'8- Políticas de Administración '!$C$16:$C$54,0),1)," - ",L23),"")</f>
        <v/>
      </c>
      <c r="L23" s="108" t="str">
        <f>IFERROR(VLOOKUP(INDEX('8- Políticas de Administración '!$B$16:$F$63,MATCH('5- Identificación de Riesgos'!J23,'8- Políticas de Administración '!$C$16:$C$64,0),1),'8- Políticas de Administración '!$B$16:$F$64,5,FALSE),"")</f>
        <v/>
      </c>
      <c r="M23" s="499"/>
      <c r="N23" s="531"/>
      <c r="O23" s="559"/>
    </row>
    <row r="24" spans="1:16" ht="45">
      <c r="A24" s="508"/>
      <c r="B24" s="525"/>
      <c r="C24" s="525"/>
      <c r="D24" s="333" t="s">
        <v>481</v>
      </c>
      <c r="E24" s="490"/>
      <c r="F24" s="539"/>
      <c r="G24" s="542"/>
      <c r="H24" s="496"/>
      <c r="I24" s="94"/>
      <c r="J24" s="113"/>
      <c r="K24" s="94" t="str">
        <f>IFERROR(CONCATENATE(INDEX('8- Políticas de Administración '!$B$16:$F$53,MATCH('5- Identificación de Riesgos'!J24,'8- Políticas de Administración '!$C$16:$C$54,0),1)," - ",L24),"")</f>
        <v/>
      </c>
      <c r="L24" s="108" t="str">
        <f>IFERROR(VLOOKUP(INDEX('8- Políticas de Administración '!$B$16:$F$63,MATCH('5- Identificación de Riesgos'!J24,'8- Políticas de Administración '!$C$16:$C$64,0),1),'8- Políticas de Administración '!$B$16:$F$64,5,FALSE),"")</f>
        <v/>
      </c>
      <c r="M24" s="499"/>
      <c r="N24" s="531"/>
      <c r="O24" s="559"/>
    </row>
    <row r="25" spans="1:16">
      <c r="A25" s="508"/>
      <c r="B25" s="525"/>
      <c r="C25" s="525"/>
      <c r="D25" s="334"/>
      <c r="E25" s="490"/>
      <c r="F25" s="539"/>
      <c r="G25" s="542"/>
      <c r="H25" s="496"/>
      <c r="I25" s="94"/>
      <c r="J25" s="113"/>
      <c r="K25" s="94" t="str">
        <f>IFERROR(CONCATENATE(INDEX('8- Políticas de Administración '!$B$16:$F$53,MATCH('5- Identificación de Riesgos'!J25,'8- Políticas de Administración '!$C$16:$C$54,0),1)," - ",L25),"")</f>
        <v/>
      </c>
      <c r="L25" s="108" t="str">
        <f>IFERROR(VLOOKUP(INDEX('8- Políticas de Administración '!$B$16:$F$63,MATCH('5- Identificación de Riesgos'!J25,'8- Políticas de Administración '!$C$16:$C$64,0),1),'8- Políticas de Administración '!$B$16:$F$64,5,FALSE),"")</f>
        <v/>
      </c>
      <c r="M25" s="499"/>
      <c r="N25" s="531"/>
      <c r="O25" s="559"/>
    </row>
    <row r="26" spans="1:16">
      <c r="A26" s="508"/>
      <c r="B26" s="525"/>
      <c r="C26" s="525"/>
      <c r="D26" s="328"/>
      <c r="E26" s="490"/>
      <c r="F26" s="539"/>
      <c r="G26" s="542"/>
      <c r="H26" s="496"/>
      <c r="I26" s="94"/>
      <c r="J26" s="113"/>
      <c r="K26" s="94" t="str">
        <f>IFERROR(CONCATENATE(INDEX('8- Políticas de Administración '!$B$16:$F$53,MATCH('5- Identificación de Riesgos'!J26,'8- Políticas de Administración '!$C$16:$C$54,0),1)," - ",L26),"")</f>
        <v/>
      </c>
      <c r="L26" s="108" t="str">
        <f>IFERROR(VLOOKUP(INDEX('8- Políticas de Administración '!$B$16:$F$63,MATCH('5- Identificación de Riesgos'!J26,'8- Políticas de Administración '!$C$16:$C$64,0),1),'8- Políticas de Administración '!$B$16:$F$64,5,FALSE),"")</f>
        <v/>
      </c>
      <c r="M26" s="499"/>
      <c r="N26" s="531"/>
      <c r="O26" s="559"/>
    </row>
    <row r="27" spans="1:16">
      <c r="A27" s="508"/>
      <c r="B27" s="525"/>
      <c r="C27" s="525"/>
      <c r="D27" s="328"/>
      <c r="E27" s="490"/>
      <c r="F27" s="539"/>
      <c r="G27" s="542"/>
      <c r="H27" s="496"/>
      <c r="I27" s="94"/>
      <c r="J27" s="113"/>
      <c r="K27" s="94" t="str">
        <f>IFERROR(CONCATENATE(INDEX('8- Políticas de Administración '!$B$16:$F$53,MATCH('5- Identificación de Riesgos'!J27,'8- Políticas de Administración '!$C$16:$C$54,0),1)," - ",L27),"")</f>
        <v/>
      </c>
      <c r="L27" s="108" t="str">
        <f>IFERROR(VLOOKUP(INDEX('8- Políticas de Administración '!$B$16:$F$63,MATCH('5- Identificación de Riesgos'!J27,'8- Políticas de Administración '!$C$16:$C$64,0),1),'8- Políticas de Administración '!$B$16:$F$64,5,FALSE),"")</f>
        <v/>
      </c>
      <c r="M27" s="499"/>
      <c r="N27" s="531"/>
      <c r="O27" s="559"/>
    </row>
    <row r="28" spans="1:16">
      <c r="A28" s="508"/>
      <c r="B28" s="525"/>
      <c r="C28" s="525"/>
      <c r="D28" s="328"/>
      <c r="E28" s="490"/>
      <c r="F28" s="539"/>
      <c r="G28" s="542"/>
      <c r="H28" s="496"/>
      <c r="I28" s="94"/>
      <c r="J28" s="113"/>
      <c r="K28" s="94" t="str">
        <f>IFERROR(CONCATENATE(INDEX('8- Políticas de Administración '!$B$16:$F$53,MATCH('5- Identificación de Riesgos'!J28,'8- Políticas de Administración '!$C$16:$C$54,0),1)," - ",L28),"")</f>
        <v/>
      </c>
      <c r="L28" s="108" t="str">
        <f>IFERROR(VLOOKUP(INDEX('8- Políticas de Administración '!$B$16:$F$63,MATCH('5- Identificación de Riesgos'!J28,'8- Políticas de Administración '!$C$16:$C$64,0),1),'8- Políticas de Administración '!$B$16:$F$64,5,FALSE),"")</f>
        <v/>
      </c>
      <c r="M28" s="499"/>
      <c r="N28" s="531"/>
      <c r="O28" s="559"/>
    </row>
    <row r="29" spans="1:16" ht="15.75" thickBot="1">
      <c r="A29" s="509"/>
      <c r="B29" s="526"/>
      <c r="C29" s="526"/>
      <c r="D29" s="329"/>
      <c r="E29" s="491"/>
      <c r="F29" s="540"/>
      <c r="G29" s="543"/>
      <c r="H29" s="497"/>
      <c r="I29" s="95"/>
      <c r="J29" s="114"/>
      <c r="K29" s="95" t="str">
        <f>IFERROR(CONCATENATE(INDEX('8- Políticas de Administración '!$B$16:$F$53,MATCH('5- Identificación de Riesgos'!J29,'8- Políticas de Administración '!$C$16:$C$54,0),1)," - ",L29),"")</f>
        <v/>
      </c>
      <c r="L29" s="110" t="str">
        <f>IFERROR(VLOOKUP(INDEX('8- Políticas de Administración '!$B$16:$F$63,MATCH('5- Identificación de Riesgos'!J29,'8- Políticas de Administración '!$C$16:$C$64,0),1),'8- Políticas de Administración '!$B$16:$F$64,5,FALSE),"")</f>
        <v/>
      </c>
      <c r="M29" s="500"/>
      <c r="N29" s="532"/>
      <c r="O29" s="559"/>
    </row>
    <row r="30" spans="1:16" ht="39" customHeight="1">
      <c r="A30" s="507">
        <v>3</v>
      </c>
      <c r="B30" s="521" t="s">
        <v>482</v>
      </c>
      <c r="C30" s="527" t="s">
        <v>483</v>
      </c>
      <c r="D30" s="332" t="s">
        <v>495</v>
      </c>
      <c r="E30" s="538">
        <v>365</v>
      </c>
      <c r="F30" s="538">
        <v>0</v>
      </c>
      <c r="G30" s="541">
        <f t="shared" ref="G30" si="1">+F30/E30</f>
        <v>0</v>
      </c>
      <c r="H30" s="495"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262" t="s">
        <v>280</v>
      </c>
      <c r="J30" s="113" t="s">
        <v>362</v>
      </c>
      <c r="K30" s="93" t="str">
        <f>IFERROR(CONCATENATE(INDEX('8- Políticas de Administración '!$B$16:$F$53,MATCH('5- Identificación de Riesgos'!J30,'8- Políticas de Administración '!$C$16:$C$54,0),1)," - ",L30),"")</f>
        <v>Moderado - 3</v>
      </c>
      <c r="L30" s="109">
        <f>IFERROR(VLOOKUP(INDEX('8- Políticas de Administración '!$B$16:$F$63,MATCH('5- Identificación de Riesgos'!J30,'8- Políticas de Administración '!$C$16:$C$64,0),1),'8- Políticas de Administración '!$B$16:$F$64,5,FALSE),"")</f>
        <v>3</v>
      </c>
      <c r="M30" s="498" t="str">
        <f>IFERROR(CONCATENATE(INDEX('8- Políticas de Administración '!$B$16:$F$53,MATCH(ROUND(AVERAGE(L30:L39),0),'8- Políticas de Administración '!$F$16:$F$53,0),1)," - ",ROUND(AVERAGE(L30:L39),0)),"")</f>
        <v>Moderado - 3</v>
      </c>
      <c r="N30" s="530" t="str">
        <f>IFERROR(CONCATENATE(VLOOKUP((LEFT(H30,LEN(H30)-4)&amp;LEFT(M30,LEN(M30)-4)),'9- Matriz de Calor '!$D$18:$E$42,2,0)," - ",RIGHT(H30,1)*RIGHT(M30,1)),"")</f>
        <v>Moderado - 3</v>
      </c>
      <c r="O30" s="559">
        <f>RIGHT(H30,1)*RIGHT(M30,1)</f>
        <v>3</v>
      </c>
    </row>
    <row r="31" spans="1:16" ht="45">
      <c r="A31" s="508"/>
      <c r="B31" s="522"/>
      <c r="C31" s="528"/>
      <c r="D31" s="332" t="s">
        <v>484</v>
      </c>
      <c r="E31" s="539"/>
      <c r="F31" s="539"/>
      <c r="G31" s="542"/>
      <c r="H31" s="496"/>
      <c r="I31" s="262"/>
      <c r="J31" s="113"/>
      <c r="K31" s="94" t="str">
        <f>IFERROR(CONCATENATE(INDEX('8- Políticas de Administración '!$B$16:$F$53,MATCH('5- Identificación de Riesgos'!J31,'8- Políticas de Administración '!$C$16:$C$54,0),1)," - ",L31),"")</f>
        <v/>
      </c>
      <c r="L31" s="108" t="str">
        <f>IFERROR(VLOOKUP(INDEX('8- Políticas de Administración '!$B$16:$F$63,MATCH('5- Identificación de Riesgos'!J31,'8- Políticas de Administración '!$C$16:$C$64,0),1),'8- Políticas de Administración '!$B$16:$F$64,5,FALSE),"")</f>
        <v/>
      </c>
      <c r="M31" s="499"/>
      <c r="N31" s="531"/>
      <c r="O31" s="559"/>
    </row>
    <row r="32" spans="1:16" ht="45">
      <c r="A32" s="508"/>
      <c r="B32" s="522"/>
      <c r="C32" s="528"/>
      <c r="D32" s="326" t="s">
        <v>496</v>
      </c>
      <c r="E32" s="539"/>
      <c r="F32" s="539"/>
      <c r="G32" s="542"/>
      <c r="H32" s="496"/>
      <c r="I32" s="94"/>
      <c r="J32" s="113"/>
      <c r="K32" s="94" t="str">
        <f>IFERROR(CONCATENATE(INDEX('8- Políticas de Administración '!$B$16:$F$53,MATCH('5- Identificación de Riesgos'!J32,'8- Políticas de Administración '!$C$16:$C$54,0),1)," - ",L32),"")</f>
        <v/>
      </c>
      <c r="L32" s="108" t="str">
        <f>IFERROR(VLOOKUP(INDEX('8- Políticas de Administración '!$B$16:$F$63,MATCH('5- Identificación de Riesgos'!J32,'8- Políticas de Administración '!$C$16:$C$64,0),1),'8- Políticas de Administración '!$B$16:$F$64,5,FALSE),"")</f>
        <v/>
      </c>
      <c r="M32" s="499"/>
      <c r="N32" s="531"/>
      <c r="O32" s="559"/>
    </row>
    <row r="33" spans="1:22" ht="38.25">
      <c r="A33" s="508"/>
      <c r="B33" s="522"/>
      <c r="C33" s="528"/>
      <c r="D33" s="335" t="s">
        <v>485</v>
      </c>
      <c r="E33" s="539"/>
      <c r="F33" s="539"/>
      <c r="G33" s="542"/>
      <c r="H33" s="496"/>
      <c r="I33" s="94"/>
      <c r="J33" s="113"/>
      <c r="K33" s="94" t="str">
        <f>IFERROR(CONCATENATE(INDEX('8- Políticas de Administración '!$B$16:$F$53,MATCH('5- Identificación de Riesgos'!J33,'8- Políticas de Administración '!$C$16:$C$54,0),1)," - ",L33),"")</f>
        <v/>
      </c>
      <c r="L33" s="108" t="str">
        <f>IFERROR(VLOOKUP(INDEX('8- Políticas de Administración '!$B$16:$F$63,MATCH('5- Identificación de Riesgos'!J33,'8- Políticas de Administración '!$C$16:$C$64,0),1),'8- Políticas de Administración '!$B$16:$F$64,5,FALSE),"")</f>
        <v/>
      </c>
      <c r="M33" s="499"/>
      <c r="N33" s="531"/>
      <c r="O33" s="559"/>
    </row>
    <row r="34" spans="1:22">
      <c r="A34" s="508"/>
      <c r="B34" s="522"/>
      <c r="C34" s="528"/>
      <c r="D34" s="328"/>
      <c r="E34" s="539"/>
      <c r="F34" s="539"/>
      <c r="G34" s="542"/>
      <c r="H34" s="496"/>
      <c r="I34" s="94"/>
      <c r="J34" s="113"/>
      <c r="K34" s="94" t="str">
        <f>IFERROR(CONCATENATE(INDEX('8- Políticas de Administración '!$B$16:$F$53,MATCH('5- Identificación de Riesgos'!J34,'8- Políticas de Administración '!$C$16:$C$54,0),1)," - ",L34),"")</f>
        <v/>
      </c>
      <c r="L34" s="108" t="str">
        <f>IFERROR(VLOOKUP(INDEX('8- Políticas de Administración '!$B$16:$F$63,MATCH('5- Identificación de Riesgos'!J34,'8- Políticas de Administración '!$C$16:$C$64,0),1),'8- Políticas de Administración '!$B$16:$F$64,5,FALSE),"")</f>
        <v/>
      </c>
      <c r="M34" s="499"/>
      <c r="N34" s="531"/>
      <c r="O34" s="559"/>
    </row>
    <row r="35" spans="1:22">
      <c r="A35" s="508"/>
      <c r="B35" s="522"/>
      <c r="C35" s="528"/>
      <c r="D35" s="326"/>
      <c r="E35" s="539"/>
      <c r="F35" s="539"/>
      <c r="G35" s="542"/>
      <c r="H35" s="496"/>
      <c r="I35" s="94"/>
      <c r="J35" s="113"/>
      <c r="K35" s="94" t="str">
        <f>IFERROR(CONCATENATE(INDEX('8- Políticas de Administración '!$B$16:$F$53,MATCH('5- Identificación de Riesgos'!J35,'8- Políticas de Administración '!$C$16:$C$54,0),1)," - ",L35),"")</f>
        <v/>
      </c>
      <c r="L35" s="108" t="str">
        <f>IFERROR(VLOOKUP(INDEX('8- Políticas de Administración '!$B$16:$F$63,MATCH('5- Identificación de Riesgos'!J35,'8- Políticas de Administración '!$C$16:$C$64,0),1),'8- Políticas de Administración '!$B$16:$F$64,5,FALSE),"")</f>
        <v/>
      </c>
      <c r="M35" s="499"/>
      <c r="N35" s="531"/>
      <c r="O35" s="559"/>
    </row>
    <row r="36" spans="1:22">
      <c r="A36" s="508"/>
      <c r="B36" s="522"/>
      <c r="C36" s="528"/>
      <c r="D36" s="336"/>
      <c r="E36" s="539"/>
      <c r="F36" s="539"/>
      <c r="G36" s="542"/>
      <c r="H36" s="496"/>
      <c r="I36" s="94"/>
      <c r="J36" s="113"/>
      <c r="K36" s="94" t="str">
        <f>IFERROR(CONCATENATE(INDEX('8- Políticas de Administración '!$B$16:$F$53,MATCH('5- Identificación de Riesgos'!J36,'8- Políticas de Administración '!$C$16:$C$54,0),1)," - ",L36),"")</f>
        <v/>
      </c>
      <c r="L36" s="108" t="str">
        <f>IFERROR(VLOOKUP(INDEX('8- Políticas de Administración '!$B$16:$F$63,MATCH('5- Identificación de Riesgos'!J36,'8- Políticas de Administración '!$C$16:$C$64,0),1),'8- Políticas de Administración '!$B$16:$F$64,5,FALSE),"")</f>
        <v/>
      </c>
      <c r="M36" s="499"/>
      <c r="N36" s="531"/>
      <c r="O36" s="559"/>
    </row>
    <row r="37" spans="1:22">
      <c r="A37" s="508"/>
      <c r="B37" s="522"/>
      <c r="C37" s="528"/>
      <c r="D37" s="328"/>
      <c r="E37" s="539"/>
      <c r="F37" s="539"/>
      <c r="G37" s="542"/>
      <c r="H37" s="496"/>
      <c r="I37" s="94"/>
      <c r="J37" s="113"/>
      <c r="K37" s="94" t="str">
        <f>IFERROR(CONCATENATE(INDEX('8- Políticas de Administración '!$B$16:$F$53,MATCH('5- Identificación de Riesgos'!J37,'8- Políticas de Administración '!$C$16:$C$54,0),1)," - ",L37),"")</f>
        <v/>
      </c>
      <c r="L37" s="108" t="str">
        <f>IFERROR(VLOOKUP(INDEX('8- Políticas de Administración '!$B$16:$F$63,MATCH('5- Identificación de Riesgos'!J37,'8- Políticas de Administración '!$C$16:$C$64,0),1),'8- Políticas de Administración '!$B$16:$F$64,5,FALSE),"")</f>
        <v/>
      </c>
      <c r="M37" s="499"/>
      <c r="N37" s="531"/>
      <c r="O37" s="559"/>
    </row>
    <row r="38" spans="1:22">
      <c r="A38" s="508"/>
      <c r="B38" s="522"/>
      <c r="C38" s="528"/>
      <c r="D38" s="328"/>
      <c r="E38" s="539"/>
      <c r="F38" s="539"/>
      <c r="G38" s="542"/>
      <c r="H38" s="496"/>
      <c r="I38" s="94"/>
      <c r="J38" s="113"/>
      <c r="K38" s="94" t="str">
        <f>IFERROR(CONCATENATE(INDEX('8- Políticas de Administración '!$B$16:$F$53,MATCH('5- Identificación de Riesgos'!J38,'8- Políticas de Administración '!$C$16:$C$54,0),1)," - ",L38),"")</f>
        <v/>
      </c>
      <c r="L38" s="108" t="str">
        <f>IFERROR(VLOOKUP(INDEX('8- Políticas de Administración '!$B$16:$F$63,MATCH('5- Identificación de Riesgos'!J38,'8- Políticas de Administración '!$C$16:$C$64,0),1),'8- Políticas de Administración '!$B$16:$F$64,5,FALSE),"")</f>
        <v/>
      </c>
      <c r="M38" s="499"/>
      <c r="N38" s="531"/>
      <c r="O38" s="559"/>
    </row>
    <row r="39" spans="1:22" ht="15.75" thickBot="1">
      <c r="A39" s="509"/>
      <c r="B39" s="523"/>
      <c r="C39" s="529"/>
      <c r="D39" s="329"/>
      <c r="E39" s="540"/>
      <c r="F39" s="540"/>
      <c r="G39" s="543"/>
      <c r="H39" s="497"/>
      <c r="I39" s="95"/>
      <c r="J39" s="114"/>
      <c r="K39" s="95" t="str">
        <f>IFERROR(CONCATENATE(INDEX('8- Políticas de Administración '!$B$16:$F$53,MATCH('5- Identificación de Riesgos'!J39,'8- Políticas de Administración '!$C$16:$C$54,0),1)," - ",L39),"")</f>
        <v/>
      </c>
      <c r="L39" s="110" t="str">
        <f>IFERROR(VLOOKUP(INDEX('8- Políticas de Administración '!$B$16:$F$63,MATCH('5- Identificación de Riesgos'!J39,'8- Políticas de Administración '!$C$16:$C$64,0),1),'8- Políticas de Administración '!$B$16:$F$64,5,FALSE),"")</f>
        <v/>
      </c>
      <c r="M39" s="500"/>
      <c r="N39" s="532"/>
      <c r="O39" s="559"/>
    </row>
    <row r="40" spans="1:22" ht="57.75" thickBot="1">
      <c r="A40" s="510">
        <v>4</v>
      </c>
      <c r="B40" s="513" t="s">
        <v>285</v>
      </c>
      <c r="C40" s="513" t="s">
        <v>286</v>
      </c>
      <c r="D40" s="305" t="s">
        <v>287</v>
      </c>
      <c r="E40" s="489">
        <v>365</v>
      </c>
      <c r="F40" s="537">
        <v>0</v>
      </c>
      <c r="G40" s="536">
        <f t="shared" ref="G40" si="2">F40/E40</f>
        <v>0</v>
      </c>
      <c r="H40" s="495" t="str">
        <f>CONCATENATE(IF(G40&lt;='8- Políticas de Administración '!$D$6,'8- Políticas de Administración '!$B$6,IF(G40&lt;='8- Políticas de Administración '!$D$7,'8- Políticas de Administración '!$B$7,IF(G40&lt;='8- Políticas de Administración '!$D$8,'8- Políticas de Administración '!$B$8,IF(G40&lt;='8- Políticas de Administración '!$D$9,'8- Políticas de Administración '!$B$9,IF(G40&lt;='8- Políticas de Administración '!$D$10,'8- Políticas de Administración '!$B$10,"Probabilidad no valida")))))," - ",VLOOKUP(IF(G40&lt;='8- Políticas de Administración '!$D$6,'8- Políticas de Administración '!$B$6,IF(G40&lt;='8- Políticas de Administración '!$D$7,'8- Políticas de Administración '!$B$7,IF(G40&lt;='8- Políticas de Administración '!$D$8,'8- Políticas de Administración '!$B$8,IF(G40&lt;='8- Políticas de Administración '!$D$9,'8- Políticas de Administración '!$B$9,IF(G40&lt;='8- Políticas de Administración '!$D$10,'8- Políticas de Administración '!$B$10,"Probabilidad no valida"))))),'8- Políticas de Administración '!$B$6:$F$10,5,FALSE))</f>
        <v>Muy Baja - 1</v>
      </c>
      <c r="I40" s="234" t="s">
        <v>280</v>
      </c>
      <c r="J40" s="113" t="s">
        <v>281</v>
      </c>
      <c r="K40" s="235" t="str">
        <f>IFERROR(CONCATENATE(INDEX('8- Políticas de Administración '!$B$16:$F$53,MATCH('5- Identificación de Riesgos'!J40,'8- Políticas de Administración '!$C$16:$C$54,0),1)," - ",L40),"")</f>
        <v>Mayor - 4</v>
      </c>
      <c r="L40" s="109">
        <v>4</v>
      </c>
      <c r="M40" s="498" t="str">
        <f>IFERROR(CONCATENATE(INDEX('8- Políticas de Administración '!$B$16:$F$53,MATCH(ROUND(AVERAGE(L40:L49),0),'8- Políticas de Administración '!$F$16:$F$53,0),1)," - ",ROUND(AVERAGE(L40:L49),0)),"")</f>
        <v>Moderado - 3</v>
      </c>
      <c r="N40" s="530" t="str">
        <f>IFERROR(CONCATENATE(VLOOKUP((LEFT(H40,LEN(H40)-4)&amp;LEFT(M40,LEN(M40)-4)),'9- Matriz de Calor '!$D$18:$E$42,2,0)," - ",RIGHT(H40,1)*RIGHT(M40,1)),"")</f>
        <v>Moderado - 3</v>
      </c>
      <c r="O40" s="553">
        <f>RIGHT(H40,1)*RIGHT(M40,1)</f>
        <v>3</v>
      </c>
      <c r="Q40" s="564" t="s">
        <v>462</v>
      </c>
      <c r="R40" s="564"/>
      <c r="S40" s="564"/>
      <c r="T40" s="564"/>
      <c r="U40" s="564"/>
      <c r="V40" s="564"/>
    </row>
    <row r="41" spans="1:22" ht="28.5">
      <c r="A41" s="511"/>
      <c r="B41" s="499"/>
      <c r="C41" s="499"/>
      <c r="D41" s="306" t="s">
        <v>289</v>
      </c>
      <c r="E41" s="490"/>
      <c r="F41" s="490"/>
      <c r="G41" s="493"/>
      <c r="H41" s="496"/>
      <c r="I41" s="234"/>
      <c r="J41" s="232"/>
      <c r="K41" s="94"/>
      <c r="L41" s="108">
        <v>1</v>
      </c>
      <c r="M41" s="499"/>
      <c r="N41" s="531"/>
      <c r="O41" s="554"/>
      <c r="Q41" s="564"/>
      <c r="R41" s="564"/>
      <c r="S41" s="564"/>
      <c r="T41" s="564"/>
      <c r="U41" s="564"/>
      <c r="V41" s="564"/>
    </row>
    <row r="42" spans="1:22" ht="28.5">
      <c r="A42" s="511"/>
      <c r="B42" s="499"/>
      <c r="C42" s="499"/>
      <c r="D42" s="306" t="s">
        <v>290</v>
      </c>
      <c r="E42" s="490"/>
      <c r="F42" s="490"/>
      <c r="G42" s="493"/>
      <c r="H42" s="496"/>
      <c r="I42" s="234"/>
      <c r="J42" s="232"/>
      <c r="K42" s="94"/>
      <c r="L42" s="108" t="s">
        <v>291</v>
      </c>
      <c r="M42" s="499"/>
      <c r="N42" s="531"/>
      <c r="O42" s="554"/>
      <c r="Q42" s="564"/>
      <c r="R42" s="564"/>
      <c r="S42" s="564"/>
      <c r="T42" s="564"/>
      <c r="U42" s="564"/>
      <c r="V42" s="564"/>
    </row>
    <row r="43" spans="1:22" ht="28.5">
      <c r="A43" s="511"/>
      <c r="B43" s="499"/>
      <c r="C43" s="499"/>
      <c r="D43" s="301" t="s">
        <v>292</v>
      </c>
      <c r="E43" s="490"/>
      <c r="F43" s="490"/>
      <c r="G43" s="493"/>
      <c r="H43" s="496"/>
      <c r="I43" s="234"/>
      <c r="J43" s="232"/>
      <c r="K43" s="94"/>
      <c r="L43" s="108">
        <v>2</v>
      </c>
      <c r="M43" s="499"/>
      <c r="N43" s="531"/>
      <c r="O43" s="554"/>
      <c r="Q43" s="564"/>
      <c r="R43" s="564"/>
      <c r="S43" s="564"/>
      <c r="T43" s="564"/>
      <c r="U43" s="564"/>
      <c r="V43" s="564"/>
    </row>
    <row r="44" spans="1:22" ht="28.5">
      <c r="A44" s="511"/>
      <c r="B44" s="499"/>
      <c r="C44" s="499"/>
      <c r="D44" s="306" t="s">
        <v>293</v>
      </c>
      <c r="E44" s="490"/>
      <c r="F44" s="490"/>
      <c r="G44" s="493"/>
      <c r="H44" s="496"/>
      <c r="I44" s="234"/>
      <c r="J44" s="232"/>
      <c r="K44" s="94"/>
      <c r="L44" s="108">
        <v>3</v>
      </c>
      <c r="M44" s="499"/>
      <c r="N44" s="531"/>
      <c r="O44" s="554"/>
      <c r="Q44" s="564"/>
      <c r="R44" s="564"/>
      <c r="S44" s="564"/>
      <c r="T44" s="564"/>
      <c r="U44" s="564"/>
      <c r="V44" s="564"/>
    </row>
    <row r="45" spans="1:22">
      <c r="A45" s="511"/>
      <c r="B45" s="499"/>
      <c r="C45" s="499"/>
      <c r="D45" s="300"/>
      <c r="E45" s="490"/>
      <c r="F45" s="490"/>
      <c r="G45" s="493"/>
      <c r="H45" s="496"/>
      <c r="I45" s="234"/>
      <c r="J45" s="232"/>
      <c r="K45" s="94" t="s">
        <v>291</v>
      </c>
      <c r="L45" s="108" t="s">
        <v>291</v>
      </c>
      <c r="M45" s="499"/>
      <c r="N45" s="531"/>
      <c r="O45" s="554"/>
      <c r="Q45" s="564"/>
      <c r="R45" s="564"/>
      <c r="S45" s="564"/>
      <c r="T45" s="564"/>
      <c r="U45" s="564"/>
      <c r="V45" s="564"/>
    </row>
    <row r="46" spans="1:22">
      <c r="A46" s="511"/>
      <c r="B46" s="499"/>
      <c r="C46" s="499"/>
      <c r="D46" s="300"/>
      <c r="E46" s="490"/>
      <c r="F46" s="490"/>
      <c r="G46" s="493"/>
      <c r="H46" s="496"/>
      <c r="I46" s="234"/>
      <c r="J46" s="232"/>
      <c r="K46" s="94" t="s">
        <v>291</v>
      </c>
      <c r="L46" s="108" t="s">
        <v>291</v>
      </c>
      <c r="M46" s="499"/>
      <c r="N46" s="531"/>
      <c r="O46" s="554"/>
      <c r="Q46" s="564"/>
      <c r="R46" s="564"/>
      <c r="S46" s="564"/>
      <c r="T46" s="564"/>
      <c r="U46" s="564"/>
      <c r="V46" s="564"/>
    </row>
    <row r="47" spans="1:22">
      <c r="A47" s="511"/>
      <c r="B47" s="499"/>
      <c r="C47" s="499"/>
      <c r="D47" s="301"/>
      <c r="E47" s="490"/>
      <c r="F47" s="490"/>
      <c r="G47" s="493"/>
      <c r="H47" s="496"/>
      <c r="I47" s="234"/>
      <c r="J47" s="232"/>
      <c r="K47" s="94" t="s">
        <v>291</v>
      </c>
      <c r="L47" s="108" t="s">
        <v>291</v>
      </c>
      <c r="M47" s="499"/>
      <c r="N47" s="531"/>
      <c r="O47" s="554"/>
      <c r="Q47" s="564"/>
      <c r="R47" s="564"/>
      <c r="S47" s="564"/>
      <c r="T47" s="564"/>
      <c r="U47" s="564"/>
      <c r="V47" s="564"/>
    </row>
    <row r="48" spans="1:22">
      <c r="A48" s="511"/>
      <c r="B48" s="499"/>
      <c r="C48" s="499"/>
      <c r="D48" s="301"/>
      <c r="E48" s="490"/>
      <c r="F48" s="490"/>
      <c r="G48" s="493"/>
      <c r="H48" s="496"/>
      <c r="I48" s="234"/>
      <c r="J48" s="232"/>
      <c r="K48" s="94" t="s">
        <v>291</v>
      </c>
      <c r="L48" s="108" t="s">
        <v>291</v>
      </c>
      <c r="M48" s="499"/>
      <c r="N48" s="531"/>
      <c r="O48" s="554"/>
      <c r="Q48" s="564"/>
      <c r="R48" s="564"/>
      <c r="S48" s="564"/>
      <c r="T48" s="564"/>
      <c r="U48" s="564"/>
      <c r="V48" s="564"/>
    </row>
    <row r="49" spans="1:257" ht="15.75" thickBot="1">
      <c r="A49" s="512"/>
      <c r="B49" s="500"/>
      <c r="C49" s="500"/>
      <c r="D49" s="302"/>
      <c r="E49" s="491"/>
      <c r="F49" s="491"/>
      <c r="G49" s="494"/>
      <c r="H49" s="497"/>
      <c r="I49" s="234"/>
      <c r="J49" s="232"/>
      <c r="K49" s="95" t="s">
        <v>291</v>
      </c>
      <c r="L49" s="110" t="s">
        <v>291</v>
      </c>
      <c r="M49" s="500"/>
      <c r="N49" s="532"/>
      <c r="O49" s="554"/>
      <c r="Q49" s="564"/>
      <c r="R49" s="564"/>
      <c r="S49" s="564"/>
      <c r="T49" s="564"/>
      <c r="U49" s="564"/>
      <c r="V49" s="564"/>
    </row>
    <row r="50" spans="1:257" s="82" customFormat="1" ht="45">
      <c r="A50" s="510">
        <v>5</v>
      </c>
      <c r="B50" s="498" t="s">
        <v>463</v>
      </c>
      <c r="C50" s="501" t="s">
        <v>464</v>
      </c>
      <c r="D50" s="298" t="s">
        <v>294</v>
      </c>
      <c r="E50" s="504">
        <v>365</v>
      </c>
      <c r="F50" s="504">
        <v>0</v>
      </c>
      <c r="G50" s="492">
        <f t="shared" ref="G50" si="3">F50/E50</f>
        <v>0</v>
      </c>
      <c r="H50" s="495"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262" t="s">
        <v>280</v>
      </c>
      <c r="J50" s="113" t="s">
        <v>281</v>
      </c>
      <c r="K50" s="93" t="str">
        <f>IFERROR(CONCATENATE(INDEX('8- Políticas de Administración '!$B$16:$F$53,MATCH('5- Identificación de Riesgos'!J50,'8- Políticas de Administración '!$C$16:$C$54,0),1)," - ",L50),"")</f>
        <v>Mayor - 4</v>
      </c>
      <c r="L50" s="109">
        <f>IFERROR(VLOOKUP(INDEX('8- Políticas de Administración '!$B$16:$F$63,MATCH('5- Identificación de Riesgos'!J50,'8- Políticas de Administración '!$C$16:$C$64,0),1),'8- Políticas de Administración '!$B$16:$F$64,5,FALSE),"")</f>
        <v>4</v>
      </c>
      <c r="M50" s="498" t="str">
        <f>IFERROR(CONCATENATE(INDEX('8- Políticas de Administración '!$B$16:$F$53,MATCH(ROUND(AVERAGE(L50:L59),0),'8- Políticas de Administración '!$F$16:$F$53,0),1)," - ",ROUND(AVERAGE(L50:L59),0)),"")</f>
        <v>Mayor - 4</v>
      </c>
      <c r="N50" s="530" t="str">
        <f>IFERROR(CONCATENATE(VLOOKUP((LEFT(H50,LEN(H50)-4)&amp;LEFT(M50,LEN(M50)-4)),'9- Matriz de Calor '!$D$18:$E$42,2,0)," - ",RIGHT(H50,1)*RIGHT(M50,1)),"")</f>
        <v>Alto  - 4</v>
      </c>
      <c r="O50" s="555">
        <f>RIGHT(H50,1)*RIGHT(M50,1)</f>
        <v>4</v>
      </c>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1"/>
      <c r="BR50" s="81"/>
      <c r="BS50" s="81"/>
      <c r="BT50" s="81"/>
      <c r="BU50" s="81"/>
      <c r="BV50" s="81"/>
      <c r="BW50" s="81"/>
      <c r="BX50" s="81"/>
      <c r="BY50" s="81"/>
      <c r="BZ50" s="81"/>
      <c r="CA50" s="81"/>
      <c r="CB50" s="81"/>
      <c r="CC50" s="81"/>
      <c r="CD50" s="81"/>
      <c r="CE50" s="81"/>
      <c r="CF50" s="81"/>
      <c r="CG50" s="81"/>
      <c r="CH50" s="81"/>
      <c r="CI50" s="81"/>
      <c r="CJ50" s="81"/>
      <c r="CK50" s="81"/>
      <c r="CL50" s="81"/>
      <c r="CM50" s="81"/>
      <c r="CN50" s="81"/>
      <c r="CO50" s="81"/>
      <c r="CP50" s="81"/>
      <c r="CQ50" s="81"/>
      <c r="CR50" s="81"/>
      <c r="CS50" s="81"/>
      <c r="CT50" s="81"/>
      <c r="CU50" s="81"/>
      <c r="CV50" s="81"/>
      <c r="CW50" s="81"/>
      <c r="CX50" s="81"/>
      <c r="CY50" s="81"/>
      <c r="CZ50" s="81"/>
      <c r="DA50" s="81"/>
      <c r="DB50" s="81"/>
      <c r="DC50" s="81"/>
      <c r="DD50" s="81"/>
      <c r="DE50" s="81"/>
      <c r="DF50" s="81"/>
      <c r="DG50" s="81"/>
      <c r="DH50" s="81"/>
      <c r="DI50" s="81"/>
      <c r="DJ50" s="81"/>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c r="EU50" s="81"/>
      <c r="EV50" s="81"/>
      <c r="EW50" s="81"/>
      <c r="EX50" s="81"/>
      <c r="EY50" s="81"/>
      <c r="EZ50" s="81"/>
      <c r="FA50" s="81"/>
      <c r="FB50" s="81"/>
      <c r="FC50" s="81"/>
      <c r="FD50" s="81"/>
      <c r="FE50" s="81"/>
      <c r="FF50" s="81"/>
      <c r="FG50" s="81"/>
      <c r="FH50" s="81"/>
      <c r="FI50" s="81"/>
      <c r="FJ50" s="81"/>
      <c r="FK50" s="81"/>
      <c r="FL50" s="81"/>
      <c r="FM50" s="81"/>
      <c r="FN50" s="81"/>
      <c r="FO50" s="81"/>
      <c r="FP50" s="81"/>
      <c r="FQ50" s="81"/>
      <c r="FR50" s="81"/>
      <c r="FS50" s="81"/>
      <c r="FT50" s="81"/>
      <c r="FU50" s="81"/>
      <c r="FV50" s="81"/>
      <c r="FW50" s="81"/>
      <c r="FX50" s="81"/>
      <c r="FY50" s="81"/>
      <c r="FZ50" s="81"/>
      <c r="GA50" s="81"/>
      <c r="GB50" s="81"/>
      <c r="GC50" s="81"/>
      <c r="GD50" s="81"/>
      <c r="GE50" s="81"/>
      <c r="GF50" s="81"/>
      <c r="GG50" s="81"/>
      <c r="GH50" s="81"/>
      <c r="GI50" s="81"/>
      <c r="GJ50" s="81"/>
      <c r="GK50" s="81"/>
      <c r="GL50" s="81"/>
      <c r="GM50" s="81"/>
      <c r="GN50" s="81"/>
      <c r="GO50" s="81"/>
      <c r="GP50" s="81"/>
      <c r="GQ50" s="81"/>
      <c r="GR50" s="81"/>
      <c r="GS50" s="81"/>
      <c r="GT50" s="81"/>
      <c r="GU50" s="81"/>
      <c r="GV50" s="81"/>
      <c r="GW50" s="81"/>
      <c r="GX50" s="81"/>
      <c r="GY50" s="81"/>
      <c r="GZ50" s="81"/>
      <c r="HA50" s="81"/>
      <c r="HB50" s="81"/>
      <c r="HC50" s="81"/>
      <c r="HD50" s="81"/>
      <c r="HE50" s="81"/>
      <c r="HF50" s="81"/>
      <c r="HG50" s="81"/>
      <c r="HH50" s="81"/>
      <c r="HI50" s="81"/>
      <c r="HJ50" s="81"/>
      <c r="HK50" s="81"/>
      <c r="HL50" s="81"/>
      <c r="HM50" s="81"/>
      <c r="HN50" s="81"/>
      <c r="HO50" s="81"/>
      <c r="HP50" s="81"/>
      <c r="HQ50" s="81"/>
      <c r="HR50" s="81"/>
      <c r="HS50" s="81"/>
      <c r="HT50" s="81"/>
      <c r="HU50" s="81"/>
      <c r="HV50" s="81"/>
      <c r="HW50" s="81"/>
      <c r="HX50" s="81"/>
      <c r="HY50" s="81"/>
      <c r="HZ50" s="81"/>
      <c r="IA50" s="81"/>
      <c r="IB50" s="81"/>
      <c r="IC50" s="81"/>
      <c r="ID50" s="81"/>
      <c r="IE50" s="81"/>
      <c r="IF50" s="81"/>
      <c r="IG50" s="81"/>
      <c r="IH50" s="81"/>
      <c r="II50" s="81"/>
      <c r="IJ50" s="81"/>
      <c r="IK50" s="81"/>
      <c r="IL50" s="81"/>
      <c r="IM50" s="81"/>
      <c r="IN50" s="81"/>
      <c r="IO50" s="81"/>
      <c r="IP50" s="81"/>
      <c r="IQ50" s="81"/>
      <c r="IR50" s="81"/>
      <c r="IS50" s="81"/>
      <c r="IT50" s="81"/>
      <c r="IU50" s="81"/>
      <c r="IV50" s="81"/>
      <c r="IW50" s="81"/>
    </row>
    <row r="51" spans="1:257" s="82" customFormat="1" ht="30">
      <c r="A51" s="511"/>
      <c r="B51" s="499"/>
      <c r="C51" s="502"/>
      <c r="D51" s="303" t="s">
        <v>295</v>
      </c>
      <c r="E51" s="505"/>
      <c r="F51" s="505"/>
      <c r="G51" s="493"/>
      <c r="H51" s="496"/>
      <c r="I51" s="94"/>
      <c r="J51" s="113"/>
      <c r="K51" s="94" t="str">
        <f>IFERROR(CONCATENATE(INDEX('8- Políticas de Administración '!$B$16:$F$53,MATCH('5- Identificación de Riesgos'!J51,'8- Políticas de Administración '!$C$16:$C$54,0),1)," - ",L51),"")</f>
        <v/>
      </c>
      <c r="L51" s="108" t="str">
        <f>IFERROR(VLOOKUP(INDEX('8- Políticas de Administración '!$B$16:$F$63,MATCH('5- Identificación de Riesgos'!J51,'8- Políticas de Administración '!$C$16:$C$64,0),1),'8- Políticas de Administración '!$B$16:$F$64,5,FALSE),"")</f>
        <v/>
      </c>
      <c r="M51" s="499"/>
      <c r="N51" s="531"/>
      <c r="O51" s="555"/>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c r="BO51" s="81"/>
      <c r="BP51" s="81"/>
      <c r="BQ51" s="81"/>
      <c r="BR51" s="81"/>
      <c r="BS51" s="81"/>
      <c r="BT51" s="81"/>
      <c r="BU51" s="81"/>
      <c r="BV51" s="81"/>
      <c r="BW51" s="81"/>
      <c r="BX51" s="81"/>
      <c r="BY51" s="81"/>
      <c r="BZ51" s="81"/>
      <c r="CA51" s="81"/>
      <c r="CB51" s="81"/>
      <c r="CC51" s="81"/>
      <c r="CD51" s="81"/>
      <c r="CE51" s="81"/>
      <c r="CF51" s="81"/>
      <c r="CG51" s="81"/>
      <c r="CH51" s="81"/>
      <c r="CI51" s="81"/>
      <c r="CJ51" s="81"/>
      <c r="CK51" s="81"/>
      <c r="CL51" s="81"/>
      <c r="CM51" s="81"/>
      <c r="CN51" s="81"/>
      <c r="CO51" s="81"/>
      <c r="CP51" s="81"/>
      <c r="CQ51" s="81"/>
      <c r="CR51" s="81"/>
      <c r="CS51" s="81"/>
      <c r="CT51" s="81"/>
      <c r="CU51" s="81"/>
      <c r="CV51" s="81"/>
      <c r="CW51" s="81"/>
      <c r="CX51" s="81"/>
      <c r="CY51" s="81"/>
      <c r="CZ51" s="81"/>
      <c r="DA51" s="81"/>
      <c r="DB51" s="81"/>
      <c r="DC51" s="81"/>
      <c r="DD51" s="81"/>
      <c r="DE51" s="81"/>
      <c r="DF51" s="81"/>
      <c r="DG51" s="81"/>
      <c r="DH51" s="81"/>
      <c r="DI51" s="81"/>
      <c r="DJ51" s="81"/>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c r="EU51" s="81"/>
      <c r="EV51" s="81"/>
      <c r="EW51" s="81"/>
      <c r="EX51" s="81"/>
      <c r="EY51" s="81"/>
      <c r="EZ51" s="81"/>
      <c r="FA51" s="81"/>
      <c r="FB51" s="81"/>
      <c r="FC51" s="81"/>
      <c r="FD51" s="81"/>
      <c r="FE51" s="81"/>
      <c r="FF51" s="81"/>
      <c r="FG51" s="81"/>
      <c r="FH51" s="81"/>
      <c r="FI51" s="81"/>
      <c r="FJ51" s="81"/>
      <c r="FK51" s="81"/>
      <c r="FL51" s="81"/>
      <c r="FM51" s="81"/>
      <c r="FN51" s="81"/>
      <c r="FO51" s="81"/>
      <c r="FP51" s="81"/>
      <c r="FQ51" s="81"/>
      <c r="FR51" s="81"/>
      <c r="FS51" s="81"/>
      <c r="FT51" s="81"/>
      <c r="FU51" s="81"/>
      <c r="FV51" s="81"/>
      <c r="FW51" s="81"/>
      <c r="FX51" s="81"/>
      <c r="FY51" s="81"/>
      <c r="FZ51" s="81"/>
      <c r="GA51" s="81"/>
      <c r="GB51" s="81"/>
      <c r="GC51" s="81"/>
      <c r="GD51" s="81"/>
      <c r="GE51" s="81"/>
      <c r="GF51" s="81"/>
      <c r="GG51" s="81"/>
      <c r="GH51" s="81"/>
      <c r="GI51" s="81"/>
      <c r="GJ51" s="81"/>
      <c r="GK51" s="81"/>
      <c r="GL51" s="81"/>
      <c r="GM51" s="81"/>
      <c r="GN51" s="81"/>
      <c r="GO51" s="81"/>
      <c r="GP51" s="81"/>
      <c r="GQ51" s="81"/>
      <c r="GR51" s="81"/>
      <c r="GS51" s="81"/>
      <c r="GT51" s="81"/>
      <c r="GU51" s="81"/>
      <c r="GV51" s="81"/>
      <c r="GW51" s="81"/>
      <c r="GX51" s="81"/>
      <c r="GY51" s="81"/>
      <c r="GZ51" s="81"/>
      <c r="HA51" s="81"/>
      <c r="HB51" s="81"/>
      <c r="HC51" s="81"/>
      <c r="HD51" s="81"/>
      <c r="HE51" s="81"/>
      <c r="HF51" s="81"/>
      <c r="HG51" s="81"/>
      <c r="HH51" s="81"/>
      <c r="HI51" s="81"/>
      <c r="HJ51" s="81"/>
      <c r="HK51" s="81"/>
      <c r="HL51" s="81"/>
      <c r="HM51" s="81"/>
      <c r="HN51" s="81"/>
      <c r="HO51" s="81"/>
      <c r="HP51" s="81"/>
      <c r="HQ51" s="81"/>
      <c r="HR51" s="81"/>
      <c r="HS51" s="81"/>
      <c r="HT51" s="81"/>
      <c r="HU51" s="81"/>
      <c r="HV51" s="81"/>
      <c r="HW51" s="81"/>
      <c r="HX51" s="81"/>
      <c r="HY51" s="81"/>
      <c r="HZ51" s="81"/>
      <c r="IA51" s="81"/>
      <c r="IB51" s="81"/>
      <c r="IC51" s="81"/>
      <c r="ID51" s="81"/>
      <c r="IE51" s="81"/>
      <c r="IF51" s="81"/>
      <c r="IG51" s="81"/>
      <c r="IH51" s="81"/>
      <c r="II51" s="81"/>
      <c r="IJ51" s="81"/>
      <c r="IK51" s="81"/>
      <c r="IL51" s="81"/>
      <c r="IM51" s="81"/>
      <c r="IN51" s="81"/>
      <c r="IO51" s="81"/>
      <c r="IP51" s="81"/>
      <c r="IQ51" s="81"/>
      <c r="IR51" s="81"/>
      <c r="IS51" s="81"/>
      <c r="IT51" s="81"/>
      <c r="IU51" s="81"/>
      <c r="IV51" s="81"/>
      <c r="IW51" s="81"/>
    </row>
    <row r="52" spans="1:257" s="82" customFormat="1" ht="30">
      <c r="A52" s="511"/>
      <c r="B52" s="499"/>
      <c r="C52" s="502"/>
      <c r="D52" s="299" t="s">
        <v>296</v>
      </c>
      <c r="E52" s="505"/>
      <c r="F52" s="505"/>
      <c r="G52" s="493"/>
      <c r="H52" s="496"/>
      <c r="I52" s="94"/>
      <c r="J52" s="113"/>
      <c r="K52" s="94" t="str">
        <f>IFERROR(CONCATENATE(INDEX('8- Políticas de Administración '!$B$16:$F$53,MATCH('5- Identificación de Riesgos'!J52,'8- Políticas de Administración '!$C$16:$C$54,0),1)," - ",L52),"")</f>
        <v/>
      </c>
      <c r="L52" s="108" t="str">
        <f>IFERROR(VLOOKUP(INDEX('8- Políticas de Administración '!$B$16:$F$63,MATCH('5- Identificación de Riesgos'!J52,'8- Políticas de Administración '!$C$16:$C$64,0),1),'8- Políticas de Administración '!$B$16:$F$64,5,FALSE),"")</f>
        <v/>
      </c>
      <c r="M52" s="499"/>
      <c r="N52" s="531"/>
      <c r="O52" s="555"/>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c r="BO52" s="81"/>
      <c r="BP52" s="81"/>
      <c r="BQ52" s="81"/>
      <c r="BR52" s="81"/>
      <c r="BS52" s="81"/>
      <c r="BT52" s="81"/>
      <c r="BU52" s="81"/>
      <c r="BV52" s="81"/>
      <c r="BW52" s="81"/>
      <c r="BX52" s="81"/>
      <c r="BY52" s="81"/>
      <c r="BZ52" s="81"/>
      <c r="CA52" s="81"/>
      <c r="CB52" s="81"/>
      <c r="CC52" s="81"/>
      <c r="CD52" s="81"/>
      <c r="CE52" s="81"/>
      <c r="CF52" s="81"/>
      <c r="CG52" s="81"/>
      <c r="CH52" s="81"/>
      <c r="CI52" s="81"/>
      <c r="CJ52" s="81"/>
      <c r="CK52" s="81"/>
      <c r="CL52" s="81"/>
      <c r="CM52" s="81"/>
      <c r="CN52" s="81"/>
      <c r="CO52" s="81"/>
      <c r="CP52" s="81"/>
      <c r="CQ52" s="81"/>
      <c r="CR52" s="81"/>
      <c r="CS52" s="81"/>
      <c r="CT52" s="81"/>
      <c r="CU52" s="81"/>
      <c r="CV52" s="81"/>
      <c r="CW52" s="81"/>
      <c r="CX52" s="81"/>
      <c r="CY52" s="81"/>
      <c r="CZ52" s="81"/>
      <c r="DA52" s="81"/>
      <c r="DB52" s="81"/>
      <c r="DC52" s="81"/>
      <c r="DD52" s="81"/>
      <c r="DE52" s="81"/>
      <c r="DF52" s="81"/>
      <c r="DG52" s="81"/>
      <c r="DH52" s="81"/>
      <c r="DI52" s="81"/>
      <c r="DJ52" s="81"/>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c r="EU52" s="81"/>
      <c r="EV52" s="81"/>
      <c r="EW52" s="81"/>
      <c r="EX52" s="81"/>
      <c r="EY52" s="81"/>
      <c r="EZ52" s="81"/>
      <c r="FA52" s="81"/>
      <c r="FB52" s="81"/>
      <c r="FC52" s="81"/>
      <c r="FD52" s="81"/>
      <c r="FE52" s="81"/>
      <c r="FF52" s="81"/>
      <c r="FG52" s="81"/>
      <c r="FH52" s="81"/>
      <c r="FI52" s="81"/>
      <c r="FJ52" s="81"/>
      <c r="FK52" s="81"/>
      <c r="FL52" s="81"/>
      <c r="FM52" s="81"/>
      <c r="FN52" s="81"/>
      <c r="FO52" s="81"/>
      <c r="FP52" s="81"/>
      <c r="FQ52" s="81"/>
      <c r="FR52" s="81"/>
      <c r="FS52" s="81"/>
      <c r="FT52" s="81"/>
      <c r="FU52" s="81"/>
      <c r="FV52" s="81"/>
      <c r="FW52" s="81"/>
      <c r="FX52" s="81"/>
      <c r="FY52" s="81"/>
      <c r="FZ52" s="81"/>
      <c r="GA52" s="81"/>
      <c r="GB52" s="81"/>
      <c r="GC52" s="81"/>
      <c r="GD52" s="81"/>
      <c r="GE52" s="81"/>
      <c r="GF52" s="81"/>
      <c r="GG52" s="81"/>
      <c r="GH52" s="81"/>
      <c r="GI52" s="81"/>
      <c r="GJ52" s="81"/>
      <c r="GK52" s="81"/>
      <c r="GL52" s="81"/>
      <c r="GM52" s="81"/>
      <c r="GN52" s="81"/>
      <c r="GO52" s="81"/>
      <c r="GP52" s="81"/>
      <c r="GQ52" s="81"/>
      <c r="GR52" s="81"/>
      <c r="GS52" s="81"/>
      <c r="GT52" s="81"/>
      <c r="GU52" s="81"/>
      <c r="GV52" s="81"/>
      <c r="GW52" s="81"/>
      <c r="GX52" s="81"/>
      <c r="GY52" s="81"/>
      <c r="GZ52" s="81"/>
      <c r="HA52" s="81"/>
      <c r="HB52" s="81"/>
      <c r="HC52" s="81"/>
      <c r="HD52" s="81"/>
      <c r="HE52" s="81"/>
      <c r="HF52" s="81"/>
      <c r="HG52" s="81"/>
      <c r="HH52" s="81"/>
      <c r="HI52" s="81"/>
      <c r="HJ52" s="81"/>
      <c r="HK52" s="81"/>
      <c r="HL52" s="81"/>
      <c r="HM52" s="81"/>
      <c r="HN52" s="81"/>
      <c r="HO52" s="81"/>
      <c r="HP52" s="81"/>
      <c r="HQ52" s="81"/>
      <c r="HR52" s="81"/>
      <c r="HS52" s="81"/>
      <c r="HT52" s="81"/>
      <c r="HU52" s="81"/>
      <c r="HV52" s="81"/>
      <c r="HW52" s="81"/>
      <c r="HX52" s="81"/>
      <c r="HY52" s="81"/>
      <c r="HZ52" s="81"/>
      <c r="IA52" s="81"/>
      <c r="IB52" s="81"/>
      <c r="IC52" s="81"/>
      <c r="ID52" s="81"/>
      <c r="IE52" s="81"/>
      <c r="IF52" s="81"/>
      <c r="IG52" s="81"/>
      <c r="IH52" s="81"/>
      <c r="II52" s="81"/>
      <c r="IJ52" s="81"/>
      <c r="IK52" s="81"/>
      <c r="IL52" s="81"/>
      <c r="IM52" s="81"/>
      <c r="IN52" s="81"/>
      <c r="IO52" s="81"/>
      <c r="IP52" s="81"/>
      <c r="IQ52" s="81"/>
      <c r="IR52" s="81"/>
      <c r="IS52" s="81"/>
      <c r="IT52" s="81"/>
      <c r="IU52" s="81"/>
      <c r="IV52" s="81"/>
      <c r="IW52" s="81"/>
    </row>
    <row r="53" spans="1:257" s="82" customFormat="1">
      <c r="A53" s="511"/>
      <c r="B53" s="499"/>
      <c r="C53" s="502"/>
      <c r="D53" s="299"/>
      <c r="E53" s="505"/>
      <c r="F53" s="505"/>
      <c r="G53" s="493"/>
      <c r="H53" s="496"/>
      <c r="I53" s="94"/>
      <c r="J53" s="113"/>
      <c r="K53" s="94" t="str">
        <f>IFERROR(CONCATENATE(INDEX('8- Políticas de Administración '!$B$16:$F$53,MATCH('5- Identificación de Riesgos'!J53,'8- Políticas de Administración '!$C$16:$C$54,0),1)," - ",L53),"")</f>
        <v/>
      </c>
      <c r="L53" s="108" t="str">
        <f>IFERROR(VLOOKUP(INDEX('8- Políticas de Administración '!$B$16:$F$63,MATCH('5- Identificación de Riesgos'!J53,'8- Políticas de Administración '!$C$16:$C$64,0),1),'8- Políticas de Administración '!$B$16:$F$64,5,FALSE),"")</f>
        <v/>
      </c>
      <c r="M53" s="499"/>
      <c r="N53" s="531"/>
      <c r="O53" s="555"/>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1"/>
      <c r="BR53" s="81"/>
      <c r="BS53" s="81"/>
      <c r="BT53" s="81"/>
      <c r="BU53" s="81"/>
      <c r="BV53" s="81"/>
      <c r="BW53" s="81"/>
      <c r="BX53" s="81"/>
      <c r="BY53" s="81"/>
      <c r="BZ53" s="81"/>
      <c r="CA53" s="81"/>
      <c r="CB53" s="81"/>
      <c r="CC53" s="81"/>
      <c r="CD53" s="81"/>
      <c r="CE53" s="81"/>
      <c r="CF53" s="81"/>
      <c r="CG53" s="81"/>
      <c r="CH53" s="81"/>
      <c r="CI53" s="81"/>
      <c r="CJ53" s="81"/>
      <c r="CK53" s="81"/>
      <c r="CL53" s="81"/>
      <c r="CM53" s="81"/>
      <c r="CN53" s="81"/>
      <c r="CO53" s="81"/>
      <c r="CP53" s="81"/>
      <c r="CQ53" s="81"/>
      <c r="CR53" s="81"/>
      <c r="CS53" s="81"/>
      <c r="CT53" s="81"/>
      <c r="CU53" s="81"/>
      <c r="CV53" s="81"/>
      <c r="CW53" s="81"/>
      <c r="CX53" s="81"/>
      <c r="CY53" s="81"/>
      <c r="CZ53" s="81"/>
      <c r="DA53" s="81"/>
      <c r="DB53" s="81"/>
      <c r="DC53" s="81"/>
      <c r="DD53" s="81"/>
      <c r="DE53" s="81"/>
      <c r="DF53" s="81"/>
      <c r="DG53" s="81"/>
      <c r="DH53" s="81"/>
      <c r="DI53" s="81"/>
      <c r="DJ53" s="81"/>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c r="EU53" s="81"/>
      <c r="EV53" s="81"/>
      <c r="EW53" s="81"/>
      <c r="EX53" s="81"/>
      <c r="EY53" s="81"/>
      <c r="EZ53" s="81"/>
      <c r="FA53" s="81"/>
      <c r="FB53" s="81"/>
      <c r="FC53" s="81"/>
      <c r="FD53" s="81"/>
      <c r="FE53" s="81"/>
      <c r="FF53" s="81"/>
      <c r="FG53" s="81"/>
      <c r="FH53" s="81"/>
      <c r="FI53" s="81"/>
      <c r="FJ53" s="81"/>
      <c r="FK53" s="81"/>
      <c r="FL53" s="81"/>
      <c r="FM53" s="81"/>
      <c r="FN53" s="81"/>
      <c r="FO53" s="81"/>
      <c r="FP53" s="81"/>
      <c r="FQ53" s="81"/>
      <c r="FR53" s="81"/>
      <c r="FS53" s="81"/>
      <c r="FT53" s="81"/>
      <c r="FU53" s="81"/>
      <c r="FV53" s="81"/>
      <c r="FW53" s="81"/>
      <c r="FX53" s="81"/>
      <c r="FY53" s="81"/>
      <c r="FZ53" s="81"/>
      <c r="GA53" s="81"/>
      <c r="GB53" s="81"/>
      <c r="GC53" s="81"/>
      <c r="GD53" s="81"/>
      <c r="GE53" s="81"/>
      <c r="GF53" s="81"/>
      <c r="GG53" s="81"/>
      <c r="GH53" s="81"/>
      <c r="GI53" s="81"/>
      <c r="GJ53" s="81"/>
      <c r="GK53" s="81"/>
      <c r="GL53" s="81"/>
      <c r="GM53" s="81"/>
      <c r="GN53" s="81"/>
      <c r="GO53" s="81"/>
      <c r="GP53" s="81"/>
      <c r="GQ53" s="81"/>
      <c r="GR53" s="81"/>
      <c r="GS53" s="81"/>
      <c r="GT53" s="81"/>
      <c r="GU53" s="81"/>
      <c r="GV53" s="81"/>
      <c r="GW53" s="81"/>
      <c r="GX53" s="81"/>
      <c r="GY53" s="81"/>
      <c r="GZ53" s="81"/>
      <c r="HA53" s="81"/>
      <c r="HB53" s="81"/>
      <c r="HC53" s="81"/>
      <c r="HD53" s="81"/>
      <c r="HE53" s="81"/>
      <c r="HF53" s="81"/>
      <c r="HG53" s="81"/>
      <c r="HH53" s="81"/>
      <c r="HI53" s="81"/>
      <c r="HJ53" s="81"/>
      <c r="HK53" s="81"/>
      <c r="HL53" s="81"/>
      <c r="HM53" s="81"/>
      <c r="HN53" s="81"/>
      <c r="HO53" s="81"/>
      <c r="HP53" s="81"/>
      <c r="HQ53" s="81"/>
      <c r="HR53" s="81"/>
      <c r="HS53" s="81"/>
      <c r="HT53" s="81"/>
      <c r="HU53" s="81"/>
      <c r="HV53" s="81"/>
      <c r="HW53" s="81"/>
      <c r="HX53" s="81"/>
      <c r="HY53" s="81"/>
      <c r="HZ53" s="81"/>
      <c r="IA53" s="81"/>
      <c r="IB53" s="81"/>
      <c r="IC53" s="81"/>
      <c r="ID53" s="81"/>
      <c r="IE53" s="81"/>
      <c r="IF53" s="81"/>
      <c r="IG53" s="81"/>
      <c r="IH53" s="81"/>
      <c r="II53" s="81"/>
      <c r="IJ53" s="81"/>
      <c r="IK53" s="81"/>
      <c r="IL53" s="81"/>
      <c r="IM53" s="81"/>
      <c r="IN53" s="81"/>
      <c r="IO53" s="81"/>
      <c r="IP53" s="81"/>
      <c r="IQ53" s="81"/>
      <c r="IR53" s="81"/>
      <c r="IS53" s="81"/>
      <c r="IT53" s="81"/>
      <c r="IU53" s="81"/>
      <c r="IV53" s="81"/>
      <c r="IW53" s="81"/>
    </row>
    <row r="54" spans="1:257" s="82" customFormat="1">
      <c r="A54" s="511"/>
      <c r="B54" s="499"/>
      <c r="C54" s="502"/>
      <c r="D54" s="299"/>
      <c r="E54" s="505"/>
      <c r="F54" s="505"/>
      <c r="G54" s="493"/>
      <c r="H54" s="496"/>
      <c r="I54" s="94"/>
      <c r="J54" s="113"/>
      <c r="K54" s="94" t="str">
        <f>IFERROR(CONCATENATE(INDEX('8- Políticas de Administración '!$B$16:$F$53,MATCH('5- Identificación de Riesgos'!J54,'8- Políticas de Administración '!$C$16:$C$54,0),1)," - ",L54),"")</f>
        <v/>
      </c>
      <c r="L54" s="108" t="str">
        <f>IFERROR(VLOOKUP(INDEX('8- Políticas de Administración '!$B$16:$F$63,MATCH('5- Identificación de Riesgos'!J54,'8- Políticas de Administración '!$C$16:$C$64,0),1),'8- Políticas de Administración '!$B$16:$F$64,5,FALSE),"")</f>
        <v/>
      </c>
      <c r="M54" s="499"/>
      <c r="N54" s="531"/>
      <c r="O54" s="555"/>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c r="BO54" s="81"/>
      <c r="BP54" s="81"/>
      <c r="BQ54" s="81"/>
      <c r="BR54" s="81"/>
      <c r="BS54" s="81"/>
      <c r="BT54" s="81"/>
      <c r="BU54" s="81"/>
      <c r="BV54" s="81"/>
      <c r="BW54" s="81"/>
      <c r="BX54" s="81"/>
      <c r="BY54" s="81"/>
      <c r="BZ54" s="81"/>
      <c r="CA54" s="81"/>
      <c r="CB54" s="81"/>
      <c r="CC54" s="81"/>
      <c r="CD54" s="81"/>
      <c r="CE54" s="81"/>
      <c r="CF54" s="81"/>
      <c r="CG54" s="81"/>
      <c r="CH54" s="81"/>
      <c r="CI54" s="81"/>
      <c r="CJ54" s="81"/>
      <c r="CK54" s="81"/>
      <c r="CL54" s="81"/>
      <c r="CM54" s="81"/>
      <c r="CN54" s="81"/>
      <c r="CO54" s="81"/>
      <c r="CP54" s="81"/>
      <c r="CQ54" s="81"/>
      <c r="CR54" s="81"/>
      <c r="CS54" s="81"/>
      <c r="CT54" s="81"/>
      <c r="CU54" s="81"/>
      <c r="CV54" s="81"/>
      <c r="CW54" s="81"/>
      <c r="CX54" s="81"/>
      <c r="CY54" s="81"/>
      <c r="CZ54" s="81"/>
      <c r="DA54" s="81"/>
      <c r="DB54" s="81"/>
      <c r="DC54" s="81"/>
      <c r="DD54" s="81"/>
      <c r="DE54" s="81"/>
      <c r="DF54" s="81"/>
      <c r="DG54" s="81"/>
      <c r="DH54" s="81"/>
      <c r="DI54" s="81"/>
      <c r="DJ54" s="81"/>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c r="EU54" s="81"/>
      <c r="EV54" s="81"/>
      <c r="EW54" s="81"/>
      <c r="EX54" s="81"/>
      <c r="EY54" s="81"/>
      <c r="EZ54" s="81"/>
      <c r="FA54" s="81"/>
      <c r="FB54" s="81"/>
      <c r="FC54" s="81"/>
      <c r="FD54" s="81"/>
      <c r="FE54" s="81"/>
      <c r="FF54" s="81"/>
      <c r="FG54" s="81"/>
      <c r="FH54" s="81"/>
      <c r="FI54" s="81"/>
      <c r="FJ54" s="81"/>
      <c r="FK54" s="81"/>
      <c r="FL54" s="81"/>
      <c r="FM54" s="81"/>
      <c r="FN54" s="81"/>
      <c r="FO54" s="81"/>
      <c r="FP54" s="81"/>
      <c r="FQ54" s="81"/>
      <c r="FR54" s="81"/>
      <c r="FS54" s="81"/>
      <c r="FT54" s="81"/>
      <c r="FU54" s="81"/>
      <c r="FV54" s="81"/>
      <c r="FW54" s="81"/>
      <c r="FX54" s="81"/>
      <c r="FY54" s="81"/>
      <c r="FZ54" s="81"/>
      <c r="GA54" s="81"/>
      <c r="GB54" s="81"/>
      <c r="GC54" s="81"/>
      <c r="GD54" s="81"/>
      <c r="GE54" s="81"/>
      <c r="GF54" s="81"/>
      <c r="GG54" s="81"/>
      <c r="GH54" s="81"/>
      <c r="GI54" s="81"/>
      <c r="GJ54" s="81"/>
      <c r="GK54" s="81"/>
      <c r="GL54" s="81"/>
      <c r="GM54" s="81"/>
      <c r="GN54" s="81"/>
      <c r="GO54" s="81"/>
      <c r="GP54" s="81"/>
      <c r="GQ54" s="81"/>
      <c r="GR54" s="81"/>
      <c r="GS54" s="81"/>
      <c r="GT54" s="81"/>
      <c r="GU54" s="81"/>
      <c r="GV54" s="81"/>
      <c r="GW54" s="81"/>
      <c r="GX54" s="81"/>
      <c r="GY54" s="81"/>
      <c r="GZ54" s="81"/>
      <c r="HA54" s="81"/>
      <c r="HB54" s="81"/>
      <c r="HC54" s="81"/>
      <c r="HD54" s="81"/>
      <c r="HE54" s="81"/>
      <c r="HF54" s="81"/>
      <c r="HG54" s="81"/>
      <c r="HH54" s="81"/>
      <c r="HI54" s="81"/>
      <c r="HJ54" s="81"/>
      <c r="HK54" s="81"/>
      <c r="HL54" s="81"/>
      <c r="HM54" s="81"/>
      <c r="HN54" s="81"/>
      <c r="HO54" s="81"/>
      <c r="HP54" s="81"/>
      <c r="HQ54" s="81"/>
      <c r="HR54" s="81"/>
      <c r="HS54" s="81"/>
      <c r="HT54" s="81"/>
      <c r="HU54" s="81"/>
      <c r="HV54" s="81"/>
      <c r="HW54" s="81"/>
      <c r="HX54" s="81"/>
      <c r="HY54" s="81"/>
      <c r="HZ54" s="81"/>
      <c r="IA54" s="81"/>
      <c r="IB54" s="81"/>
      <c r="IC54" s="81"/>
      <c r="ID54" s="81"/>
      <c r="IE54" s="81"/>
      <c r="IF54" s="81"/>
      <c r="IG54" s="81"/>
      <c r="IH54" s="81"/>
      <c r="II54" s="81"/>
      <c r="IJ54" s="81"/>
      <c r="IK54" s="81"/>
      <c r="IL54" s="81"/>
      <c r="IM54" s="81"/>
      <c r="IN54" s="81"/>
      <c r="IO54" s="81"/>
      <c r="IP54" s="81"/>
      <c r="IQ54" s="81"/>
      <c r="IR54" s="81"/>
      <c r="IS54" s="81"/>
      <c r="IT54" s="81"/>
      <c r="IU54" s="81"/>
      <c r="IV54" s="81"/>
      <c r="IW54" s="81"/>
    </row>
    <row r="55" spans="1:257" s="82" customFormat="1">
      <c r="A55" s="511"/>
      <c r="B55" s="499"/>
      <c r="C55" s="502"/>
      <c r="D55" s="299"/>
      <c r="E55" s="505"/>
      <c r="F55" s="505"/>
      <c r="G55" s="493"/>
      <c r="H55" s="496"/>
      <c r="I55" s="94"/>
      <c r="J55" s="113"/>
      <c r="K55" s="94" t="str">
        <f>IFERROR(CONCATENATE(INDEX('8- Políticas de Administración '!$B$16:$F$53,MATCH('5- Identificación de Riesgos'!J55,'8- Políticas de Administración '!$C$16:$C$54,0),1)," - ",L55),"")</f>
        <v/>
      </c>
      <c r="L55" s="108" t="str">
        <f>IFERROR(VLOOKUP(INDEX('8- Políticas de Administración '!$B$16:$F$63,MATCH('5- Identificación de Riesgos'!J55,'8- Políticas de Administración '!$C$16:$C$64,0),1),'8- Políticas de Administración '!$B$16:$F$64,5,FALSE),"")</f>
        <v/>
      </c>
      <c r="M55" s="499"/>
      <c r="N55" s="531"/>
      <c r="O55" s="555"/>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1"/>
      <c r="BR55" s="81"/>
      <c r="BS55" s="81"/>
      <c r="BT55" s="81"/>
      <c r="BU55" s="81"/>
      <c r="BV55" s="81"/>
      <c r="BW55" s="81"/>
      <c r="BX55" s="81"/>
      <c r="BY55" s="81"/>
      <c r="BZ55" s="81"/>
      <c r="CA55" s="81"/>
      <c r="CB55" s="81"/>
      <c r="CC55" s="81"/>
      <c r="CD55" s="81"/>
      <c r="CE55" s="81"/>
      <c r="CF55" s="81"/>
      <c r="CG55" s="81"/>
      <c r="CH55" s="81"/>
      <c r="CI55" s="81"/>
      <c r="CJ55" s="81"/>
      <c r="CK55" s="81"/>
      <c r="CL55" s="81"/>
      <c r="CM55" s="81"/>
      <c r="CN55" s="81"/>
      <c r="CO55" s="81"/>
      <c r="CP55" s="81"/>
      <c r="CQ55" s="81"/>
      <c r="CR55" s="81"/>
      <c r="CS55" s="81"/>
      <c r="CT55" s="81"/>
      <c r="CU55" s="81"/>
      <c r="CV55" s="81"/>
      <c r="CW55" s="81"/>
      <c r="CX55" s="81"/>
      <c r="CY55" s="81"/>
      <c r="CZ55" s="81"/>
      <c r="DA55" s="81"/>
      <c r="DB55" s="81"/>
      <c r="DC55" s="81"/>
      <c r="DD55" s="81"/>
      <c r="DE55" s="81"/>
      <c r="DF55" s="81"/>
      <c r="DG55" s="81"/>
      <c r="DH55" s="81"/>
      <c r="DI55" s="81"/>
      <c r="DJ55" s="81"/>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c r="EU55" s="81"/>
      <c r="EV55" s="81"/>
      <c r="EW55" s="81"/>
      <c r="EX55" s="81"/>
      <c r="EY55" s="81"/>
      <c r="EZ55" s="81"/>
      <c r="FA55" s="81"/>
      <c r="FB55" s="81"/>
      <c r="FC55" s="81"/>
      <c r="FD55" s="81"/>
      <c r="FE55" s="81"/>
      <c r="FF55" s="81"/>
      <c r="FG55" s="81"/>
      <c r="FH55" s="81"/>
      <c r="FI55" s="81"/>
      <c r="FJ55" s="81"/>
      <c r="FK55" s="81"/>
      <c r="FL55" s="81"/>
      <c r="FM55" s="81"/>
      <c r="FN55" s="81"/>
      <c r="FO55" s="81"/>
      <c r="FP55" s="81"/>
      <c r="FQ55" s="81"/>
      <c r="FR55" s="81"/>
      <c r="FS55" s="81"/>
      <c r="FT55" s="81"/>
      <c r="FU55" s="81"/>
      <c r="FV55" s="81"/>
      <c r="FW55" s="81"/>
      <c r="FX55" s="81"/>
      <c r="FY55" s="81"/>
      <c r="FZ55" s="81"/>
      <c r="GA55" s="81"/>
      <c r="GB55" s="81"/>
      <c r="GC55" s="81"/>
      <c r="GD55" s="81"/>
      <c r="GE55" s="81"/>
      <c r="GF55" s="81"/>
      <c r="GG55" s="81"/>
      <c r="GH55" s="81"/>
      <c r="GI55" s="81"/>
      <c r="GJ55" s="81"/>
      <c r="GK55" s="81"/>
      <c r="GL55" s="81"/>
      <c r="GM55" s="81"/>
      <c r="GN55" s="81"/>
      <c r="GO55" s="81"/>
      <c r="GP55" s="81"/>
      <c r="GQ55" s="81"/>
      <c r="GR55" s="81"/>
      <c r="GS55" s="81"/>
      <c r="GT55" s="81"/>
      <c r="GU55" s="81"/>
      <c r="GV55" s="81"/>
      <c r="GW55" s="81"/>
      <c r="GX55" s="81"/>
      <c r="GY55" s="81"/>
      <c r="GZ55" s="81"/>
      <c r="HA55" s="81"/>
      <c r="HB55" s="81"/>
      <c r="HC55" s="81"/>
      <c r="HD55" s="81"/>
      <c r="HE55" s="81"/>
      <c r="HF55" s="81"/>
      <c r="HG55" s="81"/>
      <c r="HH55" s="81"/>
      <c r="HI55" s="81"/>
      <c r="HJ55" s="81"/>
      <c r="HK55" s="81"/>
      <c r="HL55" s="81"/>
      <c r="HM55" s="81"/>
      <c r="HN55" s="81"/>
      <c r="HO55" s="81"/>
      <c r="HP55" s="81"/>
      <c r="HQ55" s="81"/>
      <c r="HR55" s="81"/>
      <c r="HS55" s="81"/>
      <c r="HT55" s="81"/>
      <c r="HU55" s="81"/>
      <c r="HV55" s="81"/>
      <c r="HW55" s="81"/>
      <c r="HX55" s="81"/>
      <c r="HY55" s="81"/>
      <c r="HZ55" s="81"/>
      <c r="IA55" s="81"/>
      <c r="IB55" s="81"/>
      <c r="IC55" s="81"/>
      <c r="ID55" s="81"/>
      <c r="IE55" s="81"/>
      <c r="IF55" s="81"/>
      <c r="IG55" s="81"/>
      <c r="IH55" s="81"/>
      <c r="II55" s="81"/>
      <c r="IJ55" s="81"/>
      <c r="IK55" s="81"/>
      <c r="IL55" s="81"/>
      <c r="IM55" s="81"/>
      <c r="IN55" s="81"/>
      <c r="IO55" s="81"/>
      <c r="IP55" s="81"/>
      <c r="IQ55" s="81"/>
      <c r="IR55" s="81"/>
      <c r="IS55" s="81"/>
      <c r="IT55" s="81"/>
      <c r="IU55" s="81"/>
      <c r="IV55" s="81"/>
      <c r="IW55" s="81"/>
    </row>
    <row r="56" spans="1:257" s="82" customFormat="1">
      <c r="A56" s="511"/>
      <c r="B56" s="499"/>
      <c r="C56" s="502"/>
      <c r="D56" s="299"/>
      <c r="E56" s="505"/>
      <c r="F56" s="505"/>
      <c r="G56" s="493"/>
      <c r="H56" s="496"/>
      <c r="I56" s="94"/>
      <c r="J56" s="113"/>
      <c r="K56" s="94" t="str">
        <f>IFERROR(CONCATENATE(INDEX('8- Políticas de Administración '!$B$16:$F$53,MATCH('5- Identificación de Riesgos'!J56,'8- Políticas de Administración '!$C$16:$C$54,0),1)," - ",L56),"")</f>
        <v/>
      </c>
      <c r="L56" s="108" t="str">
        <f>IFERROR(VLOOKUP(INDEX('8- Políticas de Administración '!$B$16:$F$63,MATCH('5- Identificación de Riesgos'!J56,'8- Políticas de Administración '!$C$16:$C$64,0),1),'8- Políticas de Administración '!$B$16:$F$64,5,FALSE),"")</f>
        <v/>
      </c>
      <c r="M56" s="499"/>
      <c r="N56" s="531"/>
      <c r="O56" s="555"/>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81"/>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J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c r="EU56" s="81"/>
      <c r="EV56" s="81"/>
      <c r="EW56" s="81"/>
      <c r="EX56" s="81"/>
      <c r="EY56" s="81"/>
      <c r="EZ56" s="81"/>
      <c r="FA56" s="81"/>
      <c r="FB56" s="81"/>
      <c r="FC56" s="81"/>
      <c r="FD56" s="81"/>
      <c r="FE56" s="81"/>
      <c r="FF56" s="81"/>
      <c r="FG56" s="81"/>
      <c r="FH56" s="81"/>
      <c r="FI56" s="81"/>
      <c r="FJ56" s="81"/>
      <c r="FK56" s="81"/>
      <c r="FL56" s="81"/>
      <c r="FM56" s="81"/>
      <c r="FN56" s="81"/>
      <c r="FO56" s="81"/>
      <c r="FP56" s="81"/>
      <c r="FQ56" s="81"/>
      <c r="FR56" s="81"/>
      <c r="FS56" s="81"/>
      <c r="FT56" s="81"/>
      <c r="FU56" s="81"/>
      <c r="FV56" s="81"/>
      <c r="FW56" s="81"/>
      <c r="FX56" s="81"/>
      <c r="FY56" s="81"/>
      <c r="FZ56" s="81"/>
      <c r="GA56" s="81"/>
      <c r="GB56" s="81"/>
      <c r="GC56" s="81"/>
      <c r="GD56" s="81"/>
      <c r="GE56" s="81"/>
      <c r="GF56" s="81"/>
      <c r="GG56" s="81"/>
      <c r="GH56" s="81"/>
      <c r="GI56" s="81"/>
      <c r="GJ56" s="81"/>
      <c r="GK56" s="81"/>
      <c r="GL56" s="81"/>
      <c r="GM56" s="81"/>
      <c r="GN56" s="81"/>
      <c r="GO56" s="81"/>
      <c r="GP56" s="81"/>
      <c r="GQ56" s="81"/>
      <c r="GR56" s="81"/>
      <c r="GS56" s="81"/>
      <c r="GT56" s="81"/>
      <c r="GU56" s="81"/>
      <c r="GV56" s="81"/>
      <c r="GW56" s="81"/>
      <c r="GX56" s="81"/>
      <c r="GY56" s="81"/>
      <c r="GZ56" s="81"/>
      <c r="HA56" s="81"/>
      <c r="HB56" s="81"/>
      <c r="HC56" s="81"/>
      <c r="HD56" s="81"/>
      <c r="HE56" s="81"/>
      <c r="HF56" s="81"/>
      <c r="HG56" s="81"/>
      <c r="HH56" s="81"/>
      <c r="HI56" s="81"/>
      <c r="HJ56" s="81"/>
      <c r="HK56" s="81"/>
      <c r="HL56" s="81"/>
      <c r="HM56" s="81"/>
      <c r="HN56" s="81"/>
      <c r="HO56" s="81"/>
      <c r="HP56" s="81"/>
      <c r="HQ56" s="81"/>
      <c r="HR56" s="81"/>
      <c r="HS56" s="81"/>
      <c r="HT56" s="81"/>
      <c r="HU56" s="81"/>
      <c r="HV56" s="81"/>
      <c r="HW56" s="81"/>
      <c r="HX56" s="81"/>
      <c r="HY56" s="81"/>
      <c r="HZ56" s="81"/>
      <c r="IA56" s="81"/>
      <c r="IB56" s="81"/>
      <c r="IC56" s="81"/>
      <c r="ID56" s="81"/>
      <c r="IE56" s="81"/>
      <c r="IF56" s="81"/>
      <c r="IG56" s="81"/>
      <c r="IH56" s="81"/>
      <c r="II56" s="81"/>
      <c r="IJ56" s="81"/>
      <c r="IK56" s="81"/>
      <c r="IL56" s="81"/>
      <c r="IM56" s="81"/>
      <c r="IN56" s="81"/>
      <c r="IO56" s="81"/>
      <c r="IP56" s="81"/>
      <c r="IQ56" s="81"/>
      <c r="IR56" s="81"/>
      <c r="IS56" s="81"/>
      <c r="IT56" s="81"/>
      <c r="IU56" s="81"/>
      <c r="IV56" s="81"/>
      <c r="IW56" s="81"/>
    </row>
    <row r="57" spans="1:257" s="82" customFormat="1">
      <c r="A57" s="511"/>
      <c r="B57" s="499"/>
      <c r="C57" s="502"/>
      <c r="D57" s="299"/>
      <c r="E57" s="505"/>
      <c r="F57" s="505"/>
      <c r="G57" s="493"/>
      <c r="H57" s="496"/>
      <c r="I57" s="94"/>
      <c r="J57" s="113"/>
      <c r="K57" s="94" t="str">
        <f>IFERROR(CONCATENATE(INDEX('8- Políticas de Administración '!$B$16:$F$53,MATCH('5- Identificación de Riesgos'!J57,'8- Políticas de Administración '!$C$16:$C$54,0),1)," - ",L57),"")</f>
        <v/>
      </c>
      <c r="L57" s="108" t="str">
        <f>IFERROR(VLOOKUP(INDEX('8- Políticas de Administración '!$B$16:$F$63,MATCH('5- Identificación de Riesgos'!J57,'8- Políticas de Administración '!$C$16:$C$64,0),1),'8- Políticas de Administración '!$B$16:$F$64,5,FALSE),"")</f>
        <v/>
      </c>
      <c r="M57" s="499"/>
      <c r="N57" s="531"/>
      <c r="O57" s="555"/>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c r="BO57" s="81"/>
      <c r="BP57" s="81"/>
      <c r="BQ57" s="81"/>
      <c r="BR57" s="81"/>
      <c r="BS57" s="81"/>
      <c r="BT57" s="81"/>
      <c r="BU57" s="81"/>
      <c r="BV57" s="81"/>
      <c r="BW57" s="81"/>
      <c r="BX57" s="81"/>
      <c r="BY57" s="81"/>
      <c r="BZ57" s="81"/>
      <c r="CA57" s="81"/>
      <c r="CB57" s="81"/>
      <c r="CC57" s="81"/>
      <c r="CD57" s="81"/>
      <c r="CE57" s="81"/>
      <c r="CF57" s="81"/>
      <c r="CG57" s="81"/>
      <c r="CH57" s="81"/>
      <c r="CI57" s="81"/>
      <c r="CJ57" s="81"/>
      <c r="CK57" s="81"/>
      <c r="CL57" s="81"/>
      <c r="CM57" s="81"/>
      <c r="CN57" s="81"/>
      <c r="CO57" s="81"/>
      <c r="CP57" s="81"/>
      <c r="CQ57" s="81"/>
      <c r="CR57" s="81"/>
      <c r="CS57" s="81"/>
      <c r="CT57" s="81"/>
      <c r="CU57" s="81"/>
      <c r="CV57" s="81"/>
      <c r="CW57" s="81"/>
      <c r="CX57" s="81"/>
      <c r="CY57" s="81"/>
      <c r="CZ57" s="81"/>
      <c r="DA57" s="81"/>
      <c r="DB57" s="81"/>
      <c r="DC57" s="81"/>
      <c r="DD57" s="81"/>
      <c r="DE57" s="81"/>
      <c r="DF57" s="81"/>
      <c r="DG57" s="81"/>
      <c r="DH57" s="81"/>
      <c r="DI57" s="81"/>
      <c r="DJ57" s="81"/>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c r="EU57" s="81"/>
      <c r="EV57" s="81"/>
      <c r="EW57" s="81"/>
      <c r="EX57" s="81"/>
      <c r="EY57" s="81"/>
      <c r="EZ57" s="81"/>
      <c r="FA57" s="81"/>
      <c r="FB57" s="81"/>
      <c r="FC57" s="81"/>
      <c r="FD57" s="81"/>
      <c r="FE57" s="81"/>
      <c r="FF57" s="81"/>
      <c r="FG57" s="81"/>
      <c r="FH57" s="81"/>
      <c r="FI57" s="81"/>
      <c r="FJ57" s="81"/>
      <c r="FK57" s="81"/>
      <c r="FL57" s="81"/>
      <c r="FM57" s="81"/>
      <c r="FN57" s="81"/>
      <c r="FO57" s="81"/>
      <c r="FP57" s="81"/>
      <c r="FQ57" s="81"/>
      <c r="FR57" s="81"/>
      <c r="FS57" s="81"/>
      <c r="FT57" s="81"/>
      <c r="FU57" s="81"/>
      <c r="FV57" s="81"/>
      <c r="FW57" s="81"/>
      <c r="FX57" s="81"/>
      <c r="FY57" s="81"/>
      <c r="FZ57" s="81"/>
      <c r="GA57" s="81"/>
      <c r="GB57" s="81"/>
      <c r="GC57" s="81"/>
      <c r="GD57" s="81"/>
      <c r="GE57" s="81"/>
      <c r="GF57" s="81"/>
      <c r="GG57" s="81"/>
      <c r="GH57" s="81"/>
      <c r="GI57" s="81"/>
      <c r="GJ57" s="81"/>
      <c r="GK57" s="81"/>
      <c r="GL57" s="81"/>
      <c r="GM57" s="81"/>
      <c r="GN57" s="81"/>
      <c r="GO57" s="81"/>
      <c r="GP57" s="81"/>
      <c r="GQ57" s="81"/>
      <c r="GR57" s="81"/>
      <c r="GS57" s="81"/>
      <c r="GT57" s="81"/>
      <c r="GU57" s="81"/>
      <c r="GV57" s="81"/>
      <c r="GW57" s="81"/>
      <c r="GX57" s="81"/>
      <c r="GY57" s="81"/>
      <c r="GZ57" s="81"/>
      <c r="HA57" s="81"/>
      <c r="HB57" s="81"/>
      <c r="HC57" s="81"/>
      <c r="HD57" s="81"/>
      <c r="HE57" s="81"/>
      <c r="HF57" s="81"/>
      <c r="HG57" s="81"/>
      <c r="HH57" s="81"/>
      <c r="HI57" s="81"/>
      <c r="HJ57" s="81"/>
      <c r="HK57" s="81"/>
      <c r="HL57" s="81"/>
      <c r="HM57" s="81"/>
      <c r="HN57" s="81"/>
      <c r="HO57" s="81"/>
      <c r="HP57" s="81"/>
      <c r="HQ57" s="81"/>
      <c r="HR57" s="81"/>
      <c r="HS57" s="81"/>
      <c r="HT57" s="81"/>
      <c r="HU57" s="81"/>
      <c r="HV57" s="81"/>
      <c r="HW57" s="81"/>
      <c r="HX57" s="81"/>
      <c r="HY57" s="81"/>
      <c r="HZ57" s="81"/>
      <c r="IA57" s="81"/>
      <c r="IB57" s="81"/>
      <c r="IC57" s="81"/>
      <c r="ID57" s="81"/>
      <c r="IE57" s="81"/>
      <c r="IF57" s="81"/>
      <c r="IG57" s="81"/>
      <c r="IH57" s="81"/>
      <c r="II57" s="81"/>
      <c r="IJ57" s="81"/>
      <c r="IK57" s="81"/>
      <c r="IL57" s="81"/>
      <c r="IM57" s="81"/>
      <c r="IN57" s="81"/>
      <c r="IO57" s="81"/>
      <c r="IP57" s="81"/>
      <c r="IQ57" s="81"/>
      <c r="IR57" s="81"/>
      <c r="IS57" s="81"/>
      <c r="IT57" s="81"/>
      <c r="IU57" s="81"/>
      <c r="IV57" s="81"/>
      <c r="IW57" s="81"/>
    </row>
    <row r="58" spans="1:257" s="82" customFormat="1">
      <c r="A58" s="511"/>
      <c r="B58" s="499"/>
      <c r="C58" s="502"/>
      <c r="D58" s="299"/>
      <c r="E58" s="505"/>
      <c r="F58" s="505"/>
      <c r="G58" s="493"/>
      <c r="H58" s="496"/>
      <c r="I58" s="94"/>
      <c r="J58" s="113"/>
      <c r="K58" s="94" t="str">
        <f>IFERROR(CONCATENATE(INDEX('8- Políticas de Administración '!$B$16:$F$53,MATCH('5- Identificación de Riesgos'!J58,'8- Políticas de Administración '!$C$16:$C$54,0),1)," - ",L58),"")</f>
        <v/>
      </c>
      <c r="L58" s="108" t="str">
        <f>IFERROR(VLOOKUP(INDEX('8- Políticas de Administración '!$B$16:$F$63,MATCH('5- Identificación de Riesgos'!J58,'8- Políticas de Administración '!$C$16:$C$64,0),1),'8- Políticas de Administración '!$B$16:$F$64,5,FALSE),"")</f>
        <v/>
      </c>
      <c r="M58" s="499"/>
      <c r="N58" s="531"/>
      <c r="O58" s="555"/>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c r="BO58" s="81"/>
      <c r="BP58" s="81"/>
      <c r="BQ58" s="81"/>
      <c r="BR58" s="81"/>
      <c r="BS58" s="81"/>
      <c r="BT58" s="81"/>
      <c r="BU58" s="81"/>
      <c r="BV58" s="81"/>
      <c r="BW58" s="81"/>
      <c r="BX58" s="81"/>
      <c r="BY58" s="81"/>
      <c r="BZ58" s="81"/>
      <c r="CA58" s="81"/>
      <c r="CB58" s="81"/>
      <c r="CC58" s="81"/>
      <c r="CD58" s="81"/>
      <c r="CE58" s="81"/>
      <c r="CF58" s="81"/>
      <c r="CG58" s="81"/>
      <c r="CH58" s="81"/>
      <c r="CI58" s="81"/>
      <c r="CJ58" s="81"/>
      <c r="CK58" s="81"/>
      <c r="CL58" s="81"/>
      <c r="CM58" s="81"/>
      <c r="CN58" s="81"/>
      <c r="CO58" s="81"/>
      <c r="CP58" s="81"/>
      <c r="CQ58" s="81"/>
      <c r="CR58" s="81"/>
      <c r="CS58" s="81"/>
      <c r="CT58" s="81"/>
      <c r="CU58" s="81"/>
      <c r="CV58" s="81"/>
      <c r="CW58" s="81"/>
      <c r="CX58" s="81"/>
      <c r="CY58" s="81"/>
      <c r="CZ58" s="81"/>
      <c r="DA58" s="81"/>
      <c r="DB58" s="81"/>
      <c r="DC58" s="81"/>
      <c r="DD58" s="81"/>
      <c r="DE58" s="81"/>
      <c r="DF58" s="81"/>
      <c r="DG58" s="81"/>
      <c r="DH58" s="81"/>
      <c r="DI58" s="81"/>
      <c r="DJ58" s="81"/>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c r="EU58" s="81"/>
      <c r="EV58" s="81"/>
      <c r="EW58" s="81"/>
      <c r="EX58" s="81"/>
      <c r="EY58" s="81"/>
      <c r="EZ58" s="81"/>
      <c r="FA58" s="81"/>
      <c r="FB58" s="81"/>
      <c r="FC58" s="81"/>
      <c r="FD58" s="81"/>
      <c r="FE58" s="81"/>
      <c r="FF58" s="81"/>
      <c r="FG58" s="81"/>
      <c r="FH58" s="81"/>
      <c r="FI58" s="81"/>
      <c r="FJ58" s="81"/>
      <c r="FK58" s="81"/>
      <c r="FL58" s="81"/>
      <c r="FM58" s="81"/>
      <c r="FN58" s="81"/>
      <c r="FO58" s="81"/>
      <c r="FP58" s="81"/>
      <c r="FQ58" s="81"/>
      <c r="FR58" s="81"/>
      <c r="FS58" s="81"/>
      <c r="FT58" s="81"/>
      <c r="FU58" s="81"/>
      <c r="FV58" s="81"/>
      <c r="FW58" s="81"/>
      <c r="FX58" s="81"/>
      <c r="FY58" s="81"/>
      <c r="FZ58" s="81"/>
      <c r="GA58" s="81"/>
      <c r="GB58" s="81"/>
      <c r="GC58" s="81"/>
      <c r="GD58" s="81"/>
      <c r="GE58" s="81"/>
      <c r="GF58" s="81"/>
      <c r="GG58" s="81"/>
      <c r="GH58" s="81"/>
      <c r="GI58" s="81"/>
      <c r="GJ58" s="81"/>
      <c r="GK58" s="81"/>
      <c r="GL58" s="81"/>
      <c r="GM58" s="81"/>
      <c r="GN58" s="81"/>
      <c r="GO58" s="81"/>
      <c r="GP58" s="81"/>
      <c r="GQ58" s="81"/>
      <c r="GR58" s="81"/>
      <c r="GS58" s="81"/>
      <c r="GT58" s="81"/>
      <c r="GU58" s="81"/>
      <c r="GV58" s="81"/>
      <c r="GW58" s="81"/>
      <c r="GX58" s="81"/>
      <c r="GY58" s="81"/>
      <c r="GZ58" s="81"/>
      <c r="HA58" s="81"/>
      <c r="HB58" s="81"/>
      <c r="HC58" s="81"/>
      <c r="HD58" s="81"/>
      <c r="HE58" s="81"/>
      <c r="HF58" s="81"/>
      <c r="HG58" s="81"/>
      <c r="HH58" s="81"/>
      <c r="HI58" s="81"/>
      <c r="HJ58" s="81"/>
      <c r="HK58" s="81"/>
      <c r="HL58" s="81"/>
      <c r="HM58" s="81"/>
      <c r="HN58" s="81"/>
      <c r="HO58" s="81"/>
      <c r="HP58" s="81"/>
      <c r="HQ58" s="81"/>
      <c r="HR58" s="81"/>
      <c r="HS58" s="81"/>
      <c r="HT58" s="81"/>
      <c r="HU58" s="81"/>
      <c r="HV58" s="81"/>
      <c r="HW58" s="81"/>
      <c r="HX58" s="81"/>
      <c r="HY58" s="81"/>
      <c r="HZ58" s="81"/>
      <c r="IA58" s="81"/>
      <c r="IB58" s="81"/>
      <c r="IC58" s="81"/>
      <c r="ID58" s="81"/>
      <c r="IE58" s="81"/>
      <c r="IF58" s="81"/>
      <c r="IG58" s="81"/>
      <c r="IH58" s="81"/>
      <c r="II58" s="81"/>
      <c r="IJ58" s="81"/>
      <c r="IK58" s="81"/>
      <c r="IL58" s="81"/>
      <c r="IM58" s="81"/>
      <c r="IN58" s="81"/>
      <c r="IO58" s="81"/>
      <c r="IP58" s="81"/>
      <c r="IQ58" s="81"/>
      <c r="IR58" s="81"/>
      <c r="IS58" s="81"/>
      <c r="IT58" s="81"/>
      <c r="IU58" s="81"/>
      <c r="IV58" s="81"/>
      <c r="IW58" s="81"/>
    </row>
    <row r="59" spans="1:257" s="82" customFormat="1" ht="15.75" thickBot="1">
      <c r="A59" s="512"/>
      <c r="B59" s="500"/>
      <c r="C59" s="503"/>
      <c r="D59" s="304"/>
      <c r="E59" s="506"/>
      <c r="F59" s="506"/>
      <c r="G59" s="494"/>
      <c r="H59" s="497"/>
      <c r="I59" s="95"/>
      <c r="J59" s="114"/>
      <c r="K59" s="95" t="str">
        <f>IFERROR(CONCATENATE(INDEX('8- Políticas de Administración '!$B$16:$F$53,MATCH('5- Identificación de Riesgos'!J59,'8- Políticas de Administración '!$C$16:$C$54,0),1)," - ",L59),"")</f>
        <v/>
      </c>
      <c r="L59" s="110" t="str">
        <f>IFERROR(VLOOKUP(INDEX('8- Políticas de Administración '!$B$16:$F$63,MATCH('5- Identificación de Riesgos'!J59,'8- Políticas de Administración '!$C$16:$C$64,0),1),'8- Políticas de Administración '!$B$16:$F$64,5,FALSE),"")</f>
        <v/>
      </c>
      <c r="M59" s="500"/>
      <c r="N59" s="532"/>
      <c r="O59" s="555"/>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1"/>
      <c r="BR59" s="81"/>
      <c r="BS59" s="81"/>
      <c r="BT59" s="81"/>
      <c r="BU59" s="81"/>
      <c r="BV59" s="81"/>
      <c r="BW59" s="81"/>
      <c r="BX59" s="81"/>
      <c r="BY59" s="81"/>
      <c r="BZ59" s="81"/>
      <c r="CA59" s="81"/>
      <c r="CB59" s="81"/>
      <c r="CC59" s="81"/>
      <c r="CD59" s="81"/>
      <c r="CE59" s="81"/>
      <c r="CF59" s="81"/>
      <c r="CG59" s="81"/>
      <c r="CH59" s="81"/>
      <c r="CI59" s="81"/>
      <c r="CJ59" s="81"/>
      <c r="CK59" s="81"/>
      <c r="CL59" s="81"/>
      <c r="CM59" s="81"/>
      <c r="CN59" s="81"/>
      <c r="CO59" s="81"/>
      <c r="CP59" s="81"/>
      <c r="CQ59" s="81"/>
      <c r="CR59" s="81"/>
      <c r="CS59" s="81"/>
      <c r="CT59" s="81"/>
      <c r="CU59" s="81"/>
      <c r="CV59" s="81"/>
      <c r="CW59" s="81"/>
      <c r="CX59" s="81"/>
      <c r="CY59" s="81"/>
      <c r="CZ59" s="81"/>
      <c r="DA59" s="81"/>
      <c r="DB59" s="81"/>
      <c r="DC59" s="81"/>
      <c r="DD59" s="81"/>
      <c r="DE59" s="81"/>
      <c r="DF59" s="81"/>
      <c r="DG59" s="81"/>
      <c r="DH59" s="81"/>
      <c r="DI59" s="81"/>
      <c r="DJ59" s="81"/>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c r="EU59" s="81"/>
      <c r="EV59" s="81"/>
      <c r="EW59" s="81"/>
      <c r="EX59" s="81"/>
      <c r="EY59" s="81"/>
      <c r="EZ59" s="81"/>
      <c r="FA59" s="81"/>
      <c r="FB59" s="81"/>
      <c r="FC59" s="81"/>
      <c r="FD59" s="81"/>
      <c r="FE59" s="81"/>
      <c r="FF59" s="81"/>
      <c r="FG59" s="81"/>
      <c r="FH59" s="81"/>
      <c r="FI59" s="81"/>
      <c r="FJ59" s="81"/>
      <c r="FK59" s="81"/>
      <c r="FL59" s="81"/>
      <c r="FM59" s="81"/>
      <c r="FN59" s="81"/>
      <c r="FO59" s="81"/>
      <c r="FP59" s="81"/>
      <c r="FQ59" s="81"/>
      <c r="FR59" s="81"/>
      <c r="FS59" s="81"/>
      <c r="FT59" s="81"/>
      <c r="FU59" s="81"/>
      <c r="FV59" s="81"/>
      <c r="FW59" s="81"/>
      <c r="FX59" s="81"/>
      <c r="FY59" s="81"/>
      <c r="FZ59" s="81"/>
      <c r="GA59" s="81"/>
      <c r="GB59" s="81"/>
      <c r="GC59" s="81"/>
      <c r="GD59" s="81"/>
      <c r="GE59" s="81"/>
      <c r="GF59" s="81"/>
      <c r="GG59" s="81"/>
      <c r="GH59" s="81"/>
      <c r="GI59" s="81"/>
      <c r="GJ59" s="81"/>
      <c r="GK59" s="81"/>
      <c r="GL59" s="81"/>
      <c r="GM59" s="81"/>
      <c r="GN59" s="81"/>
      <c r="GO59" s="81"/>
      <c r="GP59" s="81"/>
      <c r="GQ59" s="81"/>
      <c r="GR59" s="81"/>
      <c r="GS59" s="81"/>
      <c r="GT59" s="81"/>
      <c r="GU59" s="81"/>
      <c r="GV59" s="81"/>
      <c r="GW59" s="81"/>
      <c r="GX59" s="81"/>
      <c r="GY59" s="81"/>
      <c r="GZ59" s="81"/>
      <c r="HA59" s="81"/>
      <c r="HB59" s="81"/>
      <c r="HC59" s="81"/>
      <c r="HD59" s="81"/>
      <c r="HE59" s="81"/>
      <c r="HF59" s="81"/>
      <c r="HG59" s="81"/>
      <c r="HH59" s="81"/>
      <c r="HI59" s="81"/>
      <c r="HJ59" s="81"/>
      <c r="HK59" s="81"/>
      <c r="HL59" s="81"/>
      <c r="HM59" s="81"/>
      <c r="HN59" s="81"/>
      <c r="HO59" s="81"/>
      <c r="HP59" s="81"/>
      <c r="HQ59" s="81"/>
      <c r="HR59" s="81"/>
      <c r="HS59" s="81"/>
      <c r="HT59" s="81"/>
      <c r="HU59" s="81"/>
      <c r="HV59" s="81"/>
      <c r="HW59" s="81"/>
      <c r="HX59" s="81"/>
      <c r="HY59" s="81"/>
      <c r="HZ59" s="81"/>
      <c r="IA59" s="81"/>
      <c r="IB59" s="81"/>
      <c r="IC59" s="81"/>
      <c r="ID59" s="81"/>
      <c r="IE59" s="81"/>
      <c r="IF59" s="81"/>
      <c r="IG59" s="81"/>
      <c r="IH59" s="81"/>
      <c r="II59" s="81"/>
      <c r="IJ59" s="81"/>
      <c r="IK59" s="81"/>
      <c r="IL59" s="81"/>
      <c r="IM59" s="81"/>
      <c r="IN59" s="81"/>
      <c r="IO59" s="81"/>
      <c r="IP59" s="81"/>
      <c r="IQ59" s="81"/>
      <c r="IR59" s="81"/>
      <c r="IS59" s="81"/>
      <c r="IT59" s="81"/>
      <c r="IU59" s="81"/>
      <c r="IV59" s="81"/>
      <c r="IW59" s="81"/>
    </row>
    <row r="60" spans="1:257" ht="45">
      <c r="A60" s="510">
        <v>6</v>
      </c>
      <c r="B60" s="501" t="s">
        <v>297</v>
      </c>
      <c r="C60" s="501" t="s">
        <v>298</v>
      </c>
      <c r="D60" s="298" t="s">
        <v>299</v>
      </c>
      <c r="E60" s="489">
        <v>365</v>
      </c>
      <c r="F60" s="489">
        <v>0</v>
      </c>
      <c r="G60" s="492">
        <f t="shared" ref="G60" si="4">F60/E60</f>
        <v>0</v>
      </c>
      <c r="H60" s="495"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262" t="s">
        <v>280</v>
      </c>
      <c r="J60" s="98" t="s">
        <v>281</v>
      </c>
      <c r="K60" s="93" t="str">
        <f>IFERROR(CONCATENATE(INDEX('8- Políticas de Administración '!$B$16:$F$53,MATCH('5- Identificación de Riesgos'!J60,'8- Políticas de Administración '!$C$16:$C$54,0),1)," - ",L60),"")</f>
        <v>Mayor - 4</v>
      </c>
      <c r="L60" s="109">
        <f>IFERROR(VLOOKUP(INDEX('8- Políticas de Administración '!$B$16:$F$63,MATCH('5- Identificación de Riesgos'!J60,'8- Políticas de Administración '!$C$16:$C$64,0),1),'8- Políticas de Administración '!$B$16:$F$64,5,FALSE),"")</f>
        <v>4</v>
      </c>
      <c r="M60" s="498" t="str">
        <f>IFERROR(CONCATENATE(INDEX('8- Políticas de Administración '!$B$16:$F$53,MATCH(ROUND(AVERAGE(L60:L69),0),'8- Políticas de Administración '!$F$16:$F$53,0),1)," - ",ROUND(AVERAGE(L60:L69),0)),"")</f>
        <v>Mayor - 4</v>
      </c>
      <c r="N60" s="530" t="str">
        <f>IFERROR(CONCATENATE(VLOOKUP((LEFT(H60,LEN(H60)-4)&amp;LEFT(M60,LEN(M60)-4)),'9- Matriz de Calor '!$D$18:$E$42,2,0)," - ",RIGHT(H60,1)*RIGHT(M60,1)),"")</f>
        <v>Alto  - 4</v>
      </c>
      <c r="O60" s="553">
        <f>RIGHT(H60,1)*RIGHT(M60,1)</f>
        <v>4</v>
      </c>
      <c r="Q60" s="565"/>
      <c r="R60" s="565"/>
      <c r="S60" s="565"/>
      <c r="T60" s="565"/>
      <c r="U60" s="565"/>
      <c r="V60" s="565"/>
    </row>
    <row r="61" spans="1:257" ht="39" customHeight="1">
      <c r="A61" s="511"/>
      <c r="B61" s="502"/>
      <c r="C61" s="502"/>
      <c r="D61" s="303" t="s">
        <v>295</v>
      </c>
      <c r="E61" s="490"/>
      <c r="F61" s="490"/>
      <c r="G61" s="493"/>
      <c r="H61" s="496"/>
      <c r="I61" s="94"/>
      <c r="J61" s="113"/>
      <c r="K61" s="94" t="str">
        <f>IFERROR(CONCATENATE(INDEX('8- Políticas de Administración '!$B$16:$F$53,MATCH('5- Identificación de Riesgos'!J61,'8- Políticas de Administración '!$C$16:$C$54,0),1)," - ",L61),"")</f>
        <v/>
      </c>
      <c r="L61" s="108" t="str">
        <f>IFERROR(VLOOKUP(INDEX('8- Políticas de Administración '!$B$16:$F$63,MATCH('5- Identificación de Riesgos'!J61,'8- Políticas de Administración '!$C$16:$C$64,0),1),'8- Políticas de Administración '!$B$16:$F$64,5,FALSE),"")</f>
        <v/>
      </c>
      <c r="M61" s="499"/>
      <c r="N61" s="531"/>
      <c r="O61" s="554"/>
      <c r="Q61" s="565"/>
      <c r="R61" s="565"/>
      <c r="S61" s="565"/>
      <c r="T61" s="565"/>
      <c r="U61" s="565"/>
      <c r="V61" s="565"/>
    </row>
    <row r="62" spans="1:257" ht="42.75" customHeight="1">
      <c r="A62" s="511"/>
      <c r="B62" s="502"/>
      <c r="C62" s="502"/>
      <c r="D62" s="299" t="s">
        <v>300</v>
      </c>
      <c r="E62" s="490"/>
      <c r="F62" s="490"/>
      <c r="G62" s="493"/>
      <c r="H62" s="496"/>
      <c r="I62" s="94"/>
      <c r="J62" s="113"/>
      <c r="K62" s="94" t="str">
        <f>IFERROR(CONCATENATE(INDEX('8- Políticas de Administración '!$B$16:$F$53,MATCH('5- Identificación de Riesgos'!J62,'8- Políticas de Administración '!$C$16:$C$54,0),1)," - ",L62),"")</f>
        <v/>
      </c>
      <c r="L62" s="108" t="str">
        <f>IFERROR(VLOOKUP(INDEX('8- Políticas de Administración '!$B$16:$F$63,MATCH('5- Identificación de Riesgos'!J62,'8- Políticas de Administración '!$C$16:$C$64,0),1),'8- Políticas de Administración '!$B$16:$F$64,5,FALSE),"")</f>
        <v/>
      </c>
      <c r="M62" s="499"/>
      <c r="N62" s="531"/>
      <c r="O62" s="554"/>
      <c r="Q62" s="565"/>
      <c r="R62" s="565"/>
      <c r="S62" s="565"/>
      <c r="T62" s="565"/>
      <c r="U62" s="565"/>
      <c r="V62" s="565"/>
    </row>
    <row r="63" spans="1:257">
      <c r="A63" s="511"/>
      <c r="B63" s="502"/>
      <c r="C63" s="502"/>
      <c r="D63" s="299"/>
      <c r="E63" s="490"/>
      <c r="F63" s="490"/>
      <c r="G63" s="493"/>
      <c r="H63" s="496"/>
      <c r="I63" s="94"/>
      <c r="J63" s="113"/>
      <c r="K63" s="94" t="str">
        <f>IFERROR(CONCATENATE(INDEX('8- Políticas de Administración '!$B$16:$F$53,MATCH('5- Identificación de Riesgos'!J63,'8- Políticas de Administración '!$C$16:$C$54,0),1)," - ",L63),"")</f>
        <v/>
      </c>
      <c r="L63" s="108" t="str">
        <f>IFERROR(VLOOKUP(INDEX('8- Políticas de Administración '!$B$16:$F$63,MATCH('5- Identificación de Riesgos'!J63,'8- Políticas de Administración '!$C$16:$C$64,0),1),'8- Políticas de Administración '!$B$16:$F$64,5,FALSE),"")</f>
        <v/>
      </c>
      <c r="M63" s="499"/>
      <c r="N63" s="531"/>
      <c r="O63" s="554"/>
      <c r="Q63" s="565"/>
      <c r="R63" s="565"/>
      <c r="S63" s="565"/>
      <c r="T63" s="565"/>
      <c r="U63" s="565"/>
      <c r="V63" s="565"/>
    </row>
    <row r="64" spans="1:257">
      <c r="A64" s="511"/>
      <c r="B64" s="502"/>
      <c r="C64" s="502"/>
      <c r="D64" s="299"/>
      <c r="E64" s="490"/>
      <c r="F64" s="490"/>
      <c r="G64" s="493"/>
      <c r="H64" s="496"/>
      <c r="I64" s="94"/>
      <c r="J64" s="113"/>
      <c r="K64" s="94" t="str">
        <f>IFERROR(CONCATENATE(INDEX('8- Políticas de Administración '!$B$16:$F$53,MATCH('5- Identificación de Riesgos'!J64,'8- Políticas de Administración '!$C$16:$C$54,0),1)," - ",L64),"")</f>
        <v/>
      </c>
      <c r="L64" s="108" t="str">
        <f>IFERROR(VLOOKUP(INDEX('8- Políticas de Administración '!$B$16:$F$63,MATCH('5- Identificación de Riesgos'!J64,'8- Políticas de Administración '!$C$16:$C$64,0),1),'8- Políticas de Administración '!$B$16:$F$64,5,FALSE),"")</f>
        <v/>
      </c>
      <c r="M64" s="499"/>
      <c r="N64" s="531"/>
      <c r="O64" s="554"/>
      <c r="Q64" s="565"/>
      <c r="R64" s="565"/>
      <c r="S64" s="565"/>
      <c r="T64" s="565"/>
      <c r="U64" s="565"/>
      <c r="V64" s="565"/>
    </row>
    <row r="65" spans="1:22">
      <c r="A65" s="511"/>
      <c r="B65" s="502"/>
      <c r="C65" s="502"/>
      <c r="D65" s="299"/>
      <c r="E65" s="490"/>
      <c r="F65" s="490"/>
      <c r="G65" s="493"/>
      <c r="H65" s="496"/>
      <c r="I65" s="94"/>
      <c r="J65" s="113"/>
      <c r="K65" s="94" t="str">
        <f>IFERROR(CONCATENATE(INDEX('8- Políticas de Administración '!$B$16:$F$53,MATCH('5- Identificación de Riesgos'!J65,'8- Políticas de Administración '!$C$16:$C$54,0),1)," - ",L65),"")</f>
        <v/>
      </c>
      <c r="L65" s="108" t="str">
        <f>IFERROR(VLOOKUP(INDEX('8- Políticas de Administración '!$B$16:$F$63,MATCH('5- Identificación de Riesgos'!J65,'8- Políticas de Administración '!$C$16:$C$64,0),1),'8- Políticas de Administración '!$B$16:$F$64,5,FALSE),"")</f>
        <v/>
      </c>
      <c r="M65" s="499"/>
      <c r="N65" s="531"/>
      <c r="O65" s="554"/>
      <c r="Q65" s="565"/>
      <c r="R65" s="565"/>
      <c r="S65" s="565"/>
      <c r="T65" s="565"/>
      <c r="U65" s="565"/>
      <c r="V65" s="565"/>
    </row>
    <row r="66" spans="1:22">
      <c r="A66" s="511"/>
      <c r="B66" s="502"/>
      <c r="C66" s="502"/>
      <c r="D66" s="299"/>
      <c r="E66" s="490"/>
      <c r="F66" s="490"/>
      <c r="G66" s="493"/>
      <c r="H66" s="496"/>
      <c r="I66" s="94"/>
      <c r="J66" s="113"/>
      <c r="K66" s="94" t="str">
        <f>IFERROR(CONCATENATE(INDEX('8- Políticas de Administración '!$B$16:$F$53,MATCH('5- Identificación de Riesgos'!J66,'8- Políticas de Administración '!$C$16:$C$54,0),1)," - ",L66),"")</f>
        <v/>
      </c>
      <c r="L66" s="108" t="str">
        <f>IFERROR(VLOOKUP(INDEX('8- Políticas de Administración '!$B$16:$F$63,MATCH('5- Identificación de Riesgos'!J66,'8- Políticas de Administración '!$C$16:$C$64,0),1),'8- Políticas de Administración '!$B$16:$F$64,5,FALSE),"")</f>
        <v/>
      </c>
      <c r="M66" s="499"/>
      <c r="N66" s="531"/>
      <c r="O66" s="554"/>
      <c r="Q66" s="565"/>
      <c r="R66" s="565"/>
      <c r="S66" s="565"/>
      <c r="T66" s="565"/>
      <c r="U66" s="565"/>
      <c r="V66" s="565"/>
    </row>
    <row r="67" spans="1:22">
      <c r="A67" s="511"/>
      <c r="B67" s="502"/>
      <c r="C67" s="502"/>
      <c r="D67" s="299"/>
      <c r="E67" s="490"/>
      <c r="F67" s="490"/>
      <c r="G67" s="493"/>
      <c r="H67" s="496"/>
      <c r="I67" s="94"/>
      <c r="J67" s="113"/>
      <c r="K67" s="94" t="str">
        <f>IFERROR(CONCATENATE(INDEX('8- Políticas de Administración '!$B$16:$F$53,MATCH('5- Identificación de Riesgos'!J67,'8- Políticas de Administración '!$C$16:$C$54,0),1)," - ",L67),"")</f>
        <v/>
      </c>
      <c r="L67" s="108" t="str">
        <f>IFERROR(VLOOKUP(INDEX('8- Políticas de Administración '!$B$16:$F$63,MATCH('5- Identificación de Riesgos'!J67,'8- Políticas de Administración '!$C$16:$C$64,0),1),'8- Políticas de Administración '!$B$16:$F$64,5,FALSE),"")</f>
        <v/>
      </c>
      <c r="M67" s="499"/>
      <c r="N67" s="531"/>
      <c r="O67" s="554"/>
      <c r="Q67" s="565"/>
      <c r="R67" s="565"/>
      <c r="S67" s="565"/>
      <c r="T67" s="565"/>
      <c r="U67" s="565"/>
      <c r="V67" s="565"/>
    </row>
    <row r="68" spans="1:22">
      <c r="A68" s="511"/>
      <c r="B68" s="502"/>
      <c r="C68" s="502"/>
      <c r="D68" s="299"/>
      <c r="E68" s="490"/>
      <c r="F68" s="490"/>
      <c r="G68" s="493"/>
      <c r="H68" s="496"/>
      <c r="I68" s="94"/>
      <c r="J68" s="113"/>
      <c r="K68" s="94" t="str">
        <f>IFERROR(CONCATENATE(INDEX('8- Políticas de Administración '!$B$16:$F$53,MATCH('5- Identificación de Riesgos'!J68,'8- Políticas de Administración '!$C$16:$C$54,0),1)," - ",L68),"")</f>
        <v/>
      </c>
      <c r="L68" s="108" t="str">
        <f>IFERROR(VLOOKUP(INDEX('8- Políticas de Administración '!$B$16:$F$63,MATCH('5- Identificación de Riesgos'!J68,'8- Políticas de Administración '!$C$16:$C$64,0),1),'8- Políticas de Administración '!$B$16:$F$64,5,FALSE),"")</f>
        <v/>
      </c>
      <c r="M68" s="499"/>
      <c r="N68" s="531"/>
      <c r="O68" s="554"/>
      <c r="Q68" s="565"/>
      <c r="R68" s="565"/>
      <c r="S68" s="565"/>
      <c r="T68" s="565"/>
      <c r="U68" s="565"/>
      <c r="V68" s="565"/>
    </row>
    <row r="69" spans="1:22" ht="15.75" thickBot="1">
      <c r="A69" s="512"/>
      <c r="B69" s="503"/>
      <c r="C69" s="503"/>
      <c r="D69" s="304"/>
      <c r="E69" s="491"/>
      <c r="F69" s="491"/>
      <c r="G69" s="494"/>
      <c r="H69" s="497"/>
      <c r="I69" s="95"/>
      <c r="J69" s="114"/>
      <c r="K69" s="95" t="str">
        <f>IFERROR(CONCATENATE(INDEX('8- Políticas de Administración '!$B$16:$F$53,MATCH('5- Identificación de Riesgos'!J69,'8- Políticas de Administración '!$C$16:$C$54,0),1)," - ",L69),"")</f>
        <v/>
      </c>
      <c r="L69" s="110" t="str">
        <f>IFERROR(VLOOKUP(INDEX('8- Políticas de Administración '!$B$16:$F$63,MATCH('5- Identificación de Riesgos'!J69,'8- Políticas de Administración '!$C$16:$C$64,0),1),'8- Políticas de Administración '!$B$16:$F$64,5,FALSE),"")</f>
        <v/>
      </c>
      <c r="M69" s="500"/>
      <c r="N69" s="532"/>
      <c r="O69" s="554"/>
      <c r="Q69" s="565"/>
      <c r="R69" s="565"/>
      <c r="S69" s="565"/>
      <c r="T69" s="565"/>
      <c r="U69" s="565"/>
      <c r="V69" s="565"/>
    </row>
  </sheetData>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20:A29"/>
    <mergeCell ref="A60:A69"/>
    <mergeCell ref="B60:B69"/>
    <mergeCell ref="C60:C69"/>
    <mergeCell ref="E60:E69"/>
    <mergeCell ref="B40:B49"/>
    <mergeCell ref="F60:F69"/>
    <mergeCell ref="G60:G69"/>
    <mergeCell ref="H60:H69"/>
    <mergeCell ref="B50:B59"/>
    <mergeCell ref="C50:C59"/>
    <mergeCell ref="E50:E59"/>
    <mergeCell ref="G50:G59"/>
    <mergeCell ref="H50:H59"/>
  </mergeCells>
  <conditionalFormatting sqref="H10 H20 H30">
    <cfRule type="containsText" dxfId="802" priority="1062" operator="containsText" text="Muy Baja">
      <formula>NOT(ISERROR(SEARCH("Muy Baja",H10)))</formula>
    </cfRule>
    <cfRule type="containsText" dxfId="801" priority="1063" operator="containsText" text="Baja">
      <formula>NOT(ISERROR(SEARCH("Baja",H10)))</formula>
    </cfRule>
    <cfRule type="containsText" dxfId="800" priority="1064" operator="containsText" text="Muy Alta">
      <formula>NOT(ISERROR(SEARCH("Muy Alta",H10)))</formula>
    </cfRule>
    <cfRule type="containsText" dxfId="799" priority="1066" operator="containsText" text="Alta">
      <formula>NOT(ISERROR(SEARCH("Alta",H10)))</formula>
    </cfRule>
    <cfRule type="containsText" dxfId="798" priority="1067" operator="containsText" text="Media">
      <formula>NOT(ISERROR(SEARCH("Media",H10)))</formula>
    </cfRule>
    <cfRule type="containsText" dxfId="797" priority="1068" operator="containsText" text="Media">
      <formula>NOT(ISERROR(SEARCH("Media",H10)))</formula>
    </cfRule>
    <cfRule type="containsText" dxfId="796" priority="1069" operator="containsText" text="Media">
      <formula>NOT(ISERROR(SEARCH("Media",H10)))</formula>
    </cfRule>
    <cfRule type="containsText" dxfId="795" priority="1070" operator="containsText" text="Muy Baja">
      <formula>NOT(ISERROR(SEARCH("Muy Baja",H10)))</formula>
    </cfRule>
    <cfRule type="containsText" dxfId="794" priority="1071" operator="containsText" text="Baja">
      <formula>NOT(ISERROR(SEARCH("Baja",H10)))</formula>
    </cfRule>
    <cfRule type="containsText" dxfId="793" priority="1072" operator="containsText" text="Muy Baja">
      <formula>NOT(ISERROR(SEARCH("Muy Baja",H10)))</formula>
    </cfRule>
    <cfRule type="containsText" dxfId="792" priority="1073" operator="containsText" text="Muy Baja">
      <formula>NOT(ISERROR(SEARCH("Muy Baja",H10)))</formula>
    </cfRule>
    <cfRule type="containsText" dxfId="791" priority="1074" operator="containsText" text="Muy Baja">
      <formula>NOT(ISERROR(SEARCH("Muy Baja",H10)))</formula>
    </cfRule>
    <cfRule type="containsText" dxfId="790" priority="1075" operator="containsText" text="Muy Baja'Tabla probabilidad'!">
      <formula>NOT(ISERROR(SEARCH("Muy Baja'Tabla probabilidad'!",H10)))</formula>
    </cfRule>
    <cfRule type="containsText" dxfId="789" priority="1076" operator="containsText" text="Muy bajo">
      <formula>NOT(ISERROR(SEARCH("Muy bajo",H10)))</formula>
    </cfRule>
    <cfRule type="containsText" dxfId="788" priority="1077" operator="containsText" text="Alta">
      <formula>NOT(ISERROR(SEARCH("Alta",H10)))</formula>
    </cfRule>
    <cfRule type="containsText" dxfId="787" priority="1078" operator="containsText" text="Media">
      <formula>NOT(ISERROR(SEARCH("Media",H10)))</formula>
    </cfRule>
    <cfRule type="containsText" dxfId="786" priority="1079" operator="containsText" text="Baja">
      <formula>NOT(ISERROR(SEARCH("Baja",H10)))</formula>
    </cfRule>
    <cfRule type="containsText" dxfId="785" priority="1080" operator="containsText" text="Muy baja">
      <formula>NOT(ISERROR(SEARCH("Muy baja",H10)))</formula>
    </cfRule>
    <cfRule type="cellIs" dxfId="784" priority="1083" operator="between">
      <formula>1</formula>
      <formula>2</formula>
    </cfRule>
    <cfRule type="cellIs" dxfId="783" priority="1084" operator="between">
      <formula>0</formula>
      <formula>2</formula>
    </cfRule>
  </conditionalFormatting>
  <conditionalFormatting sqref="H40 H50 H60">
    <cfRule type="containsText" dxfId="782" priority="776" operator="containsText" text="Muy Baja">
      <formula>NOT(ISERROR(SEARCH("Muy Baja",H40)))</formula>
    </cfRule>
    <cfRule type="containsText" dxfId="781" priority="777" operator="containsText" text="Baja">
      <formula>NOT(ISERROR(SEARCH("Baja",H40)))</formula>
    </cfRule>
    <cfRule type="containsText" dxfId="780" priority="778" operator="containsText" text="Muy Alta">
      <formula>NOT(ISERROR(SEARCH("Muy Alta",H40)))</formula>
    </cfRule>
    <cfRule type="containsText" dxfId="779" priority="780" operator="containsText" text="Alta">
      <formula>NOT(ISERROR(SEARCH("Alta",H40)))</formula>
    </cfRule>
    <cfRule type="containsText" dxfId="778" priority="781" operator="containsText" text="Media">
      <formula>NOT(ISERROR(SEARCH("Media",H40)))</formula>
    </cfRule>
    <cfRule type="containsText" dxfId="777" priority="782" operator="containsText" text="Media">
      <formula>NOT(ISERROR(SEARCH("Media",H40)))</formula>
    </cfRule>
    <cfRule type="containsText" dxfId="776" priority="783" operator="containsText" text="Media">
      <formula>NOT(ISERROR(SEARCH("Media",H40)))</formula>
    </cfRule>
    <cfRule type="containsText" dxfId="775" priority="784" operator="containsText" text="Muy Baja">
      <formula>NOT(ISERROR(SEARCH("Muy Baja",H40)))</formula>
    </cfRule>
    <cfRule type="containsText" dxfId="774" priority="785" operator="containsText" text="Baja">
      <formula>NOT(ISERROR(SEARCH("Baja",H40)))</formula>
    </cfRule>
    <cfRule type="containsText" dxfId="773" priority="786" operator="containsText" text="Muy Baja">
      <formula>NOT(ISERROR(SEARCH("Muy Baja",H40)))</formula>
    </cfRule>
    <cfRule type="containsText" dxfId="772" priority="787" operator="containsText" text="Muy Baja">
      <formula>NOT(ISERROR(SEARCH("Muy Baja",H40)))</formula>
    </cfRule>
    <cfRule type="containsText" dxfId="771" priority="788" operator="containsText" text="Muy Baja">
      <formula>NOT(ISERROR(SEARCH("Muy Baja",H40)))</formula>
    </cfRule>
    <cfRule type="containsText" dxfId="770" priority="789" operator="containsText" text="Muy Baja'Tabla probabilidad'!">
      <formula>NOT(ISERROR(SEARCH("Muy Baja'Tabla probabilidad'!",H40)))</formula>
    </cfRule>
    <cfRule type="containsText" dxfId="769" priority="790" operator="containsText" text="Muy bajo">
      <formula>NOT(ISERROR(SEARCH("Muy bajo",H40)))</formula>
    </cfRule>
    <cfRule type="containsText" dxfId="768" priority="791" operator="containsText" text="Alta">
      <formula>NOT(ISERROR(SEARCH("Alta",H40)))</formula>
    </cfRule>
    <cfRule type="containsText" dxfId="767" priority="792" operator="containsText" text="Media">
      <formula>NOT(ISERROR(SEARCH("Media",H40)))</formula>
    </cfRule>
    <cfRule type="containsText" dxfId="766" priority="793" operator="containsText" text="Baja">
      <formula>NOT(ISERROR(SEARCH("Baja",H40)))</formula>
    </cfRule>
    <cfRule type="containsText" dxfId="765" priority="794" operator="containsText" text="Muy baja">
      <formula>NOT(ISERROR(SEARCH("Muy baja",H40)))</formula>
    </cfRule>
    <cfRule type="cellIs" dxfId="764" priority="797" operator="between">
      <formula>1</formula>
      <formula>2</formula>
    </cfRule>
    <cfRule type="cellIs" dxfId="763" priority="798" operator="between">
      <formula>0</formula>
      <formula>2</formula>
    </cfRule>
  </conditionalFormatting>
  <conditionalFormatting sqref="M10 M20 K50:K69 K10:K40 M30">
    <cfRule type="containsText" dxfId="762" priority="1056" operator="containsText" text="Catastrófico">
      <formula>NOT(ISERROR(SEARCH("Catastrófico",K10)))</formula>
    </cfRule>
    <cfRule type="containsText" dxfId="761" priority="1057" operator="containsText" text="Mayor">
      <formula>NOT(ISERROR(SEARCH("Mayor",K10)))</formula>
    </cfRule>
    <cfRule type="containsText" dxfId="760" priority="1058" operator="containsText" text="Alta">
      <formula>NOT(ISERROR(SEARCH("Alta",K10)))</formula>
    </cfRule>
    <cfRule type="containsText" dxfId="759" priority="1059" operator="containsText" text="Moderado">
      <formula>NOT(ISERROR(SEARCH("Moderado",K10)))</formula>
    </cfRule>
    <cfRule type="containsText" dxfId="758" priority="1060" operator="containsText" text="Menor">
      <formula>NOT(ISERROR(SEARCH("Menor",K10)))</formula>
    </cfRule>
    <cfRule type="containsText" dxfId="757" priority="1061" operator="containsText" text="Leve">
      <formula>NOT(ISERROR(SEARCH("Leve",K10)))</formula>
    </cfRule>
  </conditionalFormatting>
  <conditionalFormatting sqref="M50 M40">
    <cfRule type="containsText" dxfId="756" priority="515" operator="containsText" text="Catastrófico">
      <formula>NOT(ISERROR(SEARCH("Catastrófico",M40)))</formula>
    </cfRule>
    <cfRule type="containsText" dxfId="755" priority="516" operator="containsText" text="Mayor">
      <formula>NOT(ISERROR(SEARCH("Mayor",M40)))</formula>
    </cfRule>
    <cfRule type="containsText" dxfId="754" priority="517" operator="containsText" text="Alta">
      <formula>NOT(ISERROR(SEARCH("Alta",M40)))</formula>
    </cfRule>
    <cfRule type="containsText" dxfId="753" priority="518" operator="containsText" text="Moderado">
      <formula>NOT(ISERROR(SEARCH("Moderado",M40)))</formula>
    </cfRule>
    <cfRule type="containsText" dxfId="752" priority="519" operator="containsText" text="Menor">
      <formula>NOT(ISERROR(SEARCH("Menor",M40)))</formula>
    </cfRule>
    <cfRule type="containsText" dxfId="751" priority="520" operator="containsText" text="Leve">
      <formula>NOT(ISERROR(SEARCH("Leve",M40)))</formula>
    </cfRule>
  </conditionalFormatting>
  <conditionalFormatting sqref="M60">
    <cfRule type="containsText" dxfId="750" priority="482" operator="containsText" text="Catastrófico">
      <formula>NOT(ISERROR(SEARCH("Catastrófico",M60)))</formula>
    </cfRule>
    <cfRule type="containsText" dxfId="749" priority="483" operator="containsText" text="Mayor">
      <formula>NOT(ISERROR(SEARCH("Mayor",M60)))</formula>
    </cfRule>
    <cfRule type="containsText" dxfId="748" priority="484" operator="containsText" text="Alta">
      <formula>NOT(ISERROR(SEARCH("Alta",M60)))</formula>
    </cfRule>
    <cfRule type="containsText" dxfId="747" priority="485" operator="containsText" text="Moderado">
      <formula>NOT(ISERROR(SEARCH("Moderado",M60)))</formula>
    </cfRule>
    <cfRule type="containsText" dxfId="746" priority="486" operator="containsText" text="Menor">
      <formula>NOT(ISERROR(SEARCH("Menor",M60)))</formula>
    </cfRule>
    <cfRule type="containsText" dxfId="745" priority="487" operator="containsText" text="Leve">
      <formula>NOT(ISERROR(SEARCH("Leve",M60)))</formula>
    </cfRule>
  </conditionalFormatting>
  <conditionalFormatting sqref="N8:O8">
    <cfRule type="containsText" dxfId="744" priority="331" operator="containsText" text="3- Moderado">
      <formula>NOT(ISERROR(SEARCH("3- Moderado",N8)))</formula>
    </cfRule>
    <cfRule type="containsText" dxfId="743" priority="332" operator="containsText" text="6- Moderado">
      <formula>NOT(ISERROR(SEARCH("6- Moderado",N8)))</formula>
    </cfRule>
    <cfRule type="containsText" dxfId="742" priority="333" operator="containsText" text="4- Moderado">
      <formula>NOT(ISERROR(SEARCH("4- Moderado",N8)))</formula>
    </cfRule>
    <cfRule type="containsText" dxfId="741" priority="334" operator="containsText" text="3- Bajo">
      <formula>NOT(ISERROR(SEARCH("3- Bajo",N8)))</formula>
    </cfRule>
    <cfRule type="containsText" dxfId="740" priority="335" operator="containsText" text="4- Bajo">
      <formula>NOT(ISERROR(SEARCH("4- Bajo",N8)))</formula>
    </cfRule>
    <cfRule type="containsText" dxfId="739" priority="336" operator="containsText" text="1- Bajo">
      <formula>NOT(ISERROR(SEARCH("1- Bajo",N8)))</formula>
    </cfRule>
  </conditionalFormatting>
  <conditionalFormatting sqref="N10:O10 N20:O20">
    <cfRule type="containsText" dxfId="738" priority="1643" operator="containsText" text="Extremo">
      <formula>NOT(ISERROR(SEARCH("Extremo",N10)))</formula>
    </cfRule>
    <cfRule type="containsText" dxfId="737" priority="1644" operator="containsText" text="Alto">
      <formula>NOT(ISERROR(SEARCH("Alto",N10)))</formula>
    </cfRule>
    <cfRule type="containsText" dxfId="736" priority="1645" operator="containsText" text="Bajo">
      <formula>NOT(ISERROR(SEARCH("Bajo",N10)))</formula>
    </cfRule>
    <cfRule type="containsText" dxfId="735" priority="1646" operator="containsText" text="Moderado">
      <formula>NOT(ISERROR(SEARCH("Moderado",N10)))</formula>
    </cfRule>
  </conditionalFormatting>
  <conditionalFormatting sqref="N30:O30 N50 N40">
    <cfRule type="containsText" dxfId="734" priority="799" operator="containsText" text="Extremo">
      <formula>NOT(ISERROR(SEARCH("Extremo",N30)))</formula>
    </cfRule>
    <cfRule type="containsText" dxfId="733" priority="800" operator="containsText" text="Alto">
      <formula>NOT(ISERROR(SEARCH("Alto",N30)))</formula>
    </cfRule>
    <cfRule type="containsText" dxfId="732" priority="801" operator="containsText" text="Bajo">
      <formula>NOT(ISERROR(SEARCH("Bajo",N30)))</formula>
    </cfRule>
    <cfRule type="containsText" dxfId="731" priority="802" operator="containsText" text="Moderado">
      <formula>NOT(ISERROR(SEARCH("Moderado",N30)))</formula>
    </cfRule>
  </conditionalFormatting>
  <conditionalFormatting sqref="N60:O60">
    <cfRule type="containsText" dxfId="730" priority="421" operator="containsText" text="Extremo">
      <formula>NOT(ISERROR(SEARCH("Extremo",N60)))</formula>
    </cfRule>
    <cfRule type="containsText" dxfId="729" priority="422" operator="containsText" text="Alto">
      <formula>NOT(ISERROR(SEARCH("Alto",N60)))</formula>
    </cfRule>
    <cfRule type="containsText" dxfId="728" priority="423" operator="containsText" text="Bajo">
      <formula>NOT(ISERROR(SEARCH("Bajo",N60)))</formula>
    </cfRule>
    <cfRule type="containsText" dxfId="727" priority="424" operator="containsText" text="Moderado">
      <formula>NOT(ISERROR(SEARCH("Moderado",N60)))</formula>
    </cfRule>
  </conditionalFormatting>
  <conditionalFormatting sqref="D40:D42">
    <cfRule type="containsText" dxfId="726" priority="5" operator="containsText" text="3- Moderado">
      <formula>NOT(ISERROR(SEARCH("3- Moderado",D40)))</formula>
    </cfRule>
    <cfRule type="containsText" dxfId="725" priority="6" operator="containsText" text="6- Moderado">
      <formula>NOT(ISERROR(SEARCH("6- Moderado",D40)))</formula>
    </cfRule>
    <cfRule type="containsText" dxfId="724" priority="7" operator="containsText" text="4- Moderado">
      <formula>NOT(ISERROR(SEARCH("4- Moderado",D40)))</formula>
    </cfRule>
    <cfRule type="containsText" dxfId="723" priority="8" operator="containsText" text="3- Bajo">
      <formula>NOT(ISERROR(SEARCH("3- Bajo",D40)))</formula>
    </cfRule>
    <cfRule type="containsText" dxfId="722" priority="9" operator="containsText" text="4- Bajo">
      <formula>NOT(ISERROR(SEARCH("4- Bajo",D40)))</formula>
    </cfRule>
    <cfRule type="containsText" dxfId="721" priority="10" operator="containsText" text="1- Bajo">
      <formula>NOT(ISERROR(SEARCH("1- Bajo",D40)))</formula>
    </cfRule>
  </conditionalFormatting>
  <conditionalFormatting sqref="K41:K49">
    <cfRule type="containsText" dxfId="720" priority="37" operator="containsText" text="Catastrófico">
      <formula>NOT(ISERROR(SEARCH("Catastrófico",K41)))</formula>
    </cfRule>
    <cfRule type="containsText" dxfId="719" priority="38" operator="containsText" text="Mayor">
      <formula>NOT(ISERROR(SEARCH("Mayor",K41)))</formula>
    </cfRule>
    <cfRule type="containsText" dxfId="718" priority="39" operator="containsText" text="Alta">
      <formula>NOT(ISERROR(SEARCH("Alta",K41)))</formula>
    </cfRule>
    <cfRule type="containsText" dxfId="717" priority="40" operator="containsText" text="Moderado">
      <formula>NOT(ISERROR(SEARCH("Moderado",K41)))</formula>
    </cfRule>
    <cfRule type="containsText" dxfId="716" priority="41" operator="containsText" text="Menor">
      <formula>NOT(ISERROR(SEARCH("Menor",K41)))</formula>
    </cfRule>
    <cfRule type="containsText" dxfId="715" priority="42" operator="containsText" text="Leve">
      <formula>NOT(ISERROR(SEARCH("Leve",K41)))</formula>
    </cfRule>
  </conditionalFormatting>
  <conditionalFormatting sqref="O40">
    <cfRule type="containsText" dxfId="714" priority="1" operator="containsText" text="Extremo">
      <formula>NOT(ISERROR(SEARCH("Extremo",O40)))</formula>
    </cfRule>
    <cfRule type="containsText" dxfId="713" priority="2" operator="containsText" text="Alto">
      <formula>NOT(ISERROR(SEARCH("Alto",O40)))</formula>
    </cfRule>
    <cfRule type="containsText" dxfId="712" priority="3" operator="containsText" text="Bajo">
      <formula>NOT(ISERROR(SEARCH("Bajo",O40)))</formula>
    </cfRule>
    <cfRule type="containsText" dxfId="711" priority="4" operator="containsText" text="Moderado">
      <formula>NOT(ISERROR(SEARCH("Moderado",O40)))</formula>
    </cfRule>
  </conditionalFormatting>
  <dataValidations count="1">
    <dataValidation type="list" allowBlank="1" showInputMessage="1" showErrorMessage="1" sqref="J41: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 H30</xm:sqref>
        </x14:conditionalFormatting>
        <x14:conditionalFormatting xmlns:xm="http://schemas.microsoft.com/office/excel/2006/main">
          <x14:cfRule type="containsText" priority="795" operator="containsText" id="{3021BAA8-747A-4B80-B6A0-AF1A14F7983E}">
            <xm:f>NOT(ISERROR(SEARCH('8- Políticas de Administración '!$B$5,H40)))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'!$B$5,H40)))</xm:f>
            <xm:f>'8- Políticas de Administración '!$B$5</xm:f>
            <x14:dxf>
              <font>
                <color rgb="FF9C0006"/>
              </font>
              <fill>
                <patternFill>
                  <bgColor rgb="FFFFC7CE"/>
                </patternFill>
              </fill>
            </x14:dxf>
          </x14:cfRule>
          <xm:sqref>H40 H50 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J10:J40 J50:J69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E1" zoomScale="90" zoomScaleNormal="90" zoomScalePageLayoutView="70" workbookViewId="0">
      <selection activeCell="M23" sqref="M23"/>
    </sheetView>
  </sheetViews>
  <sheetFormatPr baseColWidth="10" defaultColWidth="11.42578125" defaultRowHeight="15"/>
  <cols>
    <col min="1" max="1" width="7" customWidth="1"/>
    <col min="2" max="2" width="35.85546875" customWidth="1"/>
    <col min="3" max="3" width="52.5703125" style="254" customWidth="1"/>
    <col min="4" max="4" width="5" style="255" hidden="1" customWidth="1"/>
    <col min="5" max="5" width="39.42578125" style="25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16.5">
      <c r="A1" s="560"/>
      <c r="B1" s="561"/>
      <c r="C1" s="561"/>
      <c r="D1" s="250"/>
      <c r="E1" s="601"/>
      <c r="F1" s="601"/>
      <c r="G1" s="601"/>
      <c r="H1" s="601"/>
      <c r="I1" s="601"/>
      <c r="J1" s="601"/>
      <c r="K1" s="601"/>
      <c r="L1" s="601"/>
      <c r="M1" s="601"/>
      <c r="N1" s="601"/>
      <c r="O1" s="601"/>
      <c r="P1" s="601"/>
      <c r="Q1" s="601"/>
      <c r="R1" s="601"/>
      <c r="S1" s="601"/>
      <c r="T1" s="601"/>
      <c r="U1" s="601"/>
      <c r="V1" s="601"/>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16.5">
      <c r="A2" s="562"/>
      <c r="B2" s="563"/>
      <c r="C2" s="563"/>
      <c r="D2" s="251"/>
      <c r="E2" s="601"/>
      <c r="F2" s="601"/>
      <c r="G2" s="601"/>
      <c r="H2" s="601"/>
      <c r="I2" s="601"/>
      <c r="J2" s="601"/>
      <c r="K2" s="601"/>
      <c r="L2" s="601"/>
      <c r="M2" s="601"/>
      <c r="N2" s="601"/>
      <c r="O2" s="601"/>
      <c r="P2" s="601"/>
      <c r="Q2" s="601"/>
      <c r="R2" s="601"/>
      <c r="S2" s="601"/>
      <c r="T2" s="601"/>
      <c r="U2" s="601"/>
      <c r="V2" s="601"/>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16.5">
      <c r="A3" s="205"/>
      <c r="B3" s="206"/>
      <c r="C3" s="252"/>
      <c r="D3" s="251"/>
      <c r="E3" s="601"/>
      <c r="F3" s="601"/>
      <c r="G3" s="601"/>
      <c r="H3" s="601"/>
      <c r="I3" s="601"/>
      <c r="J3" s="601"/>
      <c r="K3" s="601"/>
      <c r="L3" s="601"/>
      <c r="M3" s="601"/>
      <c r="N3" s="601"/>
      <c r="O3" s="601"/>
      <c r="P3" s="601"/>
      <c r="Q3" s="601"/>
      <c r="R3" s="601"/>
      <c r="S3" s="601"/>
      <c r="T3" s="601"/>
      <c r="U3" s="601"/>
      <c r="V3" s="601"/>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514" t="s">
        <v>255</v>
      </c>
      <c r="B4" s="514"/>
      <c r="C4" s="514"/>
      <c r="D4" s="602" t="s">
        <v>4</v>
      </c>
      <c r="E4" s="602"/>
      <c r="F4" s="602"/>
      <c r="G4" s="602"/>
      <c r="H4" s="602"/>
      <c r="I4" s="602"/>
      <c r="J4" s="602"/>
      <c r="K4" s="602"/>
      <c r="L4" s="602"/>
      <c r="M4" s="602"/>
      <c r="N4" s="602"/>
      <c r="O4" s="602"/>
      <c r="P4" s="602"/>
      <c r="Q4" s="602"/>
      <c r="R4" s="602"/>
      <c r="S4" s="602"/>
      <c r="T4" s="602"/>
      <c r="U4" s="602"/>
      <c r="V4" s="602"/>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514" t="s">
        <v>256</v>
      </c>
      <c r="B5" s="514"/>
      <c r="C5" s="514"/>
      <c r="D5" s="602" t="s">
        <v>528</v>
      </c>
      <c r="E5" s="602"/>
      <c r="F5" s="602"/>
      <c r="G5" s="602"/>
      <c r="H5" s="602"/>
      <c r="I5" s="602"/>
      <c r="J5" s="602"/>
      <c r="K5" s="602"/>
      <c r="L5" s="602"/>
      <c r="M5" s="602"/>
      <c r="N5" s="602"/>
      <c r="O5" s="602"/>
      <c r="P5" s="602"/>
      <c r="Q5" s="602"/>
      <c r="R5" s="602"/>
      <c r="S5" s="602"/>
      <c r="T5" s="602"/>
      <c r="U5" s="602"/>
      <c r="V5" s="602"/>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606" t="s">
        <v>257</v>
      </c>
      <c r="B6" s="606"/>
      <c r="C6" s="606"/>
      <c r="D6" s="583" t="s">
        <v>258</v>
      </c>
      <c r="E6" s="583"/>
      <c r="F6" s="583"/>
      <c r="G6" s="583"/>
      <c r="H6" s="583"/>
      <c r="I6" s="583"/>
      <c r="J6" s="583"/>
      <c r="K6" s="583"/>
      <c r="L6" s="583"/>
      <c r="M6" s="583"/>
      <c r="N6" s="583"/>
      <c r="O6" s="583"/>
      <c r="P6" s="583"/>
      <c r="Q6" s="583"/>
      <c r="R6" s="583"/>
      <c r="S6" s="583"/>
      <c r="T6" s="583"/>
      <c r="U6" s="583"/>
      <c r="V6" s="583"/>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587" t="s">
        <v>259</v>
      </c>
      <c r="B7" s="587"/>
      <c r="C7" s="587"/>
      <c r="D7" s="608" t="s">
        <v>301</v>
      </c>
      <c r="E7" s="609"/>
      <c r="F7" s="609"/>
      <c r="G7" s="609"/>
      <c r="H7" s="609"/>
      <c r="I7" s="609"/>
      <c r="J7" s="609"/>
      <c r="K7" s="609"/>
      <c r="L7" s="609"/>
      <c r="M7" s="609"/>
      <c r="N7" s="609"/>
      <c r="O7" s="609"/>
      <c r="P7" s="609"/>
      <c r="Q7" s="609"/>
      <c r="R7" s="610"/>
      <c r="S7" s="238"/>
      <c r="T7" s="607" t="s">
        <v>302</v>
      </c>
      <c r="U7" s="607"/>
      <c r="V7" s="607"/>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611" t="s">
        <v>264</v>
      </c>
      <c r="B8" s="587" t="s">
        <v>303</v>
      </c>
      <c r="C8" s="589" t="s">
        <v>260</v>
      </c>
      <c r="D8" s="591" t="s">
        <v>304</v>
      </c>
      <c r="E8" s="593" t="s">
        <v>230</v>
      </c>
      <c r="F8" s="580" t="s">
        <v>305</v>
      </c>
      <c r="G8" s="581"/>
      <c r="H8" s="581"/>
      <c r="I8" s="581"/>
      <c r="J8" s="581"/>
      <c r="K8" s="582"/>
      <c r="L8" s="580" t="s">
        <v>306</v>
      </c>
      <c r="M8" s="581"/>
      <c r="N8" s="581"/>
      <c r="O8" s="581"/>
      <c r="P8" s="581"/>
      <c r="Q8" s="581"/>
      <c r="R8" s="581"/>
      <c r="S8" s="582"/>
      <c r="T8" s="239"/>
      <c r="U8" s="240"/>
      <c r="V8" s="241" t="s">
        <v>307</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612"/>
      <c r="B9" s="588"/>
      <c r="C9" s="590"/>
      <c r="D9" s="592"/>
      <c r="E9" s="594"/>
      <c r="F9" s="242" t="s">
        <v>232</v>
      </c>
      <c r="G9" s="242" t="s">
        <v>234</v>
      </c>
      <c r="H9" s="242" t="s">
        <v>308</v>
      </c>
      <c r="I9" s="242" t="s">
        <v>236</v>
      </c>
      <c r="J9" s="243" t="s">
        <v>309</v>
      </c>
      <c r="K9" s="242" t="s">
        <v>242</v>
      </c>
      <c r="L9" s="242" t="s">
        <v>310</v>
      </c>
      <c r="M9" s="244" t="s">
        <v>239</v>
      </c>
      <c r="N9" s="242" t="s">
        <v>311</v>
      </c>
      <c r="O9" s="242" t="s">
        <v>312</v>
      </c>
      <c r="P9" s="242" t="s">
        <v>313</v>
      </c>
      <c r="Q9" s="242" t="s">
        <v>314</v>
      </c>
      <c r="R9" s="243" t="s">
        <v>309</v>
      </c>
      <c r="S9" s="242" t="s">
        <v>315</v>
      </c>
      <c r="T9" s="245" t="s">
        <v>244</v>
      </c>
      <c r="U9" s="245" t="s">
        <v>246</v>
      </c>
      <c r="V9" s="246" t="s">
        <v>316</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5">
      <c r="A10" s="584">
        <f>'5- Identificación de Riesgos'!A10</f>
        <v>1</v>
      </c>
      <c r="B10" s="577" t="str">
        <f>'5- Identificación de Riesgos'!B10</f>
        <v>No acatar las obligaciones institucionales en materia del SG-SST</v>
      </c>
      <c r="C10" s="323" t="str">
        <f>'5- Identificación de Riesgos'!D10</f>
        <v>1. No tener estructurado el Plan de Seguridad y Salud en el Trabajo acorde con los reglamentos de orden superior</v>
      </c>
      <c r="D10" s="256"/>
      <c r="E10" s="337" t="s">
        <v>486</v>
      </c>
      <c r="F10" s="308" t="s">
        <v>317</v>
      </c>
      <c r="G10" s="285" t="s">
        <v>317</v>
      </c>
      <c r="H10" s="285" t="s">
        <v>319</v>
      </c>
      <c r="I10" s="285" t="s">
        <v>317</v>
      </c>
      <c r="J10" s="274">
        <f>COUNTIF(F10:I10,"SI")/4</f>
        <v>0.75</v>
      </c>
      <c r="K10" s="595">
        <f>AVERAGE(J10:J19)</f>
        <v>0.22500000000000001</v>
      </c>
      <c r="L10" s="285" t="str">
        <f>'5- Identificación de Riesgos'!I10</f>
        <v>Afectación Económica</v>
      </c>
      <c r="M10" s="286" t="s">
        <v>603</v>
      </c>
      <c r="N10" s="285" t="s">
        <v>317</v>
      </c>
      <c r="O10" s="285" t="s">
        <v>317</v>
      </c>
      <c r="P10" s="285" t="s">
        <v>317</v>
      </c>
      <c r="Q10" s="285" t="s">
        <v>317</v>
      </c>
      <c r="R10" s="274">
        <f>SUM(COUNTIF(N10,"SI")*25%,COUNTIF(O10,"SI")*40%,COUNTIF(P10,"SI")*25%,COUNTIF(Q10,"SI")*10%)</f>
        <v>1</v>
      </c>
      <c r="S10" s="595">
        <f>AVERAGE(R10:R19)</f>
        <v>0.27500000000000002</v>
      </c>
      <c r="T10" s="598"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Baja - 2</v>
      </c>
      <c r="U10" s="598"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603" t="str">
        <f>CONCATENATE(VLOOKUP((LEFT(T10,LEN(T10)-4)&amp;LEFT(U10,LEN(U10)-4)),'9- Matriz de Calor '!$D$18:$E$42,2,0)," - ",RIGHT(T10,1)*RIGHT(U10,1))</f>
        <v>Moderado - 6</v>
      </c>
    </row>
    <row r="11" spans="1:278" ht="51">
      <c r="A11" s="585"/>
      <c r="B11" s="578"/>
      <c r="C11" s="324" t="str">
        <f>'5- Identificación de Riesgos'!D11</f>
        <v xml:space="preserve">2. No contar con un mapa de amenazas en el que se identifiquen los riesgos propios de la actividad institucional </v>
      </c>
      <c r="D11" s="257"/>
      <c r="E11" s="338" t="s">
        <v>487</v>
      </c>
      <c r="F11" s="310" t="s">
        <v>317</v>
      </c>
      <c r="G11" s="290" t="s">
        <v>317</v>
      </c>
      <c r="H11" s="290" t="s">
        <v>319</v>
      </c>
      <c r="I11" s="290" t="s">
        <v>317</v>
      </c>
      <c r="J11" s="275">
        <f t="shared" ref="J11:J29" si="0">COUNTIF(F11:I11,"SI")/4</f>
        <v>0.75</v>
      </c>
      <c r="K11" s="596"/>
      <c r="L11" s="287" t="str">
        <f>'5- Identificación de Riesgos'!I11</f>
        <v>Afectación de reputacion,imagén,  credibilidad, satisfacción de usuarios y PI</v>
      </c>
      <c r="M11" s="288" t="s">
        <v>318</v>
      </c>
      <c r="N11" s="287" t="s">
        <v>319</v>
      </c>
      <c r="O11" s="287" t="s">
        <v>317</v>
      </c>
      <c r="P11" s="287" t="s">
        <v>317</v>
      </c>
      <c r="Q11" s="287" t="s">
        <v>317</v>
      </c>
      <c r="R11" s="275">
        <f t="shared" ref="R11:R29" si="1">SUM(COUNTIF(N11,"SI")*25%,COUNTIF(O11,"SI")*40%,COUNTIF(P11,"SI")*25%,COUNTIF(Q11,"SI")*10%)</f>
        <v>0.75</v>
      </c>
      <c r="S11" s="596"/>
      <c r="T11" s="599"/>
      <c r="U11" s="599"/>
      <c r="V11" s="604"/>
    </row>
    <row r="12" spans="1:278" ht="90">
      <c r="A12" s="585"/>
      <c r="B12" s="578"/>
      <c r="C12" s="324" t="str">
        <f>'5- Identificación de Riesgos'!D12</f>
        <v xml:space="preserve">3. Baja actualización de las herramientas de registro y control de las necesidades que permitan eliminar o minimizar las amenazas identificadas </v>
      </c>
      <c r="D12" s="257"/>
      <c r="E12" s="338" t="s">
        <v>498</v>
      </c>
      <c r="F12" s="311" t="s">
        <v>317</v>
      </c>
      <c r="G12" s="287" t="s">
        <v>317</v>
      </c>
      <c r="H12" s="287" t="s">
        <v>319</v>
      </c>
      <c r="I12" s="287" t="s">
        <v>317</v>
      </c>
      <c r="J12" s="275">
        <f t="shared" si="0"/>
        <v>0.75</v>
      </c>
      <c r="K12" s="596"/>
      <c r="L12" s="287" t="str">
        <f>'5- Identificación de Riesgos'!I12</f>
        <v>Incumplimiento de las metas establecidas</v>
      </c>
      <c r="M12" s="289" t="s">
        <v>320</v>
      </c>
      <c r="N12" s="290" t="s">
        <v>317</v>
      </c>
      <c r="O12" s="290" t="s">
        <v>317</v>
      </c>
      <c r="P12" s="290" t="s">
        <v>317</v>
      </c>
      <c r="Q12" s="290" t="s">
        <v>317</v>
      </c>
      <c r="R12" s="275">
        <f t="shared" si="1"/>
        <v>1</v>
      </c>
      <c r="S12" s="596"/>
      <c r="T12" s="599"/>
      <c r="U12" s="599"/>
      <c r="V12" s="604"/>
    </row>
    <row r="13" spans="1:278" ht="30" customHeight="1">
      <c r="A13" s="585"/>
      <c r="B13" s="578"/>
      <c r="C13" s="324">
        <f>'5- Identificación de Riesgos'!D13</f>
        <v>0</v>
      </c>
      <c r="D13" s="257"/>
      <c r="E13" s="312"/>
      <c r="F13" s="311"/>
      <c r="G13" s="287"/>
      <c r="H13" s="287"/>
      <c r="I13" s="287"/>
      <c r="J13" s="275">
        <f t="shared" si="0"/>
        <v>0</v>
      </c>
      <c r="K13" s="596"/>
      <c r="L13" s="277">
        <f>'5- Identificación de Riesgos'!I13</f>
        <v>0</v>
      </c>
      <c r="M13" s="237"/>
      <c r="N13" s="277"/>
      <c r="O13" s="277"/>
      <c r="P13" s="277"/>
      <c r="Q13" s="277"/>
      <c r="R13" s="275">
        <f t="shared" si="1"/>
        <v>0</v>
      </c>
      <c r="S13" s="596"/>
      <c r="T13" s="599"/>
      <c r="U13" s="599"/>
      <c r="V13" s="604"/>
    </row>
    <row r="14" spans="1:278">
      <c r="A14" s="585"/>
      <c r="B14" s="578"/>
      <c r="C14" s="324">
        <f>'5- Identificación de Riesgos'!D14</f>
        <v>0</v>
      </c>
      <c r="D14" s="257"/>
      <c r="E14" s="312"/>
      <c r="F14" s="311"/>
      <c r="G14" s="287"/>
      <c r="H14" s="287"/>
      <c r="I14" s="287"/>
      <c r="J14" s="275">
        <f t="shared" si="0"/>
        <v>0</v>
      </c>
      <c r="K14" s="596"/>
      <c r="L14" s="277">
        <f>'5- Identificación de Riesgos'!I14</f>
        <v>0</v>
      </c>
      <c r="M14" s="237"/>
      <c r="N14" s="277"/>
      <c r="O14" s="277"/>
      <c r="P14" s="277"/>
      <c r="Q14" s="277"/>
      <c r="R14" s="275">
        <f t="shared" si="1"/>
        <v>0</v>
      </c>
      <c r="S14" s="596"/>
      <c r="T14" s="599"/>
      <c r="U14" s="599"/>
      <c r="V14" s="604"/>
    </row>
    <row r="15" spans="1:278">
      <c r="A15" s="585"/>
      <c r="B15" s="578"/>
      <c r="C15" s="324">
        <f>'5- Identificación de Riesgos'!D15</f>
        <v>0</v>
      </c>
      <c r="D15" s="257"/>
      <c r="E15" s="312"/>
      <c r="F15" s="311"/>
      <c r="G15" s="287"/>
      <c r="H15" s="287"/>
      <c r="I15" s="287"/>
      <c r="J15" s="275">
        <f t="shared" si="0"/>
        <v>0</v>
      </c>
      <c r="K15" s="596"/>
      <c r="L15" s="277">
        <f>'5- Identificación de Riesgos'!I15</f>
        <v>0</v>
      </c>
      <c r="M15" s="247"/>
      <c r="N15" s="277"/>
      <c r="O15" s="277"/>
      <c r="P15" s="277"/>
      <c r="Q15" s="277"/>
      <c r="R15" s="275">
        <f t="shared" si="1"/>
        <v>0</v>
      </c>
      <c r="S15" s="596"/>
      <c r="T15" s="599"/>
      <c r="U15" s="599"/>
      <c r="V15" s="604"/>
    </row>
    <row r="16" spans="1:278">
      <c r="A16" s="585"/>
      <c r="B16" s="578"/>
      <c r="C16" s="324">
        <f>'5- Identificación de Riesgos'!D16</f>
        <v>0</v>
      </c>
      <c r="D16" s="257"/>
      <c r="E16" s="312"/>
      <c r="F16" s="311"/>
      <c r="G16" s="287"/>
      <c r="H16" s="287"/>
      <c r="I16" s="287"/>
      <c r="J16" s="275">
        <f t="shared" si="0"/>
        <v>0</v>
      </c>
      <c r="K16" s="596"/>
      <c r="L16" s="277">
        <f>'5- Identificación de Riesgos'!I16</f>
        <v>0</v>
      </c>
      <c r="M16" s="247"/>
      <c r="N16" s="277"/>
      <c r="O16" s="277"/>
      <c r="P16" s="277"/>
      <c r="Q16" s="277"/>
      <c r="R16" s="275">
        <f t="shared" si="1"/>
        <v>0</v>
      </c>
      <c r="S16" s="596"/>
      <c r="T16" s="599"/>
      <c r="U16" s="599"/>
      <c r="V16" s="604"/>
    </row>
    <row r="17" spans="1:22">
      <c r="A17" s="585"/>
      <c r="B17" s="578"/>
      <c r="C17" s="324">
        <f>'5- Identificación de Riesgos'!D17</f>
        <v>0</v>
      </c>
      <c r="D17" s="257"/>
      <c r="E17" s="312"/>
      <c r="F17" s="311"/>
      <c r="G17" s="287"/>
      <c r="H17" s="287"/>
      <c r="I17" s="287"/>
      <c r="J17" s="275">
        <f t="shared" si="0"/>
        <v>0</v>
      </c>
      <c r="K17" s="596"/>
      <c r="L17" s="277">
        <f>'5- Identificación de Riesgos'!I17</f>
        <v>0</v>
      </c>
      <c r="M17" s="247"/>
      <c r="N17" s="277"/>
      <c r="O17" s="277"/>
      <c r="P17" s="277"/>
      <c r="Q17" s="277"/>
      <c r="R17" s="275">
        <f t="shared" si="1"/>
        <v>0</v>
      </c>
      <c r="S17" s="596"/>
      <c r="T17" s="599"/>
      <c r="U17" s="599"/>
      <c r="V17" s="604"/>
    </row>
    <row r="18" spans="1:22">
      <c r="A18" s="585"/>
      <c r="B18" s="578"/>
      <c r="C18" s="324">
        <f>'5- Identificación de Riesgos'!D18</f>
        <v>0</v>
      </c>
      <c r="D18" s="257"/>
      <c r="E18" s="312"/>
      <c r="F18" s="311"/>
      <c r="G18" s="287"/>
      <c r="H18" s="287"/>
      <c r="I18" s="287"/>
      <c r="J18" s="275">
        <f t="shared" si="0"/>
        <v>0</v>
      </c>
      <c r="K18" s="596"/>
      <c r="L18" s="277">
        <f>'5- Identificación de Riesgos'!I18</f>
        <v>0</v>
      </c>
      <c r="M18" s="247"/>
      <c r="N18" s="277"/>
      <c r="O18" s="277"/>
      <c r="P18" s="277"/>
      <c r="Q18" s="277"/>
      <c r="R18" s="275">
        <f t="shared" si="1"/>
        <v>0</v>
      </c>
      <c r="S18" s="596"/>
      <c r="T18" s="599"/>
      <c r="U18" s="599"/>
      <c r="V18" s="604"/>
    </row>
    <row r="19" spans="1:22" ht="15.75" thickBot="1">
      <c r="A19" s="586"/>
      <c r="B19" s="579"/>
      <c r="C19" s="325">
        <f>'5- Identificación de Riesgos'!D19</f>
        <v>0</v>
      </c>
      <c r="D19" s="258"/>
      <c r="E19" s="313"/>
      <c r="F19" s="314"/>
      <c r="G19" s="315"/>
      <c r="H19" s="315"/>
      <c r="I19" s="315"/>
      <c r="J19" s="276">
        <f t="shared" si="0"/>
        <v>0</v>
      </c>
      <c r="K19" s="597"/>
      <c r="L19" s="278">
        <f>'5- Identificación de Riesgos'!I19</f>
        <v>0</v>
      </c>
      <c r="M19" s="248"/>
      <c r="N19" s="278"/>
      <c r="O19" s="278"/>
      <c r="P19" s="278"/>
      <c r="Q19" s="278"/>
      <c r="R19" s="276">
        <f t="shared" si="1"/>
        <v>0</v>
      </c>
      <c r="S19" s="597"/>
      <c r="T19" s="600"/>
      <c r="U19" s="600"/>
      <c r="V19" s="605"/>
    </row>
    <row r="20" spans="1:22" ht="75">
      <c r="A20" s="507">
        <f>'5- Identificación de Riesgos'!A20</f>
        <v>2</v>
      </c>
      <c r="B20" s="577" t="str">
        <f>'5- Identificación de Riesgos'!B20</f>
        <v>No contar con las actividades y coberturas que debe contener el Plan Trabajo de SG-SST</v>
      </c>
      <c r="C20" s="323" t="str">
        <f>'5- Identificación de Riesgos'!D20</f>
        <v xml:space="preserve">1. Que el plan SGSST no contenga los requisitos mínimos exigidos y/o las actividades que neutralicen las amenazas </v>
      </c>
      <c r="D20" s="280"/>
      <c r="E20" s="337" t="s">
        <v>488</v>
      </c>
      <c r="F20" s="308" t="s">
        <v>317</v>
      </c>
      <c r="G20" s="285" t="s">
        <v>317</v>
      </c>
      <c r="H20" s="284" t="s">
        <v>317</v>
      </c>
      <c r="I20" s="284" t="s">
        <v>317</v>
      </c>
      <c r="J20" s="273">
        <f t="shared" si="0"/>
        <v>1</v>
      </c>
      <c r="K20" s="574">
        <f>AVERAGE(J20:J29)</f>
        <v>0.45</v>
      </c>
      <c r="L20" s="284" t="str">
        <f>'5- Identificación de Riesgos'!I20</f>
        <v>Afectación de reputacion,imagén,  credibilidad, satisfacción de usuarios y PI</v>
      </c>
      <c r="M20" s="723" t="s">
        <v>318</v>
      </c>
      <c r="N20" s="724" t="s">
        <v>319</v>
      </c>
      <c r="O20" s="724" t="s">
        <v>317</v>
      </c>
      <c r="P20" s="724" t="s">
        <v>317</v>
      </c>
      <c r="Q20" s="724" t="s">
        <v>317</v>
      </c>
      <c r="R20" s="273">
        <f t="shared" si="1"/>
        <v>0.75</v>
      </c>
      <c r="S20" s="574">
        <f t="shared" ref="S20" si="2">AVERAGE(R20:R29)</f>
        <v>0.27500000000000002</v>
      </c>
      <c r="T20" s="495"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98"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530" t="str">
        <f>CONCATENATE(VLOOKUP((LEFT(T20,LEN(T20)-4)&amp;LEFT(U20,LEN(U20)-4)),'9- Matriz de Calor '!$D$18:$E$42,2,0)," - ",RIGHT(T20,1)*RIGHT(U20,1))</f>
        <v>Moderado - 3</v>
      </c>
    </row>
    <row r="21" spans="1:22" ht="60">
      <c r="A21" s="508"/>
      <c r="B21" s="578"/>
      <c r="C21" s="324" t="str">
        <f>'5- Identificación de Riesgos'!D21</f>
        <v>2. Debilidades en el seguimiento y control a la ejecución del plan anual SST</v>
      </c>
      <c r="D21" s="279"/>
      <c r="E21" s="338" t="s">
        <v>489</v>
      </c>
      <c r="F21" s="311" t="s">
        <v>317</v>
      </c>
      <c r="G21" s="287" t="s">
        <v>317</v>
      </c>
      <c r="H21" s="316" t="s">
        <v>317</v>
      </c>
      <c r="I21" s="316" t="s">
        <v>317</v>
      </c>
      <c r="J21" s="271">
        <f t="shared" si="0"/>
        <v>1</v>
      </c>
      <c r="K21" s="575"/>
      <c r="L21" s="267" t="str">
        <f>'5- Identificación de Riesgos'!I21</f>
        <v>Afectación Económica</v>
      </c>
      <c r="M21" s="289" t="s">
        <v>603</v>
      </c>
      <c r="N21" s="287" t="s">
        <v>317</v>
      </c>
      <c r="O21" s="287" t="s">
        <v>317</v>
      </c>
      <c r="P21" s="287" t="s">
        <v>317</v>
      </c>
      <c r="Q21" s="287" t="s">
        <v>317</v>
      </c>
      <c r="R21" s="271">
        <f t="shared" si="1"/>
        <v>1</v>
      </c>
      <c r="S21" s="575"/>
      <c r="T21" s="496"/>
      <c r="U21" s="499"/>
      <c r="V21" s="531"/>
    </row>
    <row r="22" spans="1:22" ht="45.75" customHeight="1">
      <c r="A22" s="508"/>
      <c r="B22" s="578"/>
      <c r="C22" s="324" t="str">
        <f>'5- Identificación de Riesgos'!D22</f>
        <v xml:space="preserve">3. Baja socialización de los programas y actividades del Plan y el cronograma de ejecución </v>
      </c>
      <c r="D22" s="279"/>
      <c r="E22" s="338" t="s">
        <v>490</v>
      </c>
      <c r="F22" s="311" t="s">
        <v>317</v>
      </c>
      <c r="G22" s="287" t="s">
        <v>317</v>
      </c>
      <c r="H22" s="316" t="s">
        <v>319</v>
      </c>
      <c r="I22" s="316" t="s">
        <v>317</v>
      </c>
      <c r="J22" s="271">
        <f t="shared" si="0"/>
        <v>0.75</v>
      </c>
      <c r="K22" s="575"/>
      <c r="L22" s="267" t="str">
        <f>'5- Identificación de Riesgos'!I22</f>
        <v>Incumplimiento de las metas establecidas</v>
      </c>
      <c r="M22" s="289" t="s">
        <v>320</v>
      </c>
      <c r="N22" s="290" t="s">
        <v>317</v>
      </c>
      <c r="O22" s="290" t="s">
        <v>317</v>
      </c>
      <c r="P22" s="290" t="s">
        <v>317</v>
      </c>
      <c r="Q22" s="290" t="s">
        <v>317</v>
      </c>
      <c r="R22" s="271">
        <f t="shared" si="1"/>
        <v>1</v>
      </c>
      <c r="S22" s="575"/>
      <c r="T22" s="496"/>
      <c r="U22" s="499"/>
      <c r="V22" s="531"/>
    </row>
    <row r="23" spans="1:22" ht="79.5" customHeight="1">
      <c r="A23" s="508"/>
      <c r="B23" s="578"/>
      <c r="C23" s="324" t="str">
        <f>'5- Identificación de Riesgos'!D23</f>
        <v xml:space="preserve">4. Baja participación de los Servidores Judiciales en los programas y actividades previstos en el Plan </v>
      </c>
      <c r="D23" s="279"/>
      <c r="E23" s="338" t="s">
        <v>499</v>
      </c>
      <c r="F23" s="311" t="s">
        <v>317</v>
      </c>
      <c r="G23" s="287" t="s">
        <v>317</v>
      </c>
      <c r="H23" s="316" t="s">
        <v>317</v>
      </c>
      <c r="I23" s="316" t="s">
        <v>317</v>
      </c>
      <c r="J23" s="271">
        <f t="shared" si="0"/>
        <v>1</v>
      </c>
      <c r="K23" s="575"/>
      <c r="L23" s="267">
        <f>'5- Identificación de Riesgos'!I23</f>
        <v>0</v>
      </c>
      <c r="M23" s="100"/>
      <c r="N23" s="267"/>
      <c r="O23" s="267"/>
      <c r="P23" s="267"/>
      <c r="Q23" s="267"/>
      <c r="R23" s="271">
        <f t="shared" si="1"/>
        <v>0</v>
      </c>
      <c r="S23" s="575"/>
      <c r="T23" s="496"/>
      <c r="U23" s="499"/>
      <c r="V23" s="531"/>
    </row>
    <row r="24" spans="1:22" ht="75">
      <c r="A24" s="508"/>
      <c r="B24" s="578"/>
      <c r="C24" s="324" t="str">
        <f>'5- Identificación de Riesgos'!D24</f>
        <v>5. Debilidades en la coordinación entre dependencias de la administración para aunar esfuerzos que permitan la eliminación o control de amenazas</v>
      </c>
      <c r="D24" s="257"/>
      <c r="E24" s="338" t="s">
        <v>491</v>
      </c>
      <c r="F24" s="311" t="s">
        <v>317</v>
      </c>
      <c r="G24" s="287" t="s">
        <v>317</v>
      </c>
      <c r="H24" s="316" t="s">
        <v>319</v>
      </c>
      <c r="I24" s="316" t="s">
        <v>317</v>
      </c>
      <c r="J24" s="271">
        <f t="shared" si="0"/>
        <v>0.75</v>
      </c>
      <c r="K24" s="575"/>
      <c r="L24" s="267">
        <f>'5- Identificación de Riesgos'!I24</f>
        <v>0</v>
      </c>
      <c r="M24" s="100"/>
      <c r="N24" s="267"/>
      <c r="O24" s="267"/>
      <c r="P24" s="267"/>
      <c r="Q24" s="267"/>
      <c r="R24" s="271">
        <f t="shared" si="1"/>
        <v>0</v>
      </c>
      <c r="S24" s="575"/>
      <c r="T24" s="496"/>
      <c r="U24" s="499"/>
      <c r="V24" s="531"/>
    </row>
    <row r="25" spans="1:22">
      <c r="A25" s="508"/>
      <c r="B25" s="578"/>
      <c r="C25" s="324">
        <f>'5- Identificación de Riesgos'!D25</f>
        <v>0</v>
      </c>
      <c r="D25" s="257"/>
      <c r="E25" s="312"/>
      <c r="F25" s="311"/>
      <c r="G25" s="287"/>
      <c r="H25" s="316"/>
      <c r="I25" s="316"/>
      <c r="J25" s="271">
        <f t="shared" si="0"/>
        <v>0</v>
      </c>
      <c r="K25" s="575"/>
      <c r="L25" s="267">
        <f>'5- Identificación de Riesgos'!I25</f>
        <v>0</v>
      </c>
      <c r="M25" s="100"/>
      <c r="N25" s="267"/>
      <c r="O25" s="267"/>
      <c r="P25" s="267"/>
      <c r="Q25" s="267"/>
      <c r="R25" s="271">
        <f t="shared" si="1"/>
        <v>0</v>
      </c>
      <c r="S25" s="575"/>
      <c r="T25" s="496"/>
      <c r="U25" s="499"/>
      <c r="V25" s="531"/>
    </row>
    <row r="26" spans="1:22">
      <c r="A26" s="508"/>
      <c r="B26" s="578"/>
      <c r="C26" s="324">
        <f>'5- Identificación de Riesgos'!D26</f>
        <v>0</v>
      </c>
      <c r="D26" s="257"/>
      <c r="E26" s="312"/>
      <c r="F26" s="311"/>
      <c r="G26" s="287"/>
      <c r="H26" s="316"/>
      <c r="I26" s="316"/>
      <c r="J26" s="271">
        <f t="shared" si="0"/>
        <v>0</v>
      </c>
      <c r="K26" s="575"/>
      <c r="L26" s="267">
        <f>'5- Identificación de Riesgos'!I26</f>
        <v>0</v>
      </c>
      <c r="M26" s="100"/>
      <c r="N26" s="267"/>
      <c r="O26" s="267"/>
      <c r="P26" s="267"/>
      <c r="Q26" s="267"/>
      <c r="R26" s="271">
        <f t="shared" si="1"/>
        <v>0</v>
      </c>
      <c r="S26" s="575"/>
      <c r="T26" s="496"/>
      <c r="U26" s="499"/>
      <c r="V26" s="531"/>
    </row>
    <row r="27" spans="1:22">
      <c r="A27" s="508"/>
      <c r="B27" s="578"/>
      <c r="C27" s="324">
        <f>'5- Identificación de Riesgos'!D27</f>
        <v>0</v>
      </c>
      <c r="D27" s="257"/>
      <c r="E27" s="312"/>
      <c r="F27" s="311"/>
      <c r="G27" s="287"/>
      <c r="H27" s="316"/>
      <c r="I27" s="316"/>
      <c r="J27" s="271">
        <f t="shared" si="0"/>
        <v>0</v>
      </c>
      <c r="K27" s="575"/>
      <c r="L27" s="267">
        <f>'5- Identificación de Riesgos'!I27</f>
        <v>0</v>
      </c>
      <c r="M27" s="100"/>
      <c r="N27" s="267"/>
      <c r="O27" s="267"/>
      <c r="P27" s="267"/>
      <c r="Q27" s="267"/>
      <c r="R27" s="271">
        <f t="shared" si="1"/>
        <v>0</v>
      </c>
      <c r="S27" s="575"/>
      <c r="T27" s="496"/>
      <c r="U27" s="499"/>
      <c r="V27" s="531"/>
    </row>
    <row r="28" spans="1:22">
      <c r="A28" s="508"/>
      <c r="B28" s="578"/>
      <c r="C28" s="324">
        <f>'5- Identificación de Riesgos'!D28</f>
        <v>0</v>
      </c>
      <c r="D28" s="257"/>
      <c r="E28" s="312"/>
      <c r="F28" s="311"/>
      <c r="G28" s="287"/>
      <c r="H28" s="316"/>
      <c r="I28" s="316"/>
      <c r="J28" s="271">
        <f t="shared" si="0"/>
        <v>0</v>
      </c>
      <c r="K28" s="575"/>
      <c r="L28" s="267">
        <f>'5- Identificación de Riesgos'!I28</f>
        <v>0</v>
      </c>
      <c r="M28" s="100"/>
      <c r="N28" s="267"/>
      <c r="O28" s="267"/>
      <c r="P28" s="267"/>
      <c r="Q28" s="267"/>
      <c r="R28" s="271">
        <f t="shared" si="1"/>
        <v>0</v>
      </c>
      <c r="S28" s="575"/>
      <c r="T28" s="496"/>
      <c r="U28" s="499"/>
      <c r="V28" s="531"/>
    </row>
    <row r="29" spans="1:22" ht="15.75" thickBot="1">
      <c r="A29" s="509"/>
      <c r="B29" s="579"/>
      <c r="C29" s="325">
        <f>'5- Identificación de Riesgos'!D29</f>
        <v>0</v>
      </c>
      <c r="D29" s="258"/>
      <c r="E29" s="313"/>
      <c r="F29" s="314"/>
      <c r="G29" s="315"/>
      <c r="H29" s="317"/>
      <c r="I29" s="317"/>
      <c r="J29" s="272">
        <f t="shared" si="0"/>
        <v>0</v>
      </c>
      <c r="K29" s="576"/>
      <c r="L29" s="268">
        <f>'5- Identificación de Riesgos'!I29</f>
        <v>0</v>
      </c>
      <c r="M29" s="101"/>
      <c r="N29" s="268"/>
      <c r="O29" s="268"/>
      <c r="P29" s="268"/>
      <c r="Q29" s="268"/>
      <c r="R29" s="272">
        <f t="shared" si="1"/>
        <v>0</v>
      </c>
      <c r="S29" s="576"/>
      <c r="T29" s="497"/>
      <c r="U29" s="500"/>
      <c r="V29" s="532"/>
    </row>
    <row r="30" spans="1:22" ht="60">
      <c r="A30" s="507">
        <f>'5- Identificación de Riesgos'!A30</f>
        <v>3</v>
      </c>
      <c r="B30" s="577" t="str">
        <f>'5- Identificación de Riesgos'!B30</f>
        <v>Materialización de amenazas en los programas propios del Plan de Seguridad y Salud en el Trabajo</v>
      </c>
      <c r="C30" s="323" t="str">
        <f>'5- Identificación de Riesgos'!D30</f>
        <v xml:space="preserve">1. Mantener actualizado el Plan de mantenimiento locativo para eliminar las amenazas identificadas </v>
      </c>
      <c r="D30" s="280"/>
      <c r="E30" s="337" t="s">
        <v>492</v>
      </c>
      <c r="F30" s="308" t="s">
        <v>317</v>
      </c>
      <c r="G30" s="285" t="s">
        <v>317</v>
      </c>
      <c r="H30" s="284" t="s">
        <v>317</v>
      </c>
      <c r="I30" s="284" t="s">
        <v>317</v>
      </c>
      <c r="J30" s="273">
        <f t="shared" ref="J30:J69" si="3">COUNTIF(F30:I30,"SI")/4</f>
        <v>1</v>
      </c>
      <c r="K30" s="574">
        <f>AVERAGE(J30:J39)</f>
        <v>0.35</v>
      </c>
      <c r="L30" s="266" t="str">
        <f>'5- Identificación de Riesgos'!I30</f>
        <v>Afectación de reputacion,imagén,  credibilidad, satisfacción de usuarios y PI</v>
      </c>
      <c r="M30" s="288" t="s">
        <v>318</v>
      </c>
      <c r="N30" s="287" t="s">
        <v>319</v>
      </c>
      <c r="O30" s="287" t="s">
        <v>317</v>
      </c>
      <c r="P30" s="287" t="s">
        <v>317</v>
      </c>
      <c r="Q30" s="287" t="s">
        <v>317</v>
      </c>
      <c r="R30" s="273">
        <f t="shared" ref="R30:R59" si="4">SUM(COUNTIF(N30,"SI")*25%,COUNTIF(O30,"SI")*40%,COUNTIF(P30,"SI")*25%,COUNTIF(Q30,"SI")*10%)</f>
        <v>0.75</v>
      </c>
      <c r="S30" s="574">
        <f t="shared" ref="S30" si="5">AVERAGE(R30:R39)</f>
        <v>7.4999999999999997E-2</v>
      </c>
      <c r="T30" s="495"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498"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530" t="str">
        <f>CONCATENATE(VLOOKUP((LEFT(T30,LEN(T30)-4)&amp;LEFT(U30,LEN(U30)-4)),'9- Matriz de Calor '!$D$18:$E$42,2,0)," - ",RIGHT(T30,1)*RIGHT(U30,1))</f>
        <v>Moderado - 3</v>
      </c>
    </row>
    <row r="31" spans="1:22" ht="45">
      <c r="A31" s="508"/>
      <c r="B31" s="578"/>
      <c r="C31" s="324" t="str">
        <f>'5- Identificación de Riesgos'!D31</f>
        <v>2. Debilidad en el programa de prevención y atención de enfermedades identificadas en el Plan de Amenazas como riesgo</v>
      </c>
      <c r="D31" s="279"/>
      <c r="E31" s="338" t="s">
        <v>500</v>
      </c>
      <c r="F31" s="311" t="s">
        <v>317</v>
      </c>
      <c r="G31" s="287" t="s">
        <v>317</v>
      </c>
      <c r="H31" s="316" t="s">
        <v>317</v>
      </c>
      <c r="I31" s="316" t="s">
        <v>317</v>
      </c>
      <c r="J31" s="271">
        <f t="shared" si="3"/>
        <v>1</v>
      </c>
      <c r="K31" s="575"/>
      <c r="L31" s="267">
        <f>'5- Identificación de Riesgos'!I31</f>
        <v>0</v>
      </c>
      <c r="M31" s="148"/>
      <c r="N31" s="267"/>
      <c r="O31" s="267"/>
      <c r="P31" s="267"/>
      <c r="Q31" s="267"/>
      <c r="R31" s="271">
        <f t="shared" si="4"/>
        <v>0</v>
      </c>
      <c r="S31" s="575"/>
      <c r="T31" s="496"/>
      <c r="U31" s="499"/>
      <c r="V31" s="531"/>
    </row>
    <row r="32" spans="1:22" ht="75">
      <c r="A32" s="508"/>
      <c r="B32" s="578"/>
      <c r="C32" s="324" t="str">
        <f>'5- Identificación de Riesgos'!D32</f>
        <v xml:space="preserve">3. Debilidades en el seguimiento y control de patologías asociadas con la salud mental por materialización de los riesgos generadores </v>
      </c>
      <c r="D32" s="279"/>
      <c r="E32" s="338" t="s">
        <v>493</v>
      </c>
      <c r="F32" s="311" t="s">
        <v>317</v>
      </c>
      <c r="G32" s="287" t="s">
        <v>317</v>
      </c>
      <c r="H32" s="316" t="s">
        <v>319</v>
      </c>
      <c r="I32" s="316" t="s">
        <v>317</v>
      </c>
      <c r="J32" s="271">
        <f t="shared" si="3"/>
        <v>0.75</v>
      </c>
      <c r="K32" s="575"/>
      <c r="L32" s="267">
        <f>'5- Identificación de Riesgos'!I32</f>
        <v>0</v>
      </c>
      <c r="M32" s="96"/>
      <c r="N32" s="269"/>
      <c r="O32" s="269"/>
      <c r="P32" s="269"/>
      <c r="Q32" s="269"/>
      <c r="R32" s="271">
        <f t="shared" si="4"/>
        <v>0</v>
      </c>
      <c r="S32" s="575"/>
      <c r="T32" s="496"/>
      <c r="U32" s="499"/>
      <c r="V32" s="531"/>
    </row>
    <row r="33" spans="1:22" ht="75">
      <c r="A33" s="508"/>
      <c r="B33" s="578"/>
      <c r="C33" s="324" t="str">
        <f>'5- Identificación de Riesgos'!D33</f>
        <v xml:space="preserve">4. Baja participación en las jornadas de formación y sensibilización de los servidores judiciales en la identificación, control de riesgos y autocontrol </v>
      </c>
      <c r="D33" s="257"/>
      <c r="E33" s="338" t="s">
        <v>494</v>
      </c>
      <c r="F33" s="311" t="s">
        <v>317</v>
      </c>
      <c r="G33" s="287" t="s">
        <v>317</v>
      </c>
      <c r="H33" s="316" t="s">
        <v>319</v>
      </c>
      <c r="I33" s="316" t="s">
        <v>317</v>
      </c>
      <c r="J33" s="271">
        <f t="shared" si="3"/>
        <v>0.75</v>
      </c>
      <c r="K33" s="575"/>
      <c r="L33" s="267">
        <f>'5- Identificación de Riesgos'!I33</f>
        <v>0</v>
      </c>
      <c r="M33" s="100"/>
      <c r="N33" s="267"/>
      <c r="O33" s="267"/>
      <c r="P33" s="267"/>
      <c r="Q33" s="267"/>
      <c r="R33" s="271">
        <f t="shared" si="4"/>
        <v>0</v>
      </c>
      <c r="S33" s="575"/>
      <c r="T33" s="496"/>
      <c r="U33" s="499"/>
      <c r="V33" s="531"/>
    </row>
    <row r="34" spans="1:22">
      <c r="A34" s="508"/>
      <c r="B34" s="578"/>
      <c r="C34" s="324">
        <f>'5- Identificación de Riesgos'!D34</f>
        <v>0</v>
      </c>
      <c r="D34" s="257"/>
      <c r="E34" s="309"/>
      <c r="F34" s="311"/>
      <c r="G34" s="287"/>
      <c r="H34" s="316"/>
      <c r="I34" s="316"/>
      <c r="J34" s="271">
        <f t="shared" si="3"/>
        <v>0</v>
      </c>
      <c r="K34" s="575"/>
      <c r="L34" s="267">
        <f>'5- Identificación de Riesgos'!I34</f>
        <v>0</v>
      </c>
      <c r="M34" s="100"/>
      <c r="N34" s="267"/>
      <c r="O34" s="267"/>
      <c r="P34" s="267"/>
      <c r="Q34" s="267"/>
      <c r="R34" s="271">
        <f t="shared" si="4"/>
        <v>0</v>
      </c>
      <c r="S34" s="575"/>
      <c r="T34" s="496"/>
      <c r="U34" s="499"/>
      <c r="V34" s="531"/>
    </row>
    <row r="35" spans="1:22">
      <c r="A35" s="508"/>
      <c r="B35" s="578"/>
      <c r="C35" s="324">
        <f>'5- Identificación de Riesgos'!D35</f>
        <v>0</v>
      </c>
      <c r="D35" s="257"/>
      <c r="E35" s="312"/>
      <c r="F35" s="311"/>
      <c r="G35" s="287"/>
      <c r="H35" s="316"/>
      <c r="I35" s="316"/>
      <c r="J35" s="271">
        <f t="shared" si="3"/>
        <v>0</v>
      </c>
      <c r="K35" s="575"/>
      <c r="L35" s="267">
        <f>'5- Identificación de Riesgos'!I35</f>
        <v>0</v>
      </c>
      <c r="M35" s="100"/>
      <c r="N35" s="267"/>
      <c r="O35" s="267"/>
      <c r="P35" s="267"/>
      <c r="Q35" s="267"/>
      <c r="R35" s="271">
        <f t="shared" si="4"/>
        <v>0</v>
      </c>
      <c r="S35" s="575"/>
      <c r="T35" s="496"/>
      <c r="U35" s="499"/>
      <c r="V35" s="531"/>
    </row>
    <row r="36" spans="1:22">
      <c r="A36" s="508"/>
      <c r="B36" s="578"/>
      <c r="C36" s="324">
        <f>'5- Identificación de Riesgos'!D36</f>
        <v>0</v>
      </c>
      <c r="D36" s="257"/>
      <c r="E36" s="312"/>
      <c r="F36" s="311"/>
      <c r="G36" s="287"/>
      <c r="H36" s="316"/>
      <c r="I36" s="316"/>
      <c r="J36" s="271">
        <f t="shared" si="3"/>
        <v>0</v>
      </c>
      <c r="K36" s="575"/>
      <c r="L36" s="267">
        <f>'5- Identificación de Riesgos'!I36</f>
        <v>0</v>
      </c>
      <c r="M36" s="100"/>
      <c r="N36" s="267"/>
      <c r="O36" s="267"/>
      <c r="P36" s="267"/>
      <c r="Q36" s="267"/>
      <c r="R36" s="271">
        <f t="shared" si="4"/>
        <v>0</v>
      </c>
      <c r="S36" s="575"/>
      <c r="T36" s="496"/>
      <c r="U36" s="499"/>
      <c r="V36" s="531"/>
    </row>
    <row r="37" spans="1:22">
      <c r="A37" s="508"/>
      <c r="B37" s="578"/>
      <c r="C37" s="324">
        <f>'5- Identificación de Riesgos'!D37</f>
        <v>0</v>
      </c>
      <c r="D37" s="257"/>
      <c r="E37" s="312"/>
      <c r="F37" s="311"/>
      <c r="G37" s="287"/>
      <c r="H37" s="316"/>
      <c r="I37" s="316"/>
      <c r="J37" s="271">
        <f t="shared" si="3"/>
        <v>0</v>
      </c>
      <c r="K37" s="575"/>
      <c r="L37" s="267">
        <f>'5- Identificación de Riesgos'!I37</f>
        <v>0</v>
      </c>
      <c r="M37" s="100"/>
      <c r="N37" s="267"/>
      <c r="O37" s="267"/>
      <c r="P37" s="267"/>
      <c r="Q37" s="267"/>
      <c r="R37" s="271">
        <f t="shared" si="4"/>
        <v>0</v>
      </c>
      <c r="S37" s="575"/>
      <c r="T37" s="496"/>
      <c r="U37" s="499"/>
      <c r="V37" s="531"/>
    </row>
    <row r="38" spans="1:22">
      <c r="A38" s="508"/>
      <c r="B38" s="578"/>
      <c r="C38" s="324">
        <f>'5- Identificación de Riesgos'!D38</f>
        <v>0</v>
      </c>
      <c r="D38" s="257"/>
      <c r="E38" s="312"/>
      <c r="F38" s="311"/>
      <c r="G38" s="287"/>
      <c r="H38" s="316"/>
      <c r="I38" s="316"/>
      <c r="J38" s="271">
        <f t="shared" si="3"/>
        <v>0</v>
      </c>
      <c r="K38" s="575"/>
      <c r="L38" s="267">
        <f>'5- Identificación de Riesgos'!I38</f>
        <v>0</v>
      </c>
      <c r="M38" s="100"/>
      <c r="N38" s="267"/>
      <c r="O38" s="267"/>
      <c r="P38" s="267"/>
      <c r="Q38" s="267"/>
      <c r="R38" s="271">
        <f t="shared" si="4"/>
        <v>0</v>
      </c>
      <c r="S38" s="575"/>
      <c r="T38" s="496"/>
      <c r="U38" s="499"/>
      <c r="V38" s="531"/>
    </row>
    <row r="39" spans="1:22" ht="15.75" thickBot="1">
      <c r="A39" s="509"/>
      <c r="B39" s="579"/>
      <c r="C39" s="325">
        <f>'5- Identificación de Riesgos'!D39</f>
        <v>0</v>
      </c>
      <c r="D39" s="258"/>
      <c r="E39" s="313"/>
      <c r="F39" s="314"/>
      <c r="G39" s="315"/>
      <c r="H39" s="317"/>
      <c r="I39" s="317"/>
      <c r="J39" s="272">
        <f t="shared" si="3"/>
        <v>0</v>
      </c>
      <c r="K39" s="576"/>
      <c r="L39" s="268">
        <f>'5- Identificación de Riesgos'!I39</f>
        <v>0</v>
      </c>
      <c r="M39" s="101"/>
      <c r="N39" s="268"/>
      <c r="O39" s="268"/>
      <c r="P39" s="268"/>
      <c r="Q39" s="268"/>
      <c r="R39" s="272">
        <f t="shared" si="4"/>
        <v>0</v>
      </c>
      <c r="S39" s="576"/>
      <c r="T39" s="497"/>
      <c r="U39" s="500"/>
      <c r="V39" s="532"/>
    </row>
    <row r="40" spans="1:22" ht="102">
      <c r="A40" s="510">
        <f>'5- Identificación de Riesgos'!A40</f>
        <v>4</v>
      </c>
      <c r="B40" s="571" t="str">
        <f>'5- Identificación de Riesgos'!B40</f>
        <v>Recibir dádivas o beneficios a nombre propio o de terceros para  desviar recursos, no presentar o presentar reportes con información no veraz</v>
      </c>
      <c r="C40" s="323" t="str">
        <f>'5- Identificación de Riesgos'!D40</f>
        <v>1. Insuficientes programas de capacitación para la toma de conciencia debido al desconocimiento de l ley antisoborno (ISO 37001:2016), Plan Anticorrupción y  de los  valores y principios propios de la entidad</v>
      </c>
      <c r="D40" s="280"/>
      <c r="E40" s="307" t="s">
        <v>455</v>
      </c>
      <c r="F40" s="318" t="s">
        <v>317</v>
      </c>
      <c r="G40" s="284" t="s">
        <v>317</v>
      </c>
      <c r="H40" s="284" t="s">
        <v>319</v>
      </c>
      <c r="I40" s="284" t="s">
        <v>319</v>
      </c>
      <c r="J40" s="273">
        <f t="shared" si="3"/>
        <v>0.5</v>
      </c>
      <c r="K40" s="574">
        <f>AVERAGE(J40:J49)</f>
        <v>0.15</v>
      </c>
      <c r="L40" s="266" t="str">
        <f>'5- Identificación de Riesgos'!I40</f>
        <v>Afectación de reputacion,imagén,  credibilidad, satisfacción de usuarios y PI</v>
      </c>
      <c r="M40" s="288" t="s">
        <v>461</v>
      </c>
      <c r="N40" s="266" t="s">
        <v>317</v>
      </c>
      <c r="O40" s="266" t="s">
        <v>317</v>
      </c>
      <c r="P40" s="266" t="s">
        <v>317</v>
      </c>
      <c r="Q40" s="266" t="s">
        <v>317</v>
      </c>
      <c r="R40" s="273">
        <f t="shared" si="4"/>
        <v>1</v>
      </c>
      <c r="S40" s="574">
        <f t="shared" ref="S40" si="6">AVERAGE(R40:R49)</f>
        <v>0.1</v>
      </c>
      <c r="T40" s="495"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98"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530" t="str">
        <f>CONCATENATE(VLOOKUP((LEFT(T40,LEN(T40)-4)&amp;LEFT(U40,LEN(U40)-4)),'9- Matriz de Calor '!$D$18:$E$42,2,0)," - ",RIGHT(T40,1)*RIGHT(U40,1))</f>
        <v>Moderado - 3</v>
      </c>
    </row>
    <row r="41" spans="1:22" ht="38.25" customHeight="1">
      <c r="A41" s="511"/>
      <c r="B41" s="572"/>
      <c r="C41" s="324" t="str">
        <f>'5- Identificación de Riesgos'!D41</f>
        <v>2. Desconocimiento y no aplicación del Código de Ética y Buen Gobierno</v>
      </c>
      <c r="D41" s="279"/>
      <c r="E41" s="312" t="s">
        <v>456</v>
      </c>
      <c r="F41" s="319" t="s">
        <v>319</v>
      </c>
      <c r="G41" s="316" t="s">
        <v>319</v>
      </c>
      <c r="H41" s="316" t="s">
        <v>319</v>
      </c>
      <c r="I41" s="316" t="s">
        <v>319</v>
      </c>
      <c r="J41" s="271">
        <f t="shared" si="3"/>
        <v>0</v>
      </c>
      <c r="K41" s="575"/>
      <c r="L41" s="267">
        <f>'5- Identificación de Riesgos'!I41</f>
        <v>0</v>
      </c>
      <c r="M41" s="148"/>
      <c r="N41" s="267"/>
      <c r="O41" s="267"/>
      <c r="P41" s="267"/>
      <c r="Q41" s="267"/>
      <c r="R41" s="271">
        <f t="shared" si="4"/>
        <v>0</v>
      </c>
      <c r="S41" s="575"/>
      <c r="T41" s="496"/>
      <c r="U41" s="499"/>
      <c r="V41" s="531"/>
    </row>
    <row r="42" spans="1:22" ht="30">
      <c r="A42" s="511"/>
      <c r="B42" s="572"/>
      <c r="C42" s="324" t="str">
        <f>'5- Identificación de Riesgos'!D42</f>
        <v>3. Carencia de compromiso  y transparencia de los servidores judiciales</v>
      </c>
      <c r="D42" s="279"/>
      <c r="E42" s="312" t="s">
        <v>457</v>
      </c>
      <c r="F42" s="319" t="s">
        <v>317</v>
      </c>
      <c r="G42" s="316" t="s">
        <v>317</v>
      </c>
      <c r="H42" s="316" t="s">
        <v>317</v>
      </c>
      <c r="I42" s="316" t="s">
        <v>317</v>
      </c>
      <c r="J42" s="271">
        <f t="shared" si="3"/>
        <v>1</v>
      </c>
      <c r="K42" s="575"/>
      <c r="L42" s="267">
        <f>'5- Identificación de Riesgos'!I42</f>
        <v>0</v>
      </c>
      <c r="M42" s="96"/>
      <c r="N42" s="269"/>
      <c r="O42" s="269"/>
      <c r="P42" s="269"/>
      <c r="Q42" s="269"/>
      <c r="R42" s="271">
        <f t="shared" si="4"/>
        <v>0</v>
      </c>
      <c r="S42" s="575"/>
      <c r="T42" s="496"/>
      <c r="U42" s="499"/>
      <c r="V42" s="531"/>
    </row>
    <row r="43" spans="1:22" ht="30">
      <c r="A43" s="511"/>
      <c r="B43" s="572"/>
      <c r="C43" s="324" t="str">
        <f>'5- Identificación de Riesgos'!D43</f>
        <v>4. Deficiencia de  controles en el trámite  de los documentos</v>
      </c>
      <c r="D43" s="279"/>
      <c r="E43" s="312"/>
      <c r="F43" s="319"/>
      <c r="G43" s="316"/>
      <c r="H43" s="316"/>
      <c r="I43" s="316"/>
      <c r="J43" s="271">
        <f t="shared" si="3"/>
        <v>0</v>
      </c>
      <c r="K43" s="575"/>
      <c r="L43" s="267">
        <f>'5- Identificación de Riesgos'!I43</f>
        <v>0</v>
      </c>
      <c r="M43" s="100"/>
      <c r="N43" s="267"/>
      <c r="O43" s="267"/>
      <c r="P43" s="267"/>
      <c r="Q43" s="267"/>
      <c r="R43" s="271">
        <f t="shared" si="4"/>
        <v>0</v>
      </c>
      <c r="S43" s="575"/>
      <c r="T43" s="496"/>
      <c r="U43" s="499"/>
      <c r="V43" s="531"/>
    </row>
    <row r="44" spans="1:22" ht="30">
      <c r="A44" s="511"/>
      <c r="B44" s="572"/>
      <c r="C44" s="324" t="str">
        <f>'5- Identificación de Riesgos'!D44</f>
        <v xml:space="preserve">5. No aplicación adecuada de los procedimientos de control </v>
      </c>
      <c r="D44" s="279"/>
      <c r="E44" s="309" t="s">
        <v>454</v>
      </c>
      <c r="F44" s="319"/>
      <c r="G44" s="316"/>
      <c r="H44" s="316"/>
      <c r="I44" s="316"/>
      <c r="J44" s="271">
        <f t="shared" si="3"/>
        <v>0</v>
      </c>
      <c r="K44" s="575"/>
      <c r="L44" s="267">
        <f>'5- Identificación de Riesgos'!I44</f>
        <v>0</v>
      </c>
      <c r="M44" s="100"/>
      <c r="N44" s="267"/>
      <c r="O44" s="267"/>
      <c r="P44" s="267"/>
      <c r="Q44" s="267"/>
      <c r="R44" s="271">
        <f t="shared" si="4"/>
        <v>0</v>
      </c>
      <c r="S44" s="575"/>
      <c r="T44" s="496"/>
      <c r="U44" s="499"/>
      <c r="V44" s="531"/>
    </row>
    <row r="45" spans="1:22">
      <c r="A45" s="511"/>
      <c r="B45" s="572"/>
      <c r="C45" s="324">
        <f>'5- Identificación de Riesgos'!D45</f>
        <v>0</v>
      </c>
      <c r="D45" s="257"/>
      <c r="E45" s="312"/>
      <c r="F45" s="319"/>
      <c r="G45" s="316"/>
      <c r="H45" s="316"/>
      <c r="I45" s="316"/>
      <c r="J45" s="271">
        <f t="shared" si="3"/>
        <v>0</v>
      </c>
      <c r="K45" s="575"/>
      <c r="L45" s="267">
        <f>'5- Identificación de Riesgos'!I45</f>
        <v>0</v>
      </c>
      <c r="M45" s="100"/>
      <c r="N45" s="267"/>
      <c r="O45" s="267"/>
      <c r="P45" s="267"/>
      <c r="Q45" s="267"/>
      <c r="R45" s="271">
        <f t="shared" si="4"/>
        <v>0</v>
      </c>
      <c r="S45" s="575"/>
      <c r="T45" s="496"/>
      <c r="U45" s="499"/>
      <c r="V45" s="531"/>
    </row>
    <row r="46" spans="1:22">
      <c r="A46" s="511"/>
      <c r="B46" s="572"/>
      <c r="C46" s="324">
        <f>'5- Identificación de Riesgos'!D46</f>
        <v>0</v>
      </c>
      <c r="D46" s="257"/>
      <c r="E46" s="312"/>
      <c r="F46" s="319"/>
      <c r="G46" s="316"/>
      <c r="H46" s="316"/>
      <c r="I46" s="316"/>
      <c r="J46" s="271">
        <f t="shared" si="3"/>
        <v>0</v>
      </c>
      <c r="K46" s="575"/>
      <c r="L46" s="267">
        <f>'5- Identificación de Riesgos'!I46</f>
        <v>0</v>
      </c>
      <c r="M46" s="100"/>
      <c r="N46" s="267"/>
      <c r="O46" s="267"/>
      <c r="P46" s="267"/>
      <c r="Q46" s="267"/>
      <c r="R46" s="271">
        <f t="shared" si="4"/>
        <v>0</v>
      </c>
      <c r="S46" s="575"/>
      <c r="T46" s="496"/>
      <c r="U46" s="499"/>
      <c r="V46" s="531"/>
    </row>
    <row r="47" spans="1:22">
      <c r="A47" s="511"/>
      <c r="B47" s="572"/>
      <c r="C47" s="324">
        <f>'5- Identificación de Riesgos'!D47</f>
        <v>0</v>
      </c>
      <c r="D47" s="257"/>
      <c r="E47" s="312"/>
      <c r="F47" s="319"/>
      <c r="G47" s="316"/>
      <c r="H47" s="316"/>
      <c r="I47" s="316"/>
      <c r="J47" s="271">
        <f t="shared" si="3"/>
        <v>0</v>
      </c>
      <c r="K47" s="575"/>
      <c r="L47" s="267">
        <f>'5- Identificación de Riesgos'!I47</f>
        <v>0</v>
      </c>
      <c r="M47" s="100"/>
      <c r="N47" s="267"/>
      <c r="O47" s="267"/>
      <c r="P47" s="267"/>
      <c r="Q47" s="267"/>
      <c r="R47" s="271">
        <f t="shared" si="4"/>
        <v>0</v>
      </c>
      <c r="S47" s="575"/>
      <c r="T47" s="496"/>
      <c r="U47" s="499"/>
      <c r="V47" s="531"/>
    </row>
    <row r="48" spans="1:22">
      <c r="A48" s="511"/>
      <c r="B48" s="572"/>
      <c r="C48" s="324">
        <f>'5- Identificación de Riesgos'!D48</f>
        <v>0</v>
      </c>
      <c r="D48" s="257"/>
      <c r="E48" s="312"/>
      <c r="F48" s="319"/>
      <c r="G48" s="316"/>
      <c r="H48" s="316"/>
      <c r="I48" s="316"/>
      <c r="J48" s="271">
        <f t="shared" si="3"/>
        <v>0</v>
      </c>
      <c r="K48" s="575"/>
      <c r="L48" s="267">
        <f>'5- Identificación de Riesgos'!I48</f>
        <v>0</v>
      </c>
      <c r="M48" s="100"/>
      <c r="N48" s="267"/>
      <c r="O48" s="267"/>
      <c r="P48" s="267"/>
      <c r="Q48" s="267"/>
      <c r="R48" s="271">
        <f t="shared" si="4"/>
        <v>0</v>
      </c>
      <c r="S48" s="575"/>
      <c r="T48" s="496"/>
      <c r="U48" s="499"/>
      <c r="V48" s="531"/>
    </row>
    <row r="49" spans="1:22" ht="15.75" thickBot="1">
      <c r="A49" s="512"/>
      <c r="B49" s="573"/>
      <c r="C49" s="325">
        <f>'5- Identificación de Riesgos'!D49</f>
        <v>0</v>
      </c>
      <c r="D49" s="258"/>
      <c r="E49" s="313"/>
      <c r="F49" s="320"/>
      <c r="G49" s="317"/>
      <c r="H49" s="317"/>
      <c r="I49" s="317"/>
      <c r="J49" s="272">
        <f t="shared" si="3"/>
        <v>0</v>
      </c>
      <c r="K49" s="576"/>
      <c r="L49" s="268">
        <f>'5- Identificación de Riesgos'!I49</f>
        <v>0</v>
      </c>
      <c r="M49" s="101"/>
      <c r="N49" s="268"/>
      <c r="O49" s="268"/>
      <c r="P49" s="268"/>
      <c r="Q49" s="268"/>
      <c r="R49" s="272">
        <f t="shared" si="4"/>
        <v>0</v>
      </c>
      <c r="S49" s="576"/>
      <c r="T49" s="497"/>
      <c r="U49" s="500"/>
      <c r="V49" s="532"/>
    </row>
    <row r="50" spans="1:22" ht="102">
      <c r="A50" s="510">
        <f>'5- Identificación de Riesgos'!A50</f>
        <v>5</v>
      </c>
      <c r="B50" s="571" t="str">
        <f>'5- Identificación de Riesgos'!B50</f>
        <v>Ofrecer, prometer y entregar, aceptar o solicitar una ventaja indebida  para influir o direccionar  la formulación de   requisitos habilitantes y/o técnicos  para satisfacer un interés personal, de manera directa, indirecta o interpuesta por otras personas</v>
      </c>
      <c r="C50" s="323" t="str">
        <f>'5- Identificación de Riesgos'!D50</f>
        <v>1. Falta de ética de los servidores públicos (Debilidades en principios y valores)</v>
      </c>
      <c r="D50" s="280"/>
      <c r="E50" s="307" t="s">
        <v>458</v>
      </c>
      <c r="F50" s="318" t="s">
        <v>319</v>
      </c>
      <c r="G50" s="284" t="s">
        <v>317</v>
      </c>
      <c r="H50" s="284" t="s">
        <v>319</v>
      </c>
      <c r="I50" s="284" t="s">
        <v>319</v>
      </c>
      <c r="J50" s="273">
        <f t="shared" si="3"/>
        <v>0.25</v>
      </c>
      <c r="K50" s="574">
        <f>AVERAGE(J50:J59)</f>
        <v>0.125</v>
      </c>
      <c r="L50" s="266" t="str">
        <f>'5- Identificación de Riesgos'!I50</f>
        <v>Afectación de reputacion,imagén,  credibilidad, satisfacción de usuarios y PI</v>
      </c>
      <c r="M50" s="288" t="s">
        <v>461</v>
      </c>
      <c r="N50" s="266" t="s">
        <v>317</v>
      </c>
      <c r="O50" s="266" t="s">
        <v>317</v>
      </c>
      <c r="P50" s="266" t="s">
        <v>317</v>
      </c>
      <c r="Q50" s="266" t="s">
        <v>317</v>
      </c>
      <c r="R50" s="273">
        <f t="shared" si="4"/>
        <v>1</v>
      </c>
      <c r="S50" s="574">
        <f t="shared" ref="S50" si="7">AVERAGE(R50:R59)</f>
        <v>0.1</v>
      </c>
      <c r="T50" s="495"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498"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530" t="str">
        <f>CONCATENATE(VLOOKUP((LEFT(T50,LEN(T50)-4)&amp;LEFT(U50,LEN(U50)-4)),'9- Matriz de Calor '!$D$18:$E$42,2,0)," - ",RIGHT(T50,1)*RIGHT(U50,1))</f>
        <v>Alto  - 4</v>
      </c>
    </row>
    <row r="51" spans="1:22" ht="60">
      <c r="A51" s="511"/>
      <c r="B51" s="572"/>
      <c r="C51" s="324" t="str">
        <f>'5- Identificación de Riesgos'!D51</f>
        <v>2. Falta de ética de terceros interesados  (Debilidades principios y valores)</v>
      </c>
      <c r="D51" s="279"/>
      <c r="E51" s="312" t="s">
        <v>458</v>
      </c>
      <c r="F51" s="319" t="s">
        <v>319</v>
      </c>
      <c r="G51" s="316" t="s">
        <v>319</v>
      </c>
      <c r="H51" s="316" t="s">
        <v>319</v>
      </c>
      <c r="I51" s="316" t="s">
        <v>319</v>
      </c>
      <c r="J51" s="271">
        <f t="shared" si="3"/>
        <v>0</v>
      </c>
      <c r="K51" s="575"/>
      <c r="L51" s="267">
        <f>'5- Identificación de Riesgos'!I51</f>
        <v>0</v>
      </c>
      <c r="M51" s="148"/>
      <c r="N51" s="267"/>
      <c r="O51" s="267"/>
      <c r="P51" s="267"/>
      <c r="Q51" s="267"/>
      <c r="R51" s="271">
        <f t="shared" si="4"/>
        <v>0</v>
      </c>
      <c r="S51" s="575"/>
      <c r="T51" s="496"/>
      <c r="U51" s="499"/>
      <c r="V51" s="531"/>
    </row>
    <row r="52" spans="1:22" ht="59.25" customHeight="1">
      <c r="A52" s="511"/>
      <c r="B52" s="572"/>
      <c r="C52" s="324" t="str">
        <f>'5- Identificación de Riesgos'!D52</f>
        <v>3. Debilidades en los controles de los procedimientos de estructuración de los procesos de contratación</v>
      </c>
      <c r="D52" s="279"/>
      <c r="E52" s="312" t="s">
        <v>459</v>
      </c>
      <c r="F52" s="319" t="s">
        <v>317</v>
      </c>
      <c r="G52" s="316" t="s">
        <v>317</v>
      </c>
      <c r="H52" s="316" t="s">
        <v>317</v>
      </c>
      <c r="I52" s="316" t="s">
        <v>317</v>
      </c>
      <c r="J52" s="271">
        <f t="shared" si="3"/>
        <v>1</v>
      </c>
      <c r="K52" s="575"/>
      <c r="L52" s="267">
        <f>'5- Identificación de Riesgos'!I52</f>
        <v>0</v>
      </c>
      <c r="M52" s="96"/>
      <c r="N52" s="269"/>
      <c r="O52" s="269"/>
      <c r="P52" s="269"/>
      <c r="Q52" s="269"/>
      <c r="R52" s="271">
        <f t="shared" si="4"/>
        <v>0</v>
      </c>
      <c r="S52" s="575"/>
      <c r="T52" s="496"/>
      <c r="U52" s="499"/>
      <c r="V52" s="531"/>
    </row>
    <row r="53" spans="1:22">
      <c r="A53" s="511"/>
      <c r="B53" s="572"/>
      <c r="C53" s="324">
        <f>'5- Identificación de Riesgos'!D53</f>
        <v>0</v>
      </c>
      <c r="D53" s="257"/>
      <c r="E53" s="312"/>
      <c r="F53" s="319"/>
      <c r="G53" s="316"/>
      <c r="H53" s="316"/>
      <c r="I53" s="316"/>
      <c r="J53" s="271">
        <f t="shared" si="3"/>
        <v>0</v>
      </c>
      <c r="K53" s="575"/>
      <c r="L53" s="267">
        <f>'5- Identificación de Riesgos'!I53</f>
        <v>0</v>
      </c>
      <c r="M53" s="100"/>
      <c r="N53" s="267"/>
      <c r="O53" s="267"/>
      <c r="P53" s="267"/>
      <c r="Q53" s="267"/>
      <c r="R53" s="271">
        <f t="shared" si="4"/>
        <v>0</v>
      </c>
      <c r="S53" s="575"/>
      <c r="T53" s="496"/>
      <c r="U53" s="499"/>
      <c r="V53" s="531"/>
    </row>
    <row r="54" spans="1:22">
      <c r="A54" s="511"/>
      <c r="B54" s="572"/>
      <c r="C54" s="324">
        <f>'5- Identificación de Riesgos'!D54</f>
        <v>0</v>
      </c>
      <c r="D54" s="257"/>
      <c r="E54" s="309"/>
      <c r="F54" s="319"/>
      <c r="G54" s="316"/>
      <c r="H54" s="316"/>
      <c r="I54" s="316"/>
      <c r="J54" s="271">
        <f t="shared" si="3"/>
        <v>0</v>
      </c>
      <c r="K54" s="575"/>
      <c r="L54" s="267">
        <f>'5- Identificación de Riesgos'!I54</f>
        <v>0</v>
      </c>
      <c r="M54" s="100"/>
      <c r="N54" s="267"/>
      <c r="O54" s="267"/>
      <c r="P54" s="267"/>
      <c r="Q54" s="267"/>
      <c r="R54" s="271">
        <f t="shared" si="4"/>
        <v>0</v>
      </c>
      <c r="S54" s="575"/>
      <c r="T54" s="496"/>
      <c r="U54" s="499"/>
      <c r="V54" s="531"/>
    </row>
    <row r="55" spans="1:22">
      <c r="A55" s="511"/>
      <c r="B55" s="572"/>
      <c r="C55" s="324">
        <f>'5- Identificación de Riesgos'!D55</f>
        <v>0</v>
      </c>
      <c r="D55" s="257"/>
      <c r="E55" s="312"/>
      <c r="F55" s="319"/>
      <c r="G55" s="316"/>
      <c r="H55" s="316"/>
      <c r="I55" s="316"/>
      <c r="J55" s="271">
        <f t="shared" si="3"/>
        <v>0</v>
      </c>
      <c r="K55" s="575"/>
      <c r="L55" s="267">
        <f>'5- Identificación de Riesgos'!I55</f>
        <v>0</v>
      </c>
      <c r="M55" s="100"/>
      <c r="N55" s="267"/>
      <c r="O55" s="267"/>
      <c r="P55" s="267"/>
      <c r="Q55" s="267"/>
      <c r="R55" s="271">
        <f t="shared" si="4"/>
        <v>0</v>
      </c>
      <c r="S55" s="575"/>
      <c r="T55" s="496"/>
      <c r="U55" s="499"/>
      <c r="V55" s="531"/>
    </row>
    <row r="56" spans="1:22">
      <c r="A56" s="511"/>
      <c r="B56" s="572"/>
      <c r="C56" s="324">
        <f>'5- Identificación de Riesgos'!D56</f>
        <v>0</v>
      </c>
      <c r="D56" s="257"/>
      <c r="E56" s="312"/>
      <c r="F56" s="319"/>
      <c r="G56" s="316"/>
      <c r="H56" s="316"/>
      <c r="I56" s="316"/>
      <c r="J56" s="271">
        <f t="shared" si="3"/>
        <v>0</v>
      </c>
      <c r="K56" s="575"/>
      <c r="L56" s="267">
        <f>'5- Identificación de Riesgos'!I56</f>
        <v>0</v>
      </c>
      <c r="M56" s="100"/>
      <c r="N56" s="267"/>
      <c r="O56" s="267"/>
      <c r="P56" s="267"/>
      <c r="Q56" s="267"/>
      <c r="R56" s="271">
        <f t="shared" si="4"/>
        <v>0</v>
      </c>
      <c r="S56" s="575"/>
      <c r="T56" s="496"/>
      <c r="U56" s="499"/>
      <c r="V56" s="531"/>
    </row>
    <row r="57" spans="1:22">
      <c r="A57" s="511"/>
      <c r="B57" s="572"/>
      <c r="C57" s="324">
        <f>'5- Identificación de Riesgos'!D57</f>
        <v>0</v>
      </c>
      <c r="D57" s="257"/>
      <c r="E57" s="312"/>
      <c r="F57" s="319"/>
      <c r="G57" s="316"/>
      <c r="H57" s="316"/>
      <c r="I57" s="316"/>
      <c r="J57" s="271">
        <f t="shared" si="3"/>
        <v>0</v>
      </c>
      <c r="K57" s="575"/>
      <c r="L57" s="267">
        <f>'5- Identificación de Riesgos'!I57</f>
        <v>0</v>
      </c>
      <c r="M57" s="100"/>
      <c r="N57" s="267"/>
      <c r="O57" s="267"/>
      <c r="P57" s="267"/>
      <c r="Q57" s="267"/>
      <c r="R57" s="271">
        <f t="shared" si="4"/>
        <v>0</v>
      </c>
      <c r="S57" s="575"/>
      <c r="T57" s="496"/>
      <c r="U57" s="499"/>
      <c r="V57" s="531"/>
    </row>
    <row r="58" spans="1:22">
      <c r="A58" s="511"/>
      <c r="B58" s="572"/>
      <c r="C58" s="324">
        <f>'5- Identificación de Riesgos'!D58</f>
        <v>0</v>
      </c>
      <c r="D58" s="257"/>
      <c r="E58" s="312"/>
      <c r="F58" s="319"/>
      <c r="G58" s="316"/>
      <c r="H58" s="316"/>
      <c r="I58" s="316"/>
      <c r="J58" s="271">
        <f t="shared" si="3"/>
        <v>0</v>
      </c>
      <c r="K58" s="575"/>
      <c r="L58" s="267">
        <f>'5- Identificación de Riesgos'!I58</f>
        <v>0</v>
      </c>
      <c r="M58" s="100"/>
      <c r="N58" s="267"/>
      <c r="O58" s="267"/>
      <c r="P58" s="267"/>
      <c r="Q58" s="267"/>
      <c r="R58" s="271">
        <f t="shared" si="4"/>
        <v>0</v>
      </c>
      <c r="S58" s="575"/>
      <c r="T58" s="496"/>
      <c r="U58" s="499"/>
      <c r="V58" s="531"/>
    </row>
    <row r="59" spans="1:22" ht="15.75" thickBot="1">
      <c r="A59" s="512"/>
      <c r="B59" s="573"/>
      <c r="C59" s="325">
        <f>'5- Identificación de Riesgos'!D59</f>
        <v>0</v>
      </c>
      <c r="D59" s="258"/>
      <c r="E59" s="313"/>
      <c r="F59" s="320"/>
      <c r="G59" s="317"/>
      <c r="H59" s="317"/>
      <c r="I59" s="317"/>
      <c r="J59" s="272">
        <f t="shared" si="3"/>
        <v>0</v>
      </c>
      <c r="K59" s="576"/>
      <c r="L59" s="268">
        <f>'5- Identificación de Riesgos'!I59</f>
        <v>0</v>
      </c>
      <c r="M59" s="101"/>
      <c r="N59" s="268"/>
      <c r="O59" s="268"/>
      <c r="P59" s="268"/>
      <c r="Q59" s="268"/>
      <c r="R59" s="272">
        <f t="shared" si="4"/>
        <v>0</v>
      </c>
      <c r="S59" s="576"/>
      <c r="T59" s="497"/>
      <c r="U59" s="500"/>
      <c r="V59" s="532"/>
    </row>
    <row r="60" spans="1:22" ht="102">
      <c r="A60" s="510">
        <f>'5- Identificación de Riesgos'!A60</f>
        <v>6</v>
      </c>
      <c r="B60" s="571"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323" t="str">
        <f>'5- Identificación de Riesgos'!D60</f>
        <v>1. Falta de ética de los servidores judiciales (Debilidades en principios y valores)</v>
      </c>
      <c r="D60" s="282"/>
      <c r="E60" s="321" t="s">
        <v>458</v>
      </c>
      <c r="F60" s="318" t="s">
        <v>319</v>
      </c>
      <c r="G60" s="284" t="s">
        <v>317</v>
      </c>
      <c r="H60" s="284" t="s">
        <v>319</v>
      </c>
      <c r="I60" s="284" t="s">
        <v>319</v>
      </c>
      <c r="J60" s="273">
        <f t="shared" si="3"/>
        <v>0.25</v>
      </c>
      <c r="K60" s="574">
        <f>AVERAGE(J60:J69)</f>
        <v>0.125</v>
      </c>
      <c r="L60" s="266" t="str">
        <f>'5- Identificación de Riesgos'!I60</f>
        <v>Afectación de reputacion,imagén,  credibilidad, satisfacción de usuarios y PI</v>
      </c>
      <c r="M60" s="288" t="s">
        <v>461</v>
      </c>
      <c r="N60" s="266" t="s">
        <v>317</v>
      </c>
      <c r="O60" s="266" t="s">
        <v>317</v>
      </c>
      <c r="P60" s="266" t="s">
        <v>317</v>
      </c>
      <c r="Q60" s="266" t="s">
        <v>317</v>
      </c>
      <c r="R60" s="273">
        <f t="shared" ref="R60:R69" si="8">SUM(COUNTIF(N60,"SI")*25%,COUNTIF(O60,"SI")*40%,COUNTIF(P60,"SI")*25%,COUNTIF(Q60,"SI")*10%)</f>
        <v>1</v>
      </c>
      <c r="S60" s="574">
        <f t="shared" ref="S60" si="9">AVERAGE(R60:R69)</f>
        <v>0.1</v>
      </c>
      <c r="T60" s="495"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98"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530" t="str">
        <f>CONCATENATE(VLOOKUP((LEFT(T60,LEN(T60)-4)&amp;LEFT(U60,LEN(U60)-4)),'9- Matriz de Calor '!$D$18:$E$42,2,0)," - ",RIGHT(T60,1)*RIGHT(U60,1))</f>
        <v>Alto  - 4</v>
      </c>
    </row>
    <row r="61" spans="1:22" ht="60">
      <c r="A61" s="511"/>
      <c r="B61" s="572"/>
      <c r="C61" s="324" t="str">
        <f>'5- Identificación de Riesgos'!D61</f>
        <v>2. Falta de ética de terceros interesados  (Debilidades principios y valores)</v>
      </c>
      <c r="D61" s="283"/>
      <c r="E61" s="322" t="s">
        <v>458</v>
      </c>
      <c r="F61" s="319" t="s">
        <v>319</v>
      </c>
      <c r="G61" s="316" t="s">
        <v>319</v>
      </c>
      <c r="H61" s="316" t="s">
        <v>319</v>
      </c>
      <c r="I61" s="316" t="s">
        <v>319</v>
      </c>
      <c r="J61" s="271">
        <f t="shared" si="3"/>
        <v>0</v>
      </c>
      <c r="K61" s="575"/>
      <c r="L61" s="267">
        <f>'5- Identificación de Riesgos'!I61</f>
        <v>0</v>
      </c>
      <c r="M61" s="148"/>
      <c r="N61" s="267"/>
      <c r="O61" s="267"/>
      <c r="P61" s="267"/>
      <c r="Q61" s="267"/>
      <c r="R61" s="271">
        <f t="shared" si="8"/>
        <v>0</v>
      </c>
      <c r="S61" s="575"/>
      <c r="T61" s="496"/>
      <c r="U61" s="499"/>
      <c r="V61" s="531"/>
    </row>
    <row r="62" spans="1:22" ht="75" customHeight="1">
      <c r="A62" s="511"/>
      <c r="B62" s="572"/>
      <c r="C62" s="324" t="str">
        <f>'5- Identificación de Riesgos'!D62</f>
        <v>3. Debilidades en los controles de los procedimientos de reporte de incidentes y accidentes de trabajo y de Investigación de incidentes y accidentes de trabajo</v>
      </c>
      <c r="D62" s="283"/>
      <c r="E62" s="322" t="s">
        <v>460</v>
      </c>
      <c r="F62" s="319" t="s">
        <v>317</v>
      </c>
      <c r="G62" s="316" t="s">
        <v>317</v>
      </c>
      <c r="H62" s="316" t="s">
        <v>317</v>
      </c>
      <c r="I62" s="316" t="s">
        <v>317</v>
      </c>
      <c r="J62" s="271">
        <f t="shared" si="3"/>
        <v>1</v>
      </c>
      <c r="K62" s="575"/>
      <c r="L62" s="267">
        <f>'5- Identificación de Riesgos'!I62</f>
        <v>0</v>
      </c>
      <c r="M62" s="96"/>
      <c r="N62" s="269"/>
      <c r="O62" s="269"/>
      <c r="P62" s="269"/>
      <c r="Q62" s="269"/>
      <c r="R62" s="271">
        <f t="shared" si="8"/>
        <v>0</v>
      </c>
      <c r="S62" s="575"/>
      <c r="T62" s="496"/>
      <c r="U62" s="499"/>
      <c r="V62" s="531"/>
    </row>
    <row r="63" spans="1:22">
      <c r="A63" s="511"/>
      <c r="B63" s="572"/>
      <c r="C63" s="236">
        <f>'5- Identificación de Riesgos'!D63</f>
        <v>0</v>
      </c>
      <c r="D63" s="259"/>
      <c r="E63" s="253"/>
      <c r="F63" s="270"/>
      <c r="G63" s="267"/>
      <c r="H63" s="267"/>
      <c r="I63" s="267"/>
      <c r="J63" s="271">
        <f t="shared" si="3"/>
        <v>0</v>
      </c>
      <c r="K63" s="575"/>
      <c r="L63" s="267">
        <f>'5- Identificación de Riesgos'!I63</f>
        <v>0</v>
      </c>
      <c r="M63" s="97"/>
      <c r="N63" s="267"/>
      <c r="O63" s="267"/>
      <c r="P63" s="267"/>
      <c r="Q63" s="267"/>
      <c r="R63" s="271">
        <f t="shared" si="8"/>
        <v>0</v>
      </c>
      <c r="S63" s="575"/>
      <c r="T63" s="496"/>
      <c r="U63" s="499"/>
      <c r="V63" s="531"/>
    </row>
    <row r="64" spans="1:22">
      <c r="A64" s="511"/>
      <c r="B64" s="572"/>
      <c r="C64" s="236">
        <f>'5- Identificación de Riesgos'!D64</f>
        <v>0</v>
      </c>
      <c r="D64" s="259"/>
      <c r="E64" s="253"/>
      <c r="F64" s="270"/>
      <c r="G64" s="267"/>
      <c r="H64" s="267"/>
      <c r="I64" s="267"/>
      <c r="J64" s="271">
        <f t="shared" si="3"/>
        <v>0</v>
      </c>
      <c r="K64" s="575"/>
      <c r="L64" s="267">
        <f>'5- Identificación de Riesgos'!I64</f>
        <v>0</v>
      </c>
      <c r="M64" s="97"/>
      <c r="N64" s="267"/>
      <c r="O64" s="267"/>
      <c r="P64" s="267"/>
      <c r="Q64" s="267"/>
      <c r="R64" s="271">
        <f t="shared" si="8"/>
        <v>0</v>
      </c>
      <c r="S64" s="575"/>
      <c r="T64" s="496"/>
      <c r="U64" s="499"/>
      <c r="V64" s="531"/>
    </row>
    <row r="65" spans="1:22">
      <c r="A65" s="511"/>
      <c r="B65" s="572"/>
      <c r="C65" s="236">
        <f>'5- Identificación de Riesgos'!D65</f>
        <v>0</v>
      </c>
      <c r="D65" s="259"/>
      <c r="E65" s="253"/>
      <c r="F65" s="270"/>
      <c r="G65" s="267"/>
      <c r="H65" s="267"/>
      <c r="I65" s="267"/>
      <c r="J65" s="271">
        <f t="shared" si="3"/>
        <v>0</v>
      </c>
      <c r="K65" s="575"/>
      <c r="L65" s="267">
        <f>'5- Identificación de Riesgos'!I65</f>
        <v>0</v>
      </c>
      <c r="M65" s="97"/>
      <c r="N65" s="267"/>
      <c r="O65" s="267"/>
      <c r="P65" s="267"/>
      <c r="Q65" s="267"/>
      <c r="R65" s="271">
        <f t="shared" si="8"/>
        <v>0</v>
      </c>
      <c r="S65" s="575"/>
      <c r="T65" s="496"/>
      <c r="U65" s="499"/>
      <c r="V65" s="531"/>
    </row>
    <row r="66" spans="1:22">
      <c r="A66" s="511"/>
      <c r="B66" s="572"/>
      <c r="C66" s="236">
        <f>'5- Identificación de Riesgos'!D66</f>
        <v>0</v>
      </c>
      <c r="D66" s="259"/>
      <c r="E66" s="253"/>
      <c r="F66" s="270"/>
      <c r="G66" s="267"/>
      <c r="H66" s="267"/>
      <c r="I66" s="267"/>
      <c r="J66" s="271">
        <f t="shared" si="3"/>
        <v>0</v>
      </c>
      <c r="K66" s="575"/>
      <c r="L66" s="267">
        <f>'5- Identificación de Riesgos'!I66</f>
        <v>0</v>
      </c>
      <c r="M66" s="97"/>
      <c r="N66" s="267"/>
      <c r="O66" s="267"/>
      <c r="P66" s="267"/>
      <c r="Q66" s="267"/>
      <c r="R66" s="271">
        <f t="shared" si="8"/>
        <v>0</v>
      </c>
      <c r="S66" s="575"/>
      <c r="T66" s="496"/>
      <c r="U66" s="499"/>
      <c r="V66" s="531"/>
    </row>
    <row r="67" spans="1:22">
      <c r="A67" s="511"/>
      <c r="B67" s="572"/>
      <c r="C67" s="236">
        <f>'5- Identificación de Riesgos'!D67</f>
        <v>0</v>
      </c>
      <c r="D67" s="259"/>
      <c r="E67" s="253"/>
      <c r="F67" s="270"/>
      <c r="G67" s="267"/>
      <c r="H67" s="267"/>
      <c r="I67" s="267"/>
      <c r="J67" s="271">
        <f t="shared" si="3"/>
        <v>0</v>
      </c>
      <c r="K67" s="575"/>
      <c r="L67" s="267">
        <f>'5- Identificación de Riesgos'!I67</f>
        <v>0</v>
      </c>
      <c r="M67" s="97"/>
      <c r="N67" s="267"/>
      <c r="O67" s="267"/>
      <c r="P67" s="267"/>
      <c r="Q67" s="267"/>
      <c r="R67" s="271">
        <f t="shared" si="8"/>
        <v>0</v>
      </c>
      <c r="S67" s="575"/>
      <c r="T67" s="496"/>
      <c r="U67" s="499"/>
      <c r="V67" s="531"/>
    </row>
    <row r="68" spans="1:22">
      <c r="A68" s="511"/>
      <c r="B68" s="572"/>
      <c r="C68" s="236">
        <f>'5- Identificación de Riesgos'!D68</f>
        <v>0</v>
      </c>
      <c r="D68" s="259"/>
      <c r="E68" s="253"/>
      <c r="F68" s="270"/>
      <c r="G68" s="267"/>
      <c r="H68" s="267"/>
      <c r="I68" s="267"/>
      <c r="J68" s="271">
        <f t="shared" si="3"/>
        <v>0</v>
      </c>
      <c r="K68" s="575"/>
      <c r="L68" s="267">
        <f>'5- Identificación de Riesgos'!I68</f>
        <v>0</v>
      </c>
      <c r="M68" s="97"/>
      <c r="N68" s="267"/>
      <c r="O68" s="267"/>
      <c r="P68" s="267"/>
      <c r="Q68" s="267"/>
      <c r="R68" s="271">
        <f t="shared" si="8"/>
        <v>0</v>
      </c>
      <c r="S68" s="575"/>
      <c r="T68" s="496"/>
      <c r="U68" s="499"/>
      <c r="V68" s="531"/>
    </row>
    <row r="69" spans="1:22" ht="15.75" thickBot="1">
      <c r="A69" s="512"/>
      <c r="B69" s="573"/>
      <c r="C69" s="249">
        <f>'5- Identificación de Riesgos'!D69</f>
        <v>0</v>
      </c>
      <c r="D69" s="260"/>
      <c r="E69" s="281"/>
      <c r="F69" s="261"/>
      <c r="G69" s="268"/>
      <c r="H69" s="268"/>
      <c r="I69" s="268"/>
      <c r="J69" s="272">
        <f t="shared" si="3"/>
        <v>0</v>
      </c>
      <c r="K69" s="576"/>
      <c r="L69" s="268">
        <f>'5- Identificación de Riesgos'!I69</f>
        <v>0</v>
      </c>
      <c r="M69" s="99"/>
      <c r="N69" s="268"/>
      <c r="O69" s="268"/>
      <c r="P69" s="268"/>
      <c r="Q69" s="268"/>
      <c r="R69" s="272">
        <f t="shared" si="8"/>
        <v>0</v>
      </c>
      <c r="S69" s="576"/>
      <c r="T69" s="497"/>
      <c r="U69" s="500"/>
      <c r="V69" s="532"/>
    </row>
  </sheetData>
  <mergeCells count="60">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T30:T39"/>
    <mergeCell ref="U30:U39"/>
    <mergeCell ref="V30:V39"/>
    <mergeCell ref="A30:A39"/>
    <mergeCell ref="B30:B39"/>
    <mergeCell ref="K30:K39"/>
    <mergeCell ref="S30:S3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s>
  <conditionalFormatting sqref="T10 T20">
    <cfRule type="containsText" dxfId="706" priority="469" operator="containsText" text="Muy Baja">
      <formula>NOT(ISERROR(SEARCH("Muy Baja",T10)))</formula>
    </cfRule>
    <cfRule type="containsText" dxfId="705" priority="470" operator="containsText" text="Baja">
      <formula>NOT(ISERROR(SEARCH("Baja",T10)))</formula>
    </cfRule>
    <cfRule type="containsText" dxfId="704" priority="471" operator="containsText" text="Muy Alta">
      <formula>NOT(ISERROR(SEARCH("Muy Alta",T10)))</formula>
    </cfRule>
    <cfRule type="containsText" dxfId="703" priority="473" operator="containsText" text="Alta">
      <formula>NOT(ISERROR(SEARCH("Alta",T10)))</formula>
    </cfRule>
    <cfRule type="containsText" dxfId="702" priority="474" operator="containsText" text="Media">
      <formula>NOT(ISERROR(SEARCH("Media",T10)))</formula>
    </cfRule>
    <cfRule type="containsText" dxfId="701" priority="475" operator="containsText" text="Media">
      <formula>NOT(ISERROR(SEARCH("Media",T10)))</formula>
    </cfRule>
    <cfRule type="containsText" dxfId="700" priority="476" operator="containsText" text="Media">
      <formula>NOT(ISERROR(SEARCH("Media",T10)))</formula>
    </cfRule>
    <cfRule type="containsText" dxfId="699" priority="477" operator="containsText" text="Muy Baja">
      <formula>NOT(ISERROR(SEARCH("Muy Baja",T10)))</formula>
    </cfRule>
    <cfRule type="containsText" dxfId="698" priority="478" operator="containsText" text="Baja">
      <formula>NOT(ISERROR(SEARCH("Baja",T10)))</formula>
    </cfRule>
    <cfRule type="containsText" dxfId="697" priority="479" operator="containsText" text="Muy Baja">
      <formula>NOT(ISERROR(SEARCH("Muy Baja",T10)))</formula>
    </cfRule>
    <cfRule type="containsText" dxfId="696" priority="480" operator="containsText" text="Muy Baja">
      <formula>NOT(ISERROR(SEARCH("Muy Baja",T10)))</formula>
    </cfRule>
    <cfRule type="containsText" dxfId="695" priority="481" operator="containsText" text="Muy Baja">
      <formula>NOT(ISERROR(SEARCH("Muy Baja",T10)))</formula>
    </cfRule>
    <cfRule type="containsText" dxfId="694" priority="482" operator="containsText" text="Muy Baja'Tabla probabilidad'!">
      <formula>NOT(ISERROR(SEARCH("Muy Baja'Tabla probabilidad'!",T10)))</formula>
    </cfRule>
    <cfRule type="containsText" dxfId="693" priority="483" operator="containsText" text="Muy bajo">
      <formula>NOT(ISERROR(SEARCH("Muy bajo",T10)))</formula>
    </cfRule>
    <cfRule type="containsText" dxfId="692" priority="484" operator="containsText" text="Alta">
      <formula>NOT(ISERROR(SEARCH("Alta",T10)))</formula>
    </cfRule>
    <cfRule type="containsText" dxfId="691" priority="485" operator="containsText" text="Media">
      <formula>NOT(ISERROR(SEARCH("Media",T10)))</formula>
    </cfRule>
    <cfRule type="containsText" dxfId="690" priority="486" operator="containsText" text="Baja">
      <formula>NOT(ISERROR(SEARCH("Baja",T10)))</formula>
    </cfRule>
    <cfRule type="containsText" dxfId="689" priority="487" operator="containsText" text="Muy baja">
      <formula>NOT(ISERROR(SEARCH("Muy baja",T10)))</formula>
    </cfRule>
    <cfRule type="cellIs" dxfId="688" priority="490" operator="between">
      <formula>1</formula>
      <formula>2</formula>
    </cfRule>
    <cfRule type="cellIs" dxfId="687" priority="491" operator="between">
      <formula>0</formula>
      <formula>2</formula>
    </cfRule>
  </conditionalFormatting>
  <conditionalFormatting sqref="T30">
    <cfRule type="containsText" dxfId="686" priority="404" operator="containsText" text="Muy Baja">
      <formula>NOT(ISERROR(SEARCH("Muy Baja",T30)))</formula>
    </cfRule>
    <cfRule type="containsText" dxfId="685" priority="405" operator="containsText" text="Baja">
      <formula>NOT(ISERROR(SEARCH("Baja",T30)))</formula>
    </cfRule>
    <cfRule type="containsText" dxfId="684" priority="406" operator="containsText" text="Muy Alta">
      <formula>NOT(ISERROR(SEARCH("Muy Alta",T30)))</formula>
    </cfRule>
    <cfRule type="containsText" dxfId="683" priority="408" operator="containsText" text="Alta">
      <formula>NOT(ISERROR(SEARCH("Alta",T30)))</formula>
    </cfRule>
    <cfRule type="containsText" dxfId="682" priority="409" operator="containsText" text="Media">
      <formula>NOT(ISERROR(SEARCH("Media",T30)))</formula>
    </cfRule>
    <cfRule type="containsText" dxfId="681" priority="410" operator="containsText" text="Media">
      <formula>NOT(ISERROR(SEARCH("Media",T30)))</formula>
    </cfRule>
    <cfRule type="containsText" dxfId="680" priority="411" operator="containsText" text="Media">
      <formula>NOT(ISERROR(SEARCH("Media",T30)))</formula>
    </cfRule>
    <cfRule type="containsText" dxfId="679" priority="412" operator="containsText" text="Muy Baja">
      <formula>NOT(ISERROR(SEARCH("Muy Baja",T30)))</formula>
    </cfRule>
    <cfRule type="containsText" dxfId="678" priority="413" operator="containsText" text="Baja">
      <formula>NOT(ISERROR(SEARCH("Baja",T30)))</formula>
    </cfRule>
    <cfRule type="containsText" dxfId="677" priority="414" operator="containsText" text="Muy Baja">
      <formula>NOT(ISERROR(SEARCH("Muy Baja",T30)))</formula>
    </cfRule>
    <cfRule type="containsText" dxfId="676" priority="415" operator="containsText" text="Muy Baja">
      <formula>NOT(ISERROR(SEARCH("Muy Baja",T30)))</formula>
    </cfRule>
    <cfRule type="containsText" dxfId="675" priority="416" operator="containsText" text="Muy Baja">
      <formula>NOT(ISERROR(SEARCH("Muy Baja",T30)))</formula>
    </cfRule>
    <cfRule type="containsText" dxfId="674" priority="417" operator="containsText" text="Muy Baja'Tabla probabilidad'!">
      <formula>NOT(ISERROR(SEARCH("Muy Baja'Tabla probabilidad'!",T30)))</formula>
    </cfRule>
    <cfRule type="containsText" dxfId="673" priority="418" operator="containsText" text="Muy bajo">
      <formula>NOT(ISERROR(SEARCH("Muy bajo",T30)))</formula>
    </cfRule>
    <cfRule type="containsText" dxfId="672" priority="419" operator="containsText" text="Alta">
      <formula>NOT(ISERROR(SEARCH("Alta",T30)))</formula>
    </cfRule>
    <cfRule type="containsText" dxfId="671" priority="420" operator="containsText" text="Media">
      <formula>NOT(ISERROR(SEARCH("Media",T30)))</formula>
    </cfRule>
    <cfRule type="containsText" dxfId="670" priority="421" operator="containsText" text="Baja">
      <formula>NOT(ISERROR(SEARCH("Baja",T30)))</formula>
    </cfRule>
    <cfRule type="containsText" dxfId="669" priority="422" operator="containsText" text="Muy baja">
      <formula>NOT(ISERROR(SEARCH("Muy baja",T30)))</formula>
    </cfRule>
    <cfRule type="cellIs" dxfId="668" priority="425" operator="between">
      <formula>1</formula>
      <formula>2</formula>
    </cfRule>
    <cfRule type="cellIs" dxfId="667" priority="426" operator="between">
      <formula>0</formula>
      <formula>2</formula>
    </cfRule>
  </conditionalFormatting>
  <conditionalFormatting sqref="T40">
    <cfRule type="containsText" dxfId="666" priority="371" operator="containsText" text="Muy Baja">
      <formula>NOT(ISERROR(SEARCH("Muy Baja",T40)))</formula>
    </cfRule>
    <cfRule type="containsText" dxfId="665" priority="372" operator="containsText" text="Baja">
      <formula>NOT(ISERROR(SEARCH("Baja",T40)))</formula>
    </cfRule>
    <cfRule type="containsText" dxfId="664" priority="373" operator="containsText" text="Muy Alta">
      <formula>NOT(ISERROR(SEARCH("Muy Alta",T40)))</formula>
    </cfRule>
    <cfRule type="containsText" dxfId="663" priority="375" operator="containsText" text="Alta">
      <formula>NOT(ISERROR(SEARCH("Alta",T40)))</formula>
    </cfRule>
    <cfRule type="containsText" dxfId="662" priority="376" operator="containsText" text="Media">
      <formula>NOT(ISERROR(SEARCH("Media",T40)))</formula>
    </cfRule>
    <cfRule type="containsText" dxfId="661" priority="377" operator="containsText" text="Media">
      <formula>NOT(ISERROR(SEARCH("Media",T40)))</formula>
    </cfRule>
    <cfRule type="containsText" dxfId="660" priority="378" operator="containsText" text="Media">
      <formula>NOT(ISERROR(SEARCH("Media",T40)))</formula>
    </cfRule>
    <cfRule type="containsText" dxfId="659" priority="379" operator="containsText" text="Muy Baja">
      <formula>NOT(ISERROR(SEARCH("Muy Baja",T40)))</formula>
    </cfRule>
    <cfRule type="containsText" dxfId="658" priority="380" operator="containsText" text="Baja">
      <formula>NOT(ISERROR(SEARCH("Baja",T40)))</formula>
    </cfRule>
    <cfRule type="containsText" dxfId="657" priority="381" operator="containsText" text="Muy Baja">
      <formula>NOT(ISERROR(SEARCH("Muy Baja",T40)))</formula>
    </cfRule>
    <cfRule type="containsText" dxfId="656" priority="382" operator="containsText" text="Muy Baja">
      <formula>NOT(ISERROR(SEARCH("Muy Baja",T40)))</formula>
    </cfRule>
    <cfRule type="containsText" dxfId="655" priority="383" operator="containsText" text="Muy Baja">
      <formula>NOT(ISERROR(SEARCH("Muy Baja",T40)))</formula>
    </cfRule>
    <cfRule type="containsText" dxfId="654" priority="384" operator="containsText" text="Muy Baja'Tabla probabilidad'!">
      <formula>NOT(ISERROR(SEARCH("Muy Baja'Tabla probabilidad'!",T40)))</formula>
    </cfRule>
    <cfRule type="containsText" dxfId="653" priority="385" operator="containsText" text="Muy bajo">
      <formula>NOT(ISERROR(SEARCH("Muy bajo",T40)))</formula>
    </cfRule>
    <cfRule type="containsText" dxfId="652" priority="386" operator="containsText" text="Alta">
      <formula>NOT(ISERROR(SEARCH("Alta",T40)))</formula>
    </cfRule>
    <cfRule type="containsText" dxfId="651" priority="387" operator="containsText" text="Media">
      <formula>NOT(ISERROR(SEARCH("Media",T40)))</formula>
    </cfRule>
    <cfRule type="containsText" dxfId="650" priority="388" operator="containsText" text="Baja">
      <formula>NOT(ISERROR(SEARCH("Baja",T40)))</formula>
    </cfRule>
    <cfRule type="containsText" dxfId="649" priority="389" operator="containsText" text="Muy baja">
      <formula>NOT(ISERROR(SEARCH("Muy baja",T40)))</formula>
    </cfRule>
    <cfRule type="cellIs" dxfId="648" priority="392" operator="between">
      <formula>1</formula>
      <formula>2</formula>
    </cfRule>
    <cfRule type="cellIs" dxfId="647" priority="393" operator="between">
      <formula>0</formula>
      <formula>2</formula>
    </cfRule>
  </conditionalFormatting>
  <conditionalFormatting sqref="T50">
    <cfRule type="containsText" dxfId="646" priority="272" operator="containsText" text="Muy Baja">
      <formula>NOT(ISERROR(SEARCH("Muy Baja",T50)))</formula>
    </cfRule>
    <cfRule type="containsText" dxfId="645" priority="273" operator="containsText" text="Baja">
      <formula>NOT(ISERROR(SEARCH("Baja",T50)))</formula>
    </cfRule>
    <cfRule type="containsText" dxfId="644" priority="274" operator="containsText" text="Muy Alta">
      <formula>NOT(ISERROR(SEARCH("Muy Alta",T50)))</formula>
    </cfRule>
    <cfRule type="containsText" dxfId="643" priority="276" operator="containsText" text="Alta">
      <formula>NOT(ISERROR(SEARCH("Alta",T50)))</formula>
    </cfRule>
    <cfRule type="containsText" dxfId="642" priority="277" operator="containsText" text="Media">
      <formula>NOT(ISERROR(SEARCH("Media",T50)))</formula>
    </cfRule>
    <cfRule type="containsText" dxfId="641" priority="278" operator="containsText" text="Media">
      <formula>NOT(ISERROR(SEARCH("Media",T50)))</formula>
    </cfRule>
    <cfRule type="containsText" dxfId="640" priority="279" operator="containsText" text="Media">
      <formula>NOT(ISERROR(SEARCH("Media",T50)))</formula>
    </cfRule>
    <cfRule type="containsText" dxfId="639" priority="280" operator="containsText" text="Muy Baja">
      <formula>NOT(ISERROR(SEARCH("Muy Baja",T50)))</formula>
    </cfRule>
    <cfRule type="containsText" dxfId="638" priority="281" operator="containsText" text="Baja">
      <formula>NOT(ISERROR(SEARCH("Baja",T50)))</formula>
    </cfRule>
    <cfRule type="containsText" dxfId="637" priority="282" operator="containsText" text="Muy Baja">
      <formula>NOT(ISERROR(SEARCH("Muy Baja",T50)))</formula>
    </cfRule>
    <cfRule type="containsText" dxfId="636" priority="283" operator="containsText" text="Muy Baja">
      <formula>NOT(ISERROR(SEARCH("Muy Baja",T50)))</formula>
    </cfRule>
    <cfRule type="containsText" dxfId="635" priority="284" operator="containsText" text="Muy Baja">
      <formula>NOT(ISERROR(SEARCH("Muy Baja",T50)))</formula>
    </cfRule>
    <cfRule type="containsText" dxfId="634" priority="285" operator="containsText" text="Muy Baja'Tabla probabilidad'!">
      <formula>NOT(ISERROR(SEARCH("Muy Baja'Tabla probabilidad'!",T50)))</formula>
    </cfRule>
    <cfRule type="containsText" dxfId="633" priority="286" operator="containsText" text="Muy bajo">
      <formula>NOT(ISERROR(SEARCH("Muy bajo",T50)))</formula>
    </cfRule>
    <cfRule type="containsText" dxfId="632" priority="287" operator="containsText" text="Alta">
      <formula>NOT(ISERROR(SEARCH("Alta",T50)))</formula>
    </cfRule>
    <cfRule type="containsText" dxfId="631" priority="288" operator="containsText" text="Media">
      <formula>NOT(ISERROR(SEARCH("Media",T50)))</formula>
    </cfRule>
    <cfRule type="containsText" dxfId="630" priority="289" operator="containsText" text="Baja">
      <formula>NOT(ISERROR(SEARCH("Baja",T50)))</formula>
    </cfRule>
    <cfRule type="containsText" dxfId="629" priority="290" operator="containsText" text="Muy baja">
      <formula>NOT(ISERROR(SEARCH("Muy baja",T50)))</formula>
    </cfRule>
    <cfRule type="cellIs" dxfId="628" priority="293" operator="between">
      <formula>1</formula>
      <formula>2</formula>
    </cfRule>
    <cfRule type="cellIs" dxfId="627" priority="294" operator="between">
      <formula>0</formula>
      <formula>2</formula>
    </cfRule>
  </conditionalFormatting>
  <conditionalFormatting sqref="T60">
    <cfRule type="containsText" dxfId="626" priority="107" operator="containsText" text="Muy Baja">
      <formula>NOT(ISERROR(SEARCH("Muy Baja",T60)))</formula>
    </cfRule>
    <cfRule type="containsText" dxfId="625" priority="108" operator="containsText" text="Baja">
      <formula>NOT(ISERROR(SEARCH("Baja",T60)))</formula>
    </cfRule>
    <cfRule type="containsText" dxfId="624" priority="109" operator="containsText" text="Muy Alta">
      <formula>NOT(ISERROR(SEARCH("Muy Alta",T60)))</formula>
    </cfRule>
    <cfRule type="containsText" dxfId="623" priority="111" operator="containsText" text="Alta">
      <formula>NOT(ISERROR(SEARCH("Alta",T60)))</formula>
    </cfRule>
    <cfRule type="containsText" dxfId="622" priority="112" operator="containsText" text="Media">
      <formula>NOT(ISERROR(SEARCH("Media",T60)))</formula>
    </cfRule>
    <cfRule type="containsText" dxfId="621" priority="113" operator="containsText" text="Media">
      <formula>NOT(ISERROR(SEARCH("Media",T60)))</formula>
    </cfRule>
    <cfRule type="containsText" dxfId="620" priority="114" operator="containsText" text="Media">
      <formula>NOT(ISERROR(SEARCH("Media",T60)))</formula>
    </cfRule>
    <cfRule type="containsText" dxfId="619" priority="115" operator="containsText" text="Muy Baja">
      <formula>NOT(ISERROR(SEARCH("Muy Baja",T60)))</formula>
    </cfRule>
    <cfRule type="containsText" dxfId="618" priority="116" operator="containsText" text="Baja">
      <formula>NOT(ISERROR(SEARCH("Baja",T60)))</formula>
    </cfRule>
    <cfRule type="containsText" dxfId="617" priority="117" operator="containsText" text="Muy Baja">
      <formula>NOT(ISERROR(SEARCH("Muy Baja",T60)))</formula>
    </cfRule>
    <cfRule type="containsText" dxfId="616" priority="118" operator="containsText" text="Muy Baja">
      <formula>NOT(ISERROR(SEARCH("Muy Baja",T60)))</formula>
    </cfRule>
    <cfRule type="containsText" dxfId="615" priority="119" operator="containsText" text="Muy Baja">
      <formula>NOT(ISERROR(SEARCH("Muy Baja",T60)))</formula>
    </cfRule>
    <cfRule type="containsText" dxfId="614" priority="120" operator="containsText" text="Muy Baja'Tabla probabilidad'!">
      <formula>NOT(ISERROR(SEARCH("Muy Baja'Tabla probabilidad'!",T60)))</formula>
    </cfRule>
    <cfRule type="containsText" dxfId="613" priority="121" operator="containsText" text="Muy bajo">
      <formula>NOT(ISERROR(SEARCH("Muy bajo",T60)))</formula>
    </cfRule>
    <cfRule type="containsText" dxfId="612" priority="122" operator="containsText" text="Alta">
      <formula>NOT(ISERROR(SEARCH("Alta",T60)))</formula>
    </cfRule>
    <cfRule type="containsText" dxfId="611" priority="123" operator="containsText" text="Media">
      <formula>NOT(ISERROR(SEARCH("Media",T60)))</formula>
    </cfRule>
    <cfRule type="containsText" dxfId="610" priority="124" operator="containsText" text="Baja">
      <formula>NOT(ISERROR(SEARCH("Baja",T60)))</formula>
    </cfRule>
    <cfRule type="containsText" dxfId="609" priority="125" operator="containsText" text="Muy baja">
      <formula>NOT(ISERROR(SEARCH("Muy baja",T60)))</formula>
    </cfRule>
    <cfRule type="cellIs" dxfId="608" priority="128" operator="between">
      <formula>1</formula>
      <formula>2</formula>
    </cfRule>
    <cfRule type="cellIs" dxfId="607" priority="129" operator="between">
      <formula>0</formula>
      <formula>2</formula>
    </cfRule>
  </conditionalFormatting>
  <conditionalFormatting sqref="U10 U20">
    <cfRule type="containsText" dxfId="606" priority="463" operator="containsText" text="Catastrófico">
      <formula>NOT(ISERROR(SEARCH("Catastrófico",U10)))</formula>
    </cfRule>
    <cfRule type="containsText" dxfId="605" priority="464" operator="containsText" text="Mayor">
      <formula>NOT(ISERROR(SEARCH("Mayor",U10)))</formula>
    </cfRule>
    <cfRule type="containsText" dxfId="604" priority="465" operator="containsText" text="Alta">
      <formula>NOT(ISERROR(SEARCH("Alta",U10)))</formula>
    </cfRule>
    <cfRule type="containsText" dxfId="603" priority="466" operator="containsText" text="Moderado">
      <formula>NOT(ISERROR(SEARCH("Moderado",U10)))</formula>
    </cfRule>
    <cfRule type="containsText" dxfId="602" priority="467" operator="containsText" text="Menor">
      <formula>NOT(ISERROR(SEARCH("Menor",U10)))</formula>
    </cfRule>
    <cfRule type="containsText" dxfId="601" priority="468" operator="containsText" text="Leve">
      <formula>NOT(ISERROR(SEARCH("Leve",U10)))</formula>
    </cfRule>
  </conditionalFormatting>
  <conditionalFormatting sqref="U30">
    <cfRule type="containsText" dxfId="600" priority="398" operator="containsText" text="Catastrófico">
      <formula>NOT(ISERROR(SEARCH("Catastrófico",U30)))</formula>
    </cfRule>
    <cfRule type="containsText" dxfId="599" priority="399" operator="containsText" text="Mayor">
      <formula>NOT(ISERROR(SEARCH("Mayor",U30)))</formula>
    </cfRule>
    <cfRule type="containsText" dxfId="598" priority="400" operator="containsText" text="Alta">
      <formula>NOT(ISERROR(SEARCH("Alta",U30)))</formula>
    </cfRule>
    <cfRule type="containsText" dxfId="597" priority="401" operator="containsText" text="Moderado">
      <formula>NOT(ISERROR(SEARCH("Moderado",U30)))</formula>
    </cfRule>
    <cfRule type="containsText" dxfId="596" priority="402" operator="containsText" text="Menor">
      <formula>NOT(ISERROR(SEARCH("Menor",U30)))</formula>
    </cfRule>
    <cfRule type="containsText" dxfId="595" priority="403" operator="containsText" text="Leve">
      <formula>NOT(ISERROR(SEARCH("Leve",U30)))</formula>
    </cfRule>
  </conditionalFormatting>
  <conditionalFormatting sqref="U40">
    <cfRule type="containsText" dxfId="594" priority="365" operator="containsText" text="Catastrófico">
      <formula>NOT(ISERROR(SEARCH("Catastrófico",U40)))</formula>
    </cfRule>
    <cfRule type="containsText" dxfId="593" priority="366" operator="containsText" text="Mayor">
      <formula>NOT(ISERROR(SEARCH("Mayor",U40)))</formula>
    </cfRule>
    <cfRule type="containsText" dxfId="592" priority="367" operator="containsText" text="Alta">
      <formula>NOT(ISERROR(SEARCH("Alta",U40)))</formula>
    </cfRule>
    <cfRule type="containsText" dxfId="591" priority="368" operator="containsText" text="Moderado">
      <formula>NOT(ISERROR(SEARCH("Moderado",U40)))</formula>
    </cfRule>
    <cfRule type="containsText" dxfId="590" priority="369" operator="containsText" text="Menor">
      <formula>NOT(ISERROR(SEARCH("Menor",U40)))</formula>
    </cfRule>
    <cfRule type="containsText" dxfId="589" priority="370" operator="containsText" text="Leve">
      <formula>NOT(ISERROR(SEARCH("Leve",U40)))</formula>
    </cfRule>
  </conditionalFormatting>
  <conditionalFormatting sqref="U50">
    <cfRule type="containsText" dxfId="588" priority="266" operator="containsText" text="Catastrófico">
      <formula>NOT(ISERROR(SEARCH("Catastrófico",U50)))</formula>
    </cfRule>
    <cfRule type="containsText" dxfId="587" priority="267" operator="containsText" text="Mayor">
      <formula>NOT(ISERROR(SEARCH("Mayor",U50)))</formula>
    </cfRule>
    <cfRule type="containsText" dxfId="586" priority="268" operator="containsText" text="Alta">
      <formula>NOT(ISERROR(SEARCH("Alta",U50)))</formula>
    </cfRule>
    <cfRule type="containsText" dxfId="585" priority="269" operator="containsText" text="Moderado">
      <formula>NOT(ISERROR(SEARCH("Moderado",U50)))</formula>
    </cfRule>
    <cfRule type="containsText" dxfId="584" priority="270" operator="containsText" text="Menor">
      <formula>NOT(ISERROR(SEARCH("Menor",U50)))</formula>
    </cfRule>
    <cfRule type="containsText" dxfId="583" priority="271" operator="containsText" text="Leve">
      <formula>NOT(ISERROR(SEARCH("Leve",U50)))</formula>
    </cfRule>
  </conditionalFormatting>
  <conditionalFormatting sqref="U60">
    <cfRule type="containsText" dxfId="582" priority="101" operator="containsText" text="Catastrófico">
      <formula>NOT(ISERROR(SEARCH("Catastrófico",U60)))</formula>
    </cfRule>
    <cfRule type="containsText" dxfId="581" priority="102" operator="containsText" text="Mayor">
      <formula>NOT(ISERROR(SEARCH("Mayor",U60)))</formula>
    </cfRule>
    <cfRule type="containsText" dxfId="580" priority="103" operator="containsText" text="Alta">
      <formula>NOT(ISERROR(SEARCH("Alta",U60)))</formula>
    </cfRule>
    <cfRule type="containsText" dxfId="579" priority="104" operator="containsText" text="Moderado">
      <formula>NOT(ISERROR(SEARCH("Moderado",U60)))</formula>
    </cfRule>
    <cfRule type="containsText" dxfId="578" priority="105" operator="containsText" text="Menor">
      <formula>NOT(ISERROR(SEARCH("Menor",U60)))</formula>
    </cfRule>
    <cfRule type="containsText" dxfId="577" priority="106" operator="containsText" text="Leve">
      <formula>NOT(ISERROR(SEARCH("Leve",U60)))</formula>
    </cfRule>
  </conditionalFormatting>
  <conditionalFormatting sqref="V10 V20">
    <cfRule type="containsText" dxfId="576" priority="427" operator="containsText" text="Extremo">
      <formula>NOT(ISERROR(SEARCH("Extremo",V10)))</formula>
    </cfRule>
    <cfRule type="containsText" dxfId="575" priority="428" operator="containsText" text="Alto">
      <formula>NOT(ISERROR(SEARCH("Alto",V10)))</formula>
    </cfRule>
    <cfRule type="containsText" dxfId="574" priority="429" operator="containsText" text="Bajo">
      <formula>NOT(ISERROR(SEARCH("Bajo",V10)))</formula>
    </cfRule>
    <cfRule type="containsText" dxfId="573" priority="430" operator="containsText" text="Moderado">
      <formula>NOT(ISERROR(SEARCH("Moderado",V10)))</formula>
    </cfRule>
  </conditionalFormatting>
  <conditionalFormatting sqref="V30">
    <cfRule type="containsText" dxfId="572" priority="394" operator="containsText" text="Extremo">
      <formula>NOT(ISERROR(SEARCH("Extremo",V30)))</formula>
    </cfRule>
    <cfRule type="containsText" dxfId="571" priority="395" operator="containsText" text="Alto">
      <formula>NOT(ISERROR(SEARCH("Alto",V30)))</formula>
    </cfRule>
    <cfRule type="containsText" dxfId="570" priority="396" operator="containsText" text="Bajo">
      <formula>NOT(ISERROR(SEARCH("Bajo",V30)))</formula>
    </cfRule>
    <cfRule type="containsText" dxfId="569" priority="397" operator="containsText" text="Moderado">
      <formula>NOT(ISERROR(SEARCH("Moderado",V30)))</formula>
    </cfRule>
  </conditionalFormatting>
  <conditionalFormatting sqref="V40">
    <cfRule type="containsText" dxfId="568" priority="361" operator="containsText" text="Extremo">
      <formula>NOT(ISERROR(SEARCH("Extremo",V40)))</formula>
    </cfRule>
    <cfRule type="containsText" dxfId="567" priority="362" operator="containsText" text="Alto">
      <formula>NOT(ISERROR(SEARCH("Alto",V40)))</formula>
    </cfRule>
    <cfRule type="containsText" dxfId="566" priority="363" operator="containsText" text="Bajo">
      <formula>NOT(ISERROR(SEARCH("Bajo",V40)))</formula>
    </cfRule>
    <cfRule type="containsText" dxfId="565" priority="364" operator="containsText" text="Moderado">
      <formula>NOT(ISERROR(SEARCH("Moderado",V40)))</formula>
    </cfRule>
  </conditionalFormatting>
  <conditionalFormatting sqref="V50">
    <cfRule type="containsText" dxfId="564" priority="262" operator="containsText" text="Extremo">
      <formula>NOT(ISERROR(SEARCH("Extremo",V50)))</formula>
    </cfRule>
    <cfRule type="containsText" dxfId="563" priority="263" operator="containsText" text="Alto">
      <formula>NOT(ISERROR(SEARCH("Alto",V50)))</formula>
    </cfRule>
    <cfRule type="containsText" dxfId="562" priority="264" operator="containsText" text="Bajo">
      <formula>NOT(ISERROR(SEARCH("Bajo",V50)))</formula>
    </cfRule>
    <cfRule type="containsText" dxfId="561" priority="265" operator="containsText" text="Moderado">
      <formula>NOT(ISERROR(SEARCH("Moderado",V50)))</formula>
    </cfRule>
  </conditionalFormatting>
  <conditionalFormatting sqref="V60">
    <cfRule type="containsText" dxfId="560" priority="97" operator="containsText" text="Extremo">
      <formula>NOT(ISERROR(SEARCH("Extremo",V60)))</formula>
    </cfRule>
    <cfRule type="containsText" dxfId="559" priority="98" operator="containsText" text="Alto">
      <formula>NOT(ISERROR(SEARCH("Alto",V60)))</formula>
    </cfRule>
    <cfRule type="containsText" dxfId="558" priority="99" operator="containsText" text="Bajo">
      <formula>NOT(ISERROR(SEARCH("Bajo",V60)))</formula>
    </cfRule>
    <cfRule type="containsText" dxfId="557" priority="100" operator="containsText" text="Moderado">
      <formula>NOT(ISERROR(SEARCH("Moderado",V60)))</formula>
    </cfRule>
  </conditionalFormatting>
  <dataValidations count="2">
    <dataValidation allowBlank="1" showInputMessage="1" showErrorMessage="1" prompt="Enunciar cuál es el control" sqref="E14:E19 E25:E28 M10:M14 M51:M52 E35:E38 M41:M42 E43 E45:E48 E40:E41 E53 E55:E58 E50:E51 M61:M62 M20:M22 M30:M32" xr:uid="{00000000-0002-0000-0500-000000000000}"/>
    <dataValidation type="list" allowBlank="1" showInputMessage="1" showErrorMessage="1" sqref="F10:I69 N10:Q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I69"/>
  <sheetViews>
    <sheetView showGridLines="0" zoomScale="90" zoomScaleNormal="90" zoomScalePageLayoutView="70" workbookViewId="0">
      <selection activeCell="O40" sqref="O40"/>
    </sheetView>
  </sheetViews>
  <sheetFormatPr baseColWidth="10"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44.42578125" style="9" customWidth="1"/>
    <col min="16" max="16" width="17.42578125" style="9" customWidth="1"/>
    <col min="17" max="17" width="22.42578125" style="9" bestFit="1" customWidth="1"/>
    <col min="18" max="269" width="11.42578125" style="9"/>
    <col min="270" max="16384" width="11.42578125" style="14"/>
  </cols>
  <sheetData>
    <row r="1" spans="1:269" s="11" customFormat="1" ht="27.75" customHeight="1">
      <c r="A1" s="207"/>
      <c r="B1" s="208"/>
      <c r="C1" s="630"/>
      <c r="D1" s="630"/>
      <c r="E1" s="630"/>
      <c r="F1" s="630"/>
      <c r="G1" s="630"/>
      <c r="H1" s="630"/>
      <c r="I1" s="630"/>
      <c r="J1" s="630"/>
      <c r="K1" s="630"/>
      <c r="L1" s="630"/>
      <c r="M1" s="630"/>
      <c r="N1" s="630"/>
      <c r="O1" s="630"/>
      <c r="P1" s="630"/>
      <c r="Q1" s="631"/>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09"/>
      <c r="B2" s="210"/>
      <c r="C2" s="632"/>
      <c r="D2" s="632"/>
      <c r="E2" s="632"/>
      <c r="F2" s="632"/>
      <c r="G2" s="632"/>
      <c r="H2" s="632"/>
      <c r="I2" s="632"/>
      <c r="J2" s="632"/>
      <c r="K2" s="632"/>
      <c r="L2" s="632"/>
      <c r="M2" s="632"/>
      <c r="N2" s="632"/>
      <c r="O2" s="632"/>
      <c r="P2" s="632"/>
      <c r="Q2" s="633"/>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11"/>
      <c r="B3" s="212"/>
      <c r="C3" s="634"/>
      <c r="D3" s="634"/>
      <c r="E3" s="634"/>
      <c r="F3" s="634"/>
      <c r="G3" s="634"/>
      <c r="H3" s="634"/>
      <c r="I3" s="634"/>
      <c r="J3" s="634"/>
      <c r="K3" s="634"/>
      <c r="L3" s="634"/>
      <c r="M3" s="634"/>
      <c r="N3" s="634"/>
      <c r="O3" s="634"/>
      <c r="P3" s="634"/>
      <c r="Q3" s="635"/>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514" t="s">
        <v>255</v>
      </c>
      <c r="B4" s="514"/>
      <c r="C4" s="637" t="s">
        <v>4</v>
      </c>
      <c r="D4" s="637"/>
      <c r="E4" s="637"/>
      <c r="F4" s="637"/>
      <c r="G4" s="637"/>
      <c r="H4" s="637"/>
      <c r="I4" s="637"/>
      <c r="J4" s="637"/>
      <c r="K4" s="637"/>
      <c r="L4" s="637"/>
      <c r="M4" s="637"/>
      <c r="N4" s="637"/>
      <c r="O4" s="637"/>
      <c r="P4" s="637"/>
      <c r="Q4" s="637"/>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514" t="s">
        <v>256</v>
      </c>
      <c r="B5" s="514"/>
      <c r="C5" s="637" t="s">
        <v>528</v>
      </c>
      <c r="D5" s="637"/>
      <c r="E5" s="637"/>
      <c r="F5" s="637"/>
      <c r="G5" s="637"/>
      <c r="H5" s="637"/>
      <c r="I5" s="637"/>
      <c r="J5" s="637"/>
      <c r="K5" s="637"/>
      <c r="L5" s="637"/>
      <c r="M5" s="637"/>
      <c r="N5" s="637"/>
      <c r="O5" s="637"/>
      <c r="P5" s="637"/>
      <c r="Q5" s="637"/>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514" t="s">
        <v>257</v>
      </c>
      <c r="B6" s="514"/>
      <c r="C6" s="638" t="s">
        <v>258</v>
      </c>
      <c r="D6" s="638"/>
      <c r="E6" s="638"/>
      <c r="F6" s="638"/>
      <c r="G6" s="638"/>
      <c r="H6" s="638"/>
      <c r="I6" s="638"/>
      <c r="J6" s="638"/>
      <c r="K6" s="638"/>
      <c r="L6" s="638"/>
      <c r="M6" s="638"/>
      <c r="N6" s="638"/>
      <c r="O6" s="638"/>
      <c r="P6" s="638"/>
      <c r="Q6" s="638"/>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625" t="s">
        <v>321</v>
      </c>
      <c r="B7" s="625"/>
      <c r="C7" s="625"/>
      <c r="D7" s="625"/>
      <c r="E7" s="625"/>
      <c r="F7" s="625" t="s">
        <v>274</v>
      </c>
      <c r="G7" s="625"/>
      <c r="H7" s="625"/>
      <c r="I7" s="63"/>
      <c r="J7" s="548" t="s">
        <v>322</v>
      </c>
      <c r="K7" s="548"/>
      <c r="L7" s="548"/>
      <c r="M7" s="548"/>
      <c r="N7" s="549"/>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636" t="s">
        <v>264</v>
      </c>
      <c r="B8" s="628" t="s">
        <v>303</v>
      </c>
      <c r="C8" s="639" t="s">
        <v>266</v>
      </c>
      <c r="D8" s="626" t="s">
        <v>276</v>
      </c>
      <c r="E8" s="628" t="s">
        <v>260</v>
      </c>
      <c r="F8" s="621" t="s">
        <v>323</v>
      </c>
      <c r="G8" s="621" t="s">
        <v>324</v>
      </c>
      <c r="H8" s="621" t="s">
        <v>325</v>
      </c>
      <c r="I8" s="623"/>
      <c r="J8" s="621" t="s">
        <v>326</v>
      </c>
      <c r="K8" s="621" t="s">
        <v>327</v>
      </c>
      <c r="L8" s="621" t="s">
        <v>328</v>
      </c>
      <c r="M8" s="621" t="s">
        <v>329</v>
      </c>
      <c r="N8" s="621" t="s">
        <v>330</v>
      </c>
      <c r="O8" s="621" t="s">
        <v>331</v>
      </c>
      <c r="P8" s="621" t="s">
        <v>332</v>
      </c>
      <c r="Q8" s="621" t="s">
        <v>333</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515"/>
      <c r="B9" s="629"/>
      <c r="C9" s="640"/>
      <c r="D9" s="627"/>
      <c r="E9" s="629"/>
      <c r="F9" s="622"/>
      <c r="G9" s="622"/>
      <c r="H9" s="622"/>
      <c r="I9" s="624"/>
      <c r="J9" s="622"/>
      <c r="K9" s="622"/>
      <c r="L9" s="622"/>
      <c r="M9" s="622"/>
      <c r="N9" s="622"/>
      <c r="O9" s="622"/>
      <c r="P9" s="622"/>
      <c r="Q9" s="62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3.5" customHeight="1">
      <c r="A10" s="507">
        <f>'5- Identificación de Riesgos'!A10</f>
        <v>1</v>
      </c>
      <c r="B10" s="501" t="str">
        <f>'5- Identificación de Riesgos'!B10</f>
        <v>No acatar las obligaciones institucionales en materia del SG-SST</v>
      </c>
      <c r="C10" s="498" t="str">
        <f>'5- Identificación de Riesgos'!C10</f>
        <v xml:space="preserve">La no adopción de el Plan de Seguridad y Salud en el Trabajo, de manera total o parcial </v>
      </c>
      <c r="D10" s="498" t="s">
        <v>282</v>
      </c>
      <c r="E10" s="102" t="e">
        <f>'5- Identificación de Riesgos'!#REF!</f>
        <v>#REF!</v>
      </c>
      <c r="F10" s="495" t="str">
        <f>'5- Identificación de Riesgos'!H10</f>
        <v>Baja - 2</v>
      </c>
      <c r="G10" s="498" t="str">
        <f>'5- Identificación de Riesgos'!M10</f>
        <v>Moderado - 3</v>
      </c>
      <c r="H10" s="498" t="str">
        <f>'5- Identificación de Riesgos'!N10</f>
        <v>Moderado - 6</v>
      </c>
      <c r="I10" s="92"/>
      <c r="J10" s="615" t="str">
        <f>'6- Valoración Controles'!T10</f>
        <v>Baja - 2</v>
      </c>
      <c r="K10" s="615" t="str">
        <f>'6- Valoración Controles'!U10</f>
        <v>Moderado - 3</v>
      </c>
      <c r="L10" s="618" t="e">
        <f>AVERAGE(#REF!)</f>
        <v>#REF!</v>
      </c>
      <c r="M10" s="501" t="str">
        <f>'6- Valoración Controles'!V10</f>
        <v>Moderado - 6</v>
      </c>
      <c r="N10" s="501" t="s">
        <v>334</v>
      </c>
      <c r="O10" s="103"/>
      <c r="P10" s="103"/>
      <c r="Q10" s="104"/>
    </row>
    <row r="11" spans="1:269" ht="13.5" customHeight="1">
      <c r="A11" s="508"/>
      <c r="B11" s="502"/>
      <c r="C11" s="499"/>
      <c r="D11" s="499"/>
      <c r="E11" s="105" t="str">
        <f>'5- Identificación de Riesgos'!D11</f>
        <v xml:space="preserve">2. No contar con un mapa de amenazas en el que se identifiquen los riesgos propios de la actividad institucional </v>
      </c>
      <c r="F11" s="496"/>
      <c r="G11" s="613"/>
      <c r="H11" s="499"/>
      <c r="I11" s="64"/>
      <c r="J11" s="616"/>
      <c r="K11" s="616"/>
      <c r="L11" s="619"/>
      <c r="M11" s="502"/>
      <c r="N11" s="502"/>
      <c r="O11" s="106"/>
      <c r="P11" s="106">
        <v>5</v>
      </c>
      <c r="Q11" s="107"/>
    </row>
    <row r="12" spans="1:269" ht="13.5" customHeight="1">
      <c r="A12" s="508"/>
      <c r="B12" s="502"/>
      <c r="C12" s="499"/>
      <c r="D12" s="499"/>
      <c r="E12" s="105" t="e">
        <f>'5- Identificación de Riesgos'!#REF!</f>
        <v>#REF!</v>
      </c>
      <c r="F12" s="496"/>
      <c r="G12" s="613"/>
      <c r="H12" s="499"/>
      <c r="I12" s="64"/>
      <c r="J12" s="616"/>
      <c r="K12" s="616"/>
      <c r="L12" s="619"/>
      <c r="M12" s="502"/>
      <c r="N12" s="502"/>
      <c r="O12" s="106"/>
      <c r="P12" s="106"/>
      <c r="Q12" s="107"/>
    </row>
    <row r="13" spans="1:269" ht="13.5" customHeight="1">
      <c r="A13" s="508"/>
      <c r="B13" s="502"/>
      <c r="C13" s="499"/>
      <c r="D13" s="499"/>
      <c r="E13" s="105">
        <f>'5- Identificación de Riesgos'!D13</f>
        <v>0</v>
      </c>
      <c r="F13" s="496"/>
      <c r="G13" s="613"/>
      <c r="H13" s="499"/>
      <c r="I13" s="64"/>
      <c r="J13" s="616"/>
      <c r="K13" s="616"/>
      <c r="L13" s="619"/>
      <c r="M13" s="502"/>
      <c r="N13" s="502"/>
      <c r="O13" s="106"/>
      <c r="P13" s="106"/>
      <c r="Q13" s="107"/>
    </row>
    <row r="14" spans="1:269" ht="13.5" customHeight="1">
      <c r="A14" s="508"/>
      <c r="B14" s="502"/>
      <c r="C14" s="499"/>
      <c r="D14" s="499"/>
      <c r="E14" s="105">
        <f>'5- Identificación de Riesgos'!D14</f>
        <v>0</v>
      </c>
      <c r="F14" s="496"/>
      <c r="G14" s="613"/>
      <c r="H14" s="499"/>
      <c r="I14" s="64"/>
      <c r="J14" s="616"/>
      <c r="K14" s="616"/>
      <c r="L14" s="619"/>
      <c r="M14" s="502"/>
      <c r="N14" s="502"/>
      <c r="O14" s="106"/>
      <c r="P14" s="106"/>
      <c r="Q14" s="107"/>
    </row>
    <row r="15" spans="1:269" ht="13.5" customHeight="1">
      <c r="A15" s="508"/>
      <c r="B15" s="502"/>
      <c r="C15" s="499"/>
      <c r="D15" s="499"/>
      <c r="E15" s="105" t="e">
        <f>'5- Identificación de Riesgos'!#REF!</f>
        <v>#REF!</v>
      </c>
      <c r="F15" s="496"/>
      <c r="G15" s="613"/>
      <c r="H15" s="499"/>
      <c r="I15" s="64"/>
      <c r="J15" s="616"/>
      <c r="K15" s="616"/>
      <c r="L15" s="619"/>
      <c r="M15" s="502"/>
      <c r="N15" s="502"/>
      <c r="O15" s="106"/>
      <c r="P15" s="106"/>
      <c r="Q15" s="107"/>
    </row>
    <row r="16" spans="1:269" ht="13.5" customHeight="1">
      <c r="A16" s="508"/>
      <c r="B16" s="502"/>
      <c r="C16" s="499"/>
      <c r="D16" s="499"/>
      <c r="E16" s="105" t="str">
        <f>'5- Identificación de Riesgos'!D10</f>
        <v>1. No tener estructurado el Plan de Seguridad y Salud en el Trabajo acorde con los reglamentos de orden superior</v>
      </c>
      <c r="F16" s="496"/>
      <c r="G16" s="613"/>
      <c r="H16" s="499"/>
      <c r="I16" s="64"/>
      <c r="J16" s="616"/>
      <c r="K16" s="616"/>
      <c r="L16" s="619"/>
      <c r="M16" s="502"/>
      <c r="N16" s="502"/>
      <c r="O16" s="106"/>
      <c r="P16" s="106"/>
      <c r="Q16" s="107"/>
    </row>
    <row r="17" spans="1:17" ht="13.5" customHeight="1">
      <c r="A17" s="508"/>
      <c r="B17" s="502"/>
      <c r="C17" s="499"/>
      <c r="D17" s="499"/>
      <c r="E17" s="105" t="str">
        <f>'5- Identificación de Riesgos'!D12</f>
        <v xml:space="preserve">3. Baja actualización de las herramientas de registro y control de las necesidades que permitan eliminar o minimizar las amenazas identificadas </v>
      </c>
      <c r="F17" s="496"/>
      <c r="G17" s="613"/>
      <c r="H17" s="499"/>
      <c r="I17" s="64"/>
      <c r="J17" s="616"/>
      <c r="K17" s="616"/>
      <c r="L17" s="619"/>
      <c r="M17" s="502"/>
      <c r="N17" s="502"/>
      <c r="O17" s="106"/>
      <c r="P17" s="106"/>
      <c r="Q17" s="107"/>
    </row>
    <row r="18" spans="1:17" ht="13.5" customHeight="1">
      <c r="A18" s="508"/>
      <c r="B18" s="502"/>
      <c r="C18" s="499"/>
      <c r="D18" s="499"/>
      <c r="E18" s="105">
        <f>'5- Identificación de Riesgos'!D18</f>
        <v>0</v>
      </c>
      <c r="F18" s="496"/>
      <c r="G18" s="613"/>
      <c r="H18" s="499"/>
      <c r="I18" s="64"/>
      <c r="J18" s="616"/>
      <c r="K18" s="616"/>
      <c r="L18" s="619"/>
      <c r="M18" s="502"/>
      <c r="N18" s="502"/>
      <c r="O18" s="106"/>
      <c r="P18" s="106"/>
      <c r="Q18" s="107"/>
    </row>
    <row r="19" spans="1:17" ht="13.5" customHeight="1" thickBot="1">
      <c r="A19" s="509"/>
      <c r="B19" s="503"/>
      <c r="C19" s="500"/>
      <c r="D19" s="500"/>
      <c r="E19" s="291">
        <f>'5- Identificación de Riesgos'!D19</f>
        <v>0</v>
      </c>
      <c r="F19" s="497"/>
      <c r="G19" s="614"/>
      <c r="H19" s="500"/>
      <c r="I19" s="292"/>
      <c r="J19" s="617"/>
      <c r="K19" s="617"/>
      <c r="L19" s="620"/>
      <c r="M19" s="503"/>
      <c r="N19" s="503"/>
      <c r="O19" s="293"/>
      <c r="P19" s="293"/>
      <c r="Q19" s="294"/>
    </row>
    <row r="20" spans="1:17" ht="13.5" customHeight="1">
      <c r="A20" s="507">
        <f>'5- Identificación de Riesgos'!A20</f>
        <v>2</v>
      </c>
      <c r="B20" s="501" t="str">
        <f>'5- Identificación de Riesgos'!B20</f>
        <v>No contar con las actividades y coberturas que debe contener el Plan Trabajo de SG-SST</v>
      </c>
      <c r="C20" s="498" t="str">
        <f>'5- Identificación de Riesgos'!C20</f>
        <v xml:space="preserve">No realización de programas y/o actividades exigidas por la norma y/o previstas en el plan </v>
      </c>
      <c r="D20" s="498" t="s">
        <v>282</v>
      </c>
      <c r="E20" s="102" t="str">
        <f>'5- Identificación de Riesgos'!D20</f>
        <v xml:space="preserve">1. Que el plan SGSST no contenga los requisitos mínimos exigidos y/o las actividades que neutralicen las amenazas </v>
      </c>
      <c r="F20" s="495" t="str">
        <f>'5- Identificación de Riesgos'!H20</f>
        <v>Muy Baja - 1</v>
      </c>
      <c r="G20" s="498" t="str">
        <f>'5- Identificación de Riesgos'!M20</f>
        <v>Moderado - 3</v>
      </c>
      <c r="H20" s="498" t="str">
        <f>'5- Identificación de Riesgos'!N20</f>
        <v>Moderado - 3</v>
      </c>
      <c r="I20" s="92"/>
      <c r="J20" s="615" t="str">
        <f>'6- Valoración Controles'!T20</f>
        <v>Muy Baja - 1</v>
      </c>
      <c r="K20" s="615" t="str">
        <f>'6- Valoración Controles'!U20</f>
        <v>Moderado - 3</v>
      </c>
      <c r="L20" s="618" t="e">
        <f>AVERAGE(#REF!)</f>
        <v>#REF!</v>
      </c>
      <c r="M20" s="501" t="str">
        <f>'6- Valoración Controles'!V20</f>
        <v>Moderado - 3</v>
      </c>
      <c r="N20" s="501" t="s">
        <v>334</v>
      </c>
      <c r="O20" s="103"/>
      <c r="P20" s="103"/>
      <c r="Q20" s="104"/>
    </row>
    <row r="21" spans="1:17" ht="13.5" customHeight="1">
      <c r="A21" s="508"/>
      <c r="B21" s="502"/>
      <c r="C21" s="499"/>
      <c r="D21" s="499"/>
      <c r="E21" s="105" t="str">
        <f>'5- Identificación de Riesgos'!D21</f>
        <v>2. Debilidades en el seguimiento y control a la ejecución del plan anual SST</v>
      </c>
      <c r="F21" s="496"/>
      <c r="G21" s="613"/>
      <c r="H21" s="499"/>
      <c r="I21" s="64"/>
      <c r="J21" s="616"/>
      <c r="K21" s="616"/>
      <c r="L21" s="619"/>
      <c r="M21" s="502"/>
      <c r="N21" s="502"/>
      <c r="O21" s="106"/>
      <c r="P21" s="106"/>
      <c r="Q21" s="107"/>
    </row>
    <row r="22" spans="1:17" ht="13.5" customHeight="1">
      <c r="A22" s="508"/>
      <c r="B22" s="502"/>
      <c r="C22" s="499"/>
      <c r="D22" s="499"/>
      <c r="E22" s="105" t="str">
        <f>'5- Identificación de Riesgos'!D22</f>
        <v xml:space="preserve">3. Baja socialización de los programas y actividades del Plan y el cronograma de ejecución </v>
      </c>
      <c r="F22" s="496"/>
      <c r="G22" s="613"/>
      <c r="H22" s="499"/>
      <c r="I22" s="64"/>
      <c r="J22" s="616"/>
      <c r="K22" s="616"/>
      <c r="L22" s="619"/>
      <c r="M22" s="502"/>
      <c r="N22" s="502"/>
      <c r="O22" s="106"/>
      <c r="P22" s="106"/>
      <c r="Q22" s="107"/>
    </row>
    <row r="23" spans="1:17" ht="13.5" customHeight="1">
      <c r="A23" s="508"/>
      <c r="B23" s="502"/>
      <c r="C23" s="499"/>
      <c r="D23" s="499"/>
      <c r="E23" s="105" t="str">
        <f>'5- Identificación de Riesgos'!D23</f>
        <v xml:space="preserve">4. Baja participación de los Servidores Judiciales en los programas y actividades previstos en el Plan </v>
      </c>
      <c r="F23" s="496"/>
      <c r="G23" s="613"/>
      <c r="H23" s="499"/>
      <c r="I23" s="64"/>
      <c r="J23" s="616"/>
      <c r="K23" s="616"/>
      <c r="L23" s="619"/>
      <c r="M23" s="502"/>
      <c r="N23" s="502"/>
      <c r="O23" s="106"/>
      <c r="P23" s="106"/>
      <c r="Q23" s="107"/>
    </row>
    <row r="24" spans="1:17" ht="13.5" customHeight="1">
      <c r="A24" s="508"/>
      <c r="B24" s="502"/>
      <c r="C24" s="499"/>
      <c r="D24" s="499"/>
      <c r="E24" s="105" t="str">
        <f>'5- Identificación de Riesgos'!D24</f>
        <v>5. Debilidades en la coordinación entre dependencias de la administración para aunar esfuerzos que permitan la eliminación o control de amenazas</v>
      </c>
      <c r="F24" s="496"/>
      <c r="G24" s="613"/>
      <c r="H24" s="499"/>
      <c r="I24" s="64"/>
      <c r="J24" s="616"/>
      <c r="K24" s="616"/>
      <c r="L24" s="619"/>
      <c r="M24" s="502"/>
      <c r="N24" s="502"/>
      <c r="O24" s="106"/>
      <c r="P24" s="106"/>
      <c r="Q24" s="107"/>
    </row>
    <row r="25" spans="1:17" ht="13.5" customHeight="1">
      <c r="A25" s="508"/>
      <c r="B25" s="502"/>
      <c r="C25" s="499"/>
      <c r="D25" s="499"/>
      <c r="E25" s="105">
        <f>'5- Identificación de Riesgos'!D25</f>
        <v>0</v>
      </c>
      <c r="F25" s="496"/>
      <c r="G25" s="613"/>
      <c r="H25" s="499"/>
      <c r="I25" s="64"/>
      <c r="J25" s="616"/>
      <c r="K25" s="616"/>
      <c r="L25" s="619"/>
      <c r="M25" s="502"/>
      <c r="N25" s="502"/>
      <c r="O25" s="106"/>
      <c r="P25" s="106"/>
      <c r="Q25" s="107"/>
    </row>
    <row r="26" spans="1:17" ht="13.5" customHeight="1">
      <c r="A26" s="508"/>
      <c r="B26" s="502"/>
      <c r="C26" s="499"/>
      <c r="D26" s="499"/>
      <c r="E26" s="105">
        <f>'5- Identificación de Riesgos'!D26</f>
        <v>0</v>
      </c>
      <c r="F26" s="496"/>
      <c r="G26" s="613"/>
      <c r="H26" s="499"/>
      <c r="I26" s="64"/>
      <c r="J26" s="616"/>
      <c r="K26" s="616"/>
      <c r="L26" s="619"/>
      <c r="M26" s="502"/>
      <c r="N26" s="502"/>
      <c r="O26" s="106"/>
      <c r="P26" s="106"/>
      <c r="Q26" s="107"/>
    </row>
    <row r="27" spans="1:17" ht="13.5" customHeight="1">
      <c r="A27" s="508"/>
      <c r="B27" s="502"/>
      <c r="C27" s="499"/>
      <c r="D27" s="499"/>
      <c r="E27" s="105">
        <f>'5- Identificación de Riesgos'!D27</f>
        <v>0</v>
      </c>
      <c r="F27" s="496"/>
      <c r="G27" s="613"/>
      <c r="H27" s="499"/>
      <c r="I27" s="64"/>
      <c r="J27" s="616"/>
      <c r="K27" s="616"/>
      <c r="L27" s="619"/>
      <c r="M27" s="502"/>
      <c r="N27" s="502"/>
      <c r="O27" s="106"/>
      <c r="P27" s="106"/>
      <c r="Q27" s="107"/>
    </row>
    <row r="28" spans="1:17" ht="13.5" customHeight="1">
      <c r="A28" s="508"/>
      <c r="B28" s="502"/>
      <c r="C28" s="499"/>
      <c r="D28" s="499"/>
      <c r="E28" s="105">
        <f>'5- Identificación de Riesgos'!D28</f>
        <v>0</v>
      </c>
      <c r="F28" s="496"/>
      <c r="G28" s="613"/>
      <c r="H28" s="499"/>
      <c r="I28" s="64"/>
      <c r="J28" s="616"/>
      <c r="K28" s="616"/>
      <c r="L28" s="619"/>
      <c r="M28" s="502"/>
      <c r="N28" s="502"/>
      <c r="O28" s="106"/>
      <c r="P28" s="106"/>
      <c r="Q28" s="107"/>
    </row>
    <row r="29" spans="1:17" ht="13.5" customHeight="1" thickBot="1">
      <c r="A29" s="509"/>
      <c r="B29" s="503"/>
      <c r="C29" s="500"/>
      <c r="D29" s="500"/>
      <c r="E29" s="291">
        <f>'5- Identificación de Riesgos'!D29</f>
        <v>0</v>
      </c>
      <c r="F29" s="497"/>
      <c r="G29" s="614"/>
      <c r="H29" s="500"/>
      <c r="I29" s="292"/>
      <c r="J29" s="617"/>
      <c r="K29" s="617"/>
      <c r="L29" s="620"/>
      <c r="M29" s="503"/>
      <c r="N29" s="503"/>
      <c r="O29" s="293"/>
      <c r="P29" s="293"/>
      <c r="Q29" s="294"/>
    </row>
    <row r="30" spans="1:17" ht="15" customHeight="1">
      <c r="A30" s="507">
        <f>'5- Identificación de Riesgos'!A30</f>
        <v>3</v>
      </c>
      <c r="B30" s="501" t="str">
        <f>'5- Identificación de Riesgos'!B30</f>
        <v>Materialización de amenazas en los programas propios del Plan de Seguridad y Salud en el Trabajo</v>
      </c>
      <c r="C30" s="498" t="str">
        <f>'5- Identificación de Riesgos'!C30</f>
        <v xml:space="preserve">Incremento en accidentes de trabajo y ausentismo asociados con la actividad laboral </v>
      </c>
      <c r="D30" s="498" t="s">
        <v>282</v>
      </c>
      <c r="E30" s="102" t="str">
        <f>'5- Identificación de Riesgos'!D30</f>
        <v xml:space="preserve">1. Mantener actualizado el Plan de mantenimiento locativo para eliminar las amenazas identificadas </v>
      </c>
      <c r="F30" s="495" t="str">
        <f>'5- Identificación de Riesgos'!H30</f>
        <v>Muy Baja - 1</v>
      </c>
      <c r="G30" s="498" t="str">
        <f>'5- Identificación de Riesgos'!M30</f>
        <v>Moderado - 3</v>
      </c>
      <c r="H30" s="498" t="str">
        <f>'5- Identificación de Riesgos'!N30</f>
        <v>Moderado - 3</v>
      </c>
      <c r="I30" s="92"/>
      <c r="J30" s="615" t="str">
        <f>'6- Valoración Controles'!T30</f>
        <v>Muy Baja - 1</v>
      </c>
      <c r="K30" s="615" t="str">
        <f>'6- Valoración Controles'!U30</f>
        <v>Moderado - 3</v>
      </c>
      <c r="L30" s="618" t="e">
        <f>AVERAGE(#REF!)</f>
        <v>#REF!</v>
      </c>
      <c r="M30" s="501" t="str">
        <f>'6- Valoración Controles'!V30</f>
        <v>Moderado - 3</v>
      </c>
      <c r="N30" s="501" t="s">
        <v>334</v>
      </c>
      <c r="O30" s="103"/>
      <c r="P30" s="103"/>
      <c r="Q30" s="104"/>
    </row>
    <row r="31" spans="1:17" ht="15" customHeight="1">
      <c r="A31" s="508"/>
      <c r="B31" s="502"/>
      <c r="C31" s="499"/>
      <c r="D31" s="499"/>
      <c r="E31" s="105" t="str">
        <f>'5- Identificación de Riesgos'!D31</f>
        <v>2. Debilidad en el programa de prevención y atención de enfermedades identificadas en el Plan de Amenazas como riesgo</v>
      </c>
      <c r="F31" s="496"/>
      <c r="G31" s="613"/>
      <c r="H31" s="499"/>
      <c r="I31" s="64"/>
      <c r="J31" s="616"/>
      <c r="K31" s="616"/>
      <c r="L31" s="619"/>
      <c r="M31" s="502"/>
      <c r="N31" s="502"/>
      <c r="O31" s="106"/>
      <c r="P31" s="106"/>
      <c r="Q31" s="107"/>
    </row>
    <row r="32" spans="1:17" ht="15" customHeight="1">
      <c r="A32" s="508"/>
      <c r="B32" s="502"/>
      <c r="C32" s="499"/>
      <c r="D32" s="499"/>
      <c r="E32" s="105" t="str">
        <f>'5- Identificación de Riesgos'!D32</f>
        <v xml:space="preserve">3. Debilidades en el seguimiento y control de patologías asociadas con la salud mental por materialización de los riesgos generadores </v>
      </c>
      <c r="F32" s="496"/>
      <c r="G32" s="613"/>
      <c r="H32" s="499"/>
      <c r="I32" s="64"/>
      <c r="J32" s="616"/>
      <c r="K32" s="616"/>
      <c r="L32" s="619"/>
      <c r="M32" s="502"/>
      <c r="N32" s="502"/>
      <c r="O32" s="106"/>
      <c r="P32" s="106"/>
      <c r="Q32" s="107"/>
    </row>
    <row r="33" spans="1:17" ht="60">
      <c r="A33" s="508"/>
      <c r="B33" s="502"/>
      <c r="C33" s="499"/>
      <c r="D33" s="499"/>
      <c r="E33" s="105" t="str">
        <f>'5- Identificación de Riesgos'!D33</f>
        <v xml:space="preserve">4. Baja participación en las jornadas de formación y sensibilización de los servidores judiciales en la identificación, control de riesgos y autocontrol </v>
      </c>
      <c r="F33" s="496"/>
      <c r="G33" s="613"/>
      <c r="H33" s="499"/>
      <c r="I33" s="64"/>
      <c r="J33" s="616"/>
      <c r="K33" s="616"/>
      <c r="L33" s="619"/>
      <c r="M33" s="502"/>
      <c r="N33" s="502"/>
      <c r="O33" s="106"/>
      <c r="P33" s="106"/>
      <c r="Q33" s="107"/>
    </row>
    <row r="34" spans="1:17">
      <c r="A34" s="508"/>
      <c r="B34" s="502"/>
      <c r="C34" s="499"/>
      <c r="D34" s="499"/>
      <c r="E34" s="105">
        <f>'5- Identificación de Riesgos'!D34</f>
        <v>0</v>
      </c>
      <c r="F34" s="496"/>
      <c r="G34" s="613"/>
      <c r="H34" s="499"/>
      <c r="I34" s="64"/>
      <c r="J34" s="616"/>
      <c r="K34" s="616"/>
      <c r="L34" s="619"/>
      <c r="M34" s="502"/>
      <c r="N34" s="502"/>
      <c r="O34" s="106"/>
      <c r="P34" s="106"/>
      <c r="Q34" s="107"/>
    </row>
    <row r="35" spans="1:17">
      <c r="A35" s="508"/>
      <c r="B35" s="502"/>
      <c r="C35" s="499"/>
      <c r="D35" s="499"/>
      <c r="E35" s="105">
        <f>'5- Identificación de Riesgos'!D35</f>
        <v>0</v>
      </c>
      <c r="F35" s="496"/>
      <c r="G35" s="613"/>
      <c r="H35" s="499"/>
      <c r="I35" s="64"/>
      <c r="J35" s="616"/>
      <c r="K35" s="616"/>
      <c r="L35" s="619"/>
      <c r="M35" s="502"/>
      <c r="N35" s="502"/>
      <c r="O35" s="106"/>
      <c r="P35" s="106"/>
      <c r="Q35" s="107"/>
    </row>
    <row r="36" spans="1:17">
      <c r="A36" s="508"/>
      <c r="B36" s="502"/>
      <c r="C36" s="499"/>
      <c r="D36" s="499"/>
      <c r="E36" s="105">
        <f>'5- Identificación de Riesgos'!D36</f>
        <v>0</v>
      </c>
      <c r="F36" s="496"/>
      <c r="G36" s="613"/>
      <c r="H36" s="499"/>
      <c r="I36" s="64"/>
      <c r="J36" s="616"/>
      <c r="K36" s="616"/>
      <c r="L36" s="619"/>
      <c r="M36" s="502"/>
      <c r="N36" s="502"/>
      <c r="O36" s="106"/>
      <c r="P36" s="106"/>
      <c r="Q36" s="107"/>
    </row>
    <row r="37" spans="1:17">
      <c r="A37" s="508"/>
      <c r="B37" s="502"/>
      <c r="C37" s="499"/>
      <c r="D37" s="499"/>
      <c r="E37" s="105">
        <f>'5- Identificación de Riesgos'!D37</f>
        <v>0</v>
      </c>
      <c r="F37" s="496"/>
      <c r="G37" s="613"/>
      <c r="H37" s="499"/>
      <c r="I37" s="64"/>
      <c r="J37" s="616"/>
      <c r="K37" s="616"/>
      <c r="L37" s="619"/>
      <c r="M37" s="502"/>
      <c r="N37" s="502"/>
      <c r="O37" s="106"/>
      <c r="P37" s="106"/>
      <c r="Q37" s="107"/>
    </row>
    <row r="38" spans="1:17">
      <c r="A38" s="508"/>
      <c r="B38" s="502"/>
      <c r="C38" s="499"/>
      <c r="D38" s="499"/>
      <c r="E38" s="105">
        <f>'5- Identificación de Riesgos'!D38</f>
        <v>0</v>
      </c>
      <c r="F38" s="496"/>
      <c r="G38" s="613"/>
      <c r="H38" s="499"/>
      <c r="I38" s="64"/>
      <c r="J38" s="616"/>
      <c r="K38" s="616"/>
      <c r="L38" s="619"/>
      <c r="M38" s="502"/>
      <c r="N38" s="502"/>
      <c r="O38" s="106"/>
      <c r="P38" s="106"/>
      <c r="Q38" s="107"/>
    </row>
    <row r="39" spans="1:17" ht="15.75" customHeight="1" thickBot="1">
      <c r="A39" s="509"/>
      <c r="B39" s="503"/>
      <c r="C39" s="500"/>
      <c r="D39" s="500"/>
      <c r="E39" s="291">
        <f>'5- Identificación de Riesgos'!D39</f>
        <v>0</v>
      </c>
      <c r="F39" s="497"/>
      <c r="G39" s="614"/>
      <c r="H39" s="500"/>
      <c r="I39" s="292"/>
      <c r="J39" s="617"/>
      <c r="K39" s="617"/>
      <c r="L39" s="620"/>
      <c r="M39" s="503"/>
      <c r="N39" s="503"/>
      <c r="O39" s="293"/>
      <c r="P39" s="293"/>
      <c r="Q39" s="294"/>
    </row>
    <row r="40" spans="1:17" ht="15" customHeight="1">
      <c r="A40" s="510">
        <f>'5- Identificación de Riesgos'!A40</f>
        <v>4</v>
      </c>
      <c r="B40" s="501" t="str">
        <f>'5- Identificación de Riesgos'!B40</f>
        <v>Recibir dádivas o beneficios a nombre propio o de terceros para  desviar recursos, no presentar o presentar reportes con información no veraz</v>
      </c>
      <c r="C40" s="498" t="str">
        <f>'5- Identificación de Riesgos'!C40</f>
        <v xml:space="preserve">Se favorece indebidamente a un servidor judicial a través de la validación del  reporte de accidentes de trabajo ante la Administradora de Riesgos Laborales </v>
      </c>
      <c r="D40" s="498" t="s">
        <v>282</v>
      </c>
      <c r="E40" s="102" t="str">
        <f>'5- Identificación de Riesgos'!D40</f>
        <v>1. Insuficientes programas de capacitación para la toma de conciencia debido al desconocimiento de l ley antisoborno (ISO 37001:2016), Plan Anticorrupción y  de los  valores y principios propios de la entidad</v>
      </c>
      <c r="F40" s="495" t="str">
        <f>'5- Identificación de Riesgos'!H40</f>
        <v>Muy Baja - 1</v>
      </c>
      <c r="G40" s="498" t="str">
        <f>'5- Identificación de Riesgos'!M40</f>
        <v>Moderado - 3</v>
      </c>
      <c r="H40" s="498" t="str">
        <f>'5- Identificación de Riesgos'!N40</f>
        <v>Moderado - 3</v>
      </c>
      <c r="I40" s="92"/>
      <c r="J40" s="615" t="str">
        <f>'6- Valoración Controles'!T40</f>
        <v>Muy Baja - 1</v>
      </c>
      <c r="K40" s="615" t="str">
        <f>'6- Valoración Controles'!U40</f>
        <v>Moderado - 3</v>
      </c>
      <c r="L40" s="618" t="e">
        <f>AVERAGE(#REF!)</f>
        <v>#REF!</v>
      </c>
      <c r="M40" s="501" t="str">
        <f>'6- Valoración Controles'!V40</f>
        <v>Moderado - 3</v>
      </c>
      <c r="N40" s="501" t="s">
        <v>334</v>
      </c>
      <c r="O40" s="295"/>
      <c r="P40" s="296"/>
      <c r="Q40" s="297"/>
    </row>
    <row r="41" spans="1:17" ht="15" customHeight="1">
      <c r="A41" s="511"/>
      <c r="B41" s="502"/>
      <c r="C41" s="499"/>
      <c r="D41" s="499"/>
      <c r="E41" s="105" t="str">
        <f>'5- Identificación de Riesgos'!D41</f>
        <v>2. Desconocimiento y no aplicación del Código de Ética y Buen Gobierno</v>
      </c>
      <c r="F41" s="496"/>
      <c r="G41" s="613"/>
      <c r="H41" s="499"/>
      <c r="I41" s="64"/>
      <c r="J41" s="616"/>
      <c r="K41" s="616"/>
      <c r="L41" s="619"/>
      <c r="M41" s="502"/>
      <c r="N41" s="502"/>
      <c r="O41" s="263"/>
      <c r="P41" s="264"/>
      <c r="Q41" s="265"/>
    </row>
    <row r="42" spans="1:17" ht="15" customHeight="1">
      <c r="A42" s="511"/>
      <c r="B42" s="502"/>
      <c r="C42" s="499"/>
      <c r="D42" s="499"/>
      <c r="E42" s="105" t="str">
        <f>'5- Identificación de Riesgos'!D42</f>
        <v>3. Carencia de compromiso  y transparencia de los servidores judiciales</v>
      </c>
      <c r="F42" s="496"/>
      <c r="G42" s="613"/>
      <c r="H42" s="499"/>
      <c r="I42" s="64"/>
      <c r="J42" s="616"/>
      <c r="K42" s="616"/>
      <c r="L42" s="619"/>
      <c r="M42" s="502"/>
      <c r="N42" s="502"/>
      <c r="O42" s="106"/>
      <c r="P42" s="106"/>
      <c r="Q42" s="107"/>
    </row>
    <row r="43" spans="1:17" ht="15" customHeight="1">
      <c r="A43" s="511"/>
      <c r="B43" s="502"/>
      <c r="C43" s="499"/>
      <c r="D43" s="499"/>
      <c r="E43" s="105" t="str">
        <f>'5- Identificación de Riesgos'!D43</f>
        <v>4. Deficiencia de  controles en el trámite  de los documentos</v>
      </c>
      <c r="F43" s="496"/>
      <c r="G43" s="613"/>
      <c r="H43" s="499"/>
      <c r="I43" s="64"/>
      <c r="J43" s="616"/>
      <c r="K43" s="616"/>
      <c r="L43" s="619"/>
      <c r="M43" s="502"/>
      <c r="N43" s="502"/>
      <c r="O43" s="106"/>
      <c r="P43" s="106"/>
      <c r="Q43" s="107"/>
    </row>
    <row r="44" spans="1:17" ht="15" customHeight="1">
      <c r="A44" s="511"/>
      <c r="B44" s="502"/>
      <c r="C44" s="499"/>
      <c r="D44" s="499"/>
      <c r="E44" s="105" t="str">
        <f>'5- Identificación de Riesgos'!D44</f>
        <v xml:space="preserve">5. No aplicación adecuada de los procedimientos de control </v>
      </c>
      <c r="F44" s="496"/>
      <c r="G44" s="613"/>
      <c r="H44" s="499"/>
      <c r="I44" s="64"/>
      <c r="J44" s="616"/>
      <c r="K44" s="616"/>
      <c r="L44" s="619"/>
      <c r="M44" s="502"/>
      <c r="N44" s="502"/>
      <c r="O44" s="106"/>
      <c r="P44" s="106"/>
      <c r="Q44" s="107"/>
    </row>
    <row r="45" spans="1:17">
      <c r="A45" s="511"/>
      <c r="B45" s="502"/>
      <c r="C45" s="499"/>
      <c r="D45" s="499"/>
      <c r="E45" s="105">
        <f>'5- Identificación de Riesgos'!D45</f>
        <v>0</v>
      </c>
      <c r="F45" s="496"/>
      <c r="G45" s="613"/>
      <c r="H45" s="499"/>
      <c r="I45" s="64"/>
      <c r="J45" s="616"/>
      <c r="K45" s="616"/>
      <c r="L45" s="619"/>
      <c r="M45" s="502"/>
      <c r="N45" s="502"/>
      <c r="O45" s="106"/>
      <c r="P45" s="106"/>
      <c r="Q45" s="107"/>
    </row>
    <row r="46" spans="1:17">
      <c r="A46" s="511"/>
      <c r="B46" s="502"/>
      <c r="C46" s="499"/>
      <c r="D46" s="499"/>
      <c r="E46" s="105">
        <f>'5- Identificación de Riesgos'!D46</f>
        <v>0</v>
      </c>
      <c r="F46" s="496"/>
      <c r="G46" s="613"/>
      <c r="H46" s="499"/>
      <c r="I46" s="64"/>
      <c r="J46" s="616"/>
      <c r="K46" s="616"/>
      <c r="L46" s="619"/>
      <c r="M46" s="502"/>
      <c r="N46" s="502"/>
      <c r="O46" s="106"/>
      <c r="P46" s="106"/>
      <c r="Q46" s="107"/>
    </row>
    <row r="47" spans="1:17">
      <c r="A47" s="511"/>
      <c r="B47" s="502"/>
      <c r="C47" s="499"/>
      <c r="D47" s="499"/>
      <c r="E47" s="105">
        <f>'5- Identificación de Riesgos'!D47</f>
        <v>0</v>
      </c>
      <c r="F47" s="496"/>
      <c r="G47" s="613"/>
      <c r="H47" s="499"/>
      <c r="I47" s="64"/>
      <c r="J47" s="616"/>
      <c r="K47" s="616"/>
      <c r="L47" s="619"/>
      <c r="M47" s="502"/>
      <c r="N47" s="502"/>
      <c r="O47" s="106"/>
      <c r="P47" s="106"/>
      <c r="Q47" s="107"/>
    </row>
    <row r="48" spans="1:17">
      <c r="A48" s="511"/>
      <c r="B48" s="502"/>
      <c r="C48" s="499"/>
      <c r="D48" s="499"/>
      <c r="E48" s="105">
        <f>'5- Identificación de Riesgos'!D48</f>
        <v>0</v>
      </c>
      <c r="F48" s="496"/>
      <c r="G48" s="613"/>
      <c r="H48" s="499"/>
      <c r="I48" s="64"/>
      <c r="J48" s="616"/>
      <c r="K48" s="616"/>
      <c r="L48" s="619"/>
      <c r="M48" s="502"/>
      <c r="N48" s="502"/>
      <c r="O48" s="106"/>
      <c r="P48" s="106"/>
      <c r="Q48" s="107"/>
    </row>
    <row r="49" spans="1:17" ht="15.75" thickBot="1">
      <c r="A49" s="512"/>
      <c r="B49" s="503"/>
      <c r="C49" s="500"/>
      <c r="D49" s="500"/>
      <c r="E49" s="291">
        <f>'5- Identificación de Riesgos'!D49</f>
        <v>0</v>
      </c>
      <c r="F49" s="497"/>
      <c r="G49" s="614"/>
      <c r="H49" s="500"/>
      <c r="I49" s="292"/>
      <c r="J49" s="617"/>
      <c r="K49" s="617"/>
      <c r="L49" s="620"/>
      <c r="M49" s="503"/>
      <c r="N49" s="503"/>
      <c r="O49" s="293"/>
      <c r="P49" s="293"/>
      <c r="Q49" s="294"/>
    </row>
    <row r="50" spans="1:17" ht="60">
      <c r="A50" s="510">
        <f>'5- Identificación de Riesgos'!A50</f>
        <v>5</v>
      </c>
      <c r="B50" s="501" t="str">
        <f>'5- Identificación de Riesgos'!B50</f>
        <v>Ofrecer, prometer y entregar, aceptar o solicitar una ventaja indebida  para influir o direccionar  la formulación de   requisitos habilitantes y/o técnicos  para satisfacer un interés personal, de manera directa, indirecta o interpuesta por otras personas</v>
      </c>
      <c r="C50" s="498" t="str">
        <f>'5- Identificación de Riesgos'!C50</f>
        <v>Cuando  se direccionan los requisitos habilitantes y/o técnicos para favorecer  indebidamente  a ciertos proponentes</v>
      </c>
      <c r="D50" s="498" t="s">
        <v>282</v>
      </c>
      <c r="E50" s="102" t="str">
        <f>'5- Identificación de Riesgos'!D50</f>
        <v>1. Falta de ética de los servidores públicos (Debilidades en principios y valores)</v>
      </c>
      <c r="F50" s="495" t="str">
        <f>'5- Identificación de Riesgos'!H50</f>
        <v>Muy Baja - 1</v>
      </c>
      <c r="G50" s="498" t="str">
        <f>'5- Identificación de Riesgos'!M50</f>
        <v>Mayor - 4</v>
      </c>
      <c r="H50" s="498" t="str">
        <f>'5- Identificación de Riesgos'!N50</f>
        <v>Alto  - 4</v>
      </c>
      <c r="I50" s="92"/>
      <c r="J50" s="615" t="str">
        <f>'6- Valoración Controles'!T50</f>
        <v>Muy Baja - 1</v>
      </c>
      <c r="K50" s="615" t="str">
        <f>'6- Valoración Controles'!U50</f>
        <v>Mayor - 4</v>
      </c>
      <c r="L50" s="618" t="e">
        <f>AVERAGE(#REF!)</f>
        <v>#REF!</v>
      </c>
      <c r="M50" s="501" t="str">
        <f>'6- Valoración Controles'!V50</f>
        <v>Alto  - 4</v>
      </c>
      <c r="N50" s="501" t="s">
        <v>400</v>
      </c>
      <c r="O50" s="295" t="s">
        <v>605</v>
      </c>
      <c r="P50" s="296" t="s">
        <v>606</v>
      </c>
      <c r="Q50" s="297" t="s">
        <v>604</v>
      </c>
    </row>
    <row r="51" spans="1:17" ht="15" customHeight="1">
      <c r="A51" s="511"/>
      <c r="B51" s="502"/>
      <c r="C51" s="499"/>
      <c r="D51" s="499"/>
      <c r="E51" s="105" t="str">
        <f>'5- Identificación de Riesgos'!D51</f>
        <v>2. Falta de ética de terceros interesados  (Debilidades principios y valores)</v>
      </c>
      <c r="F51" s="496"/>
      <c r="G51" s="613"/>
      <c r="H51" s="499"/>
      <c r="I51" s="64"/>
      <c r="J51" s="616"/>
      <c r="K51" s="616"/>
      <c r="L51" s="619"/>
      <c r="M51" s="502"/>
      <c r="N51" s="502"/>
      <c r="O51" s="263"/>
      <c r="P51" s="264"/>
      <c r="Q51" s="265"/>
    </row>
    <row r="52" spans="1:17" ht="15" customHeight="1">
      <c r="A52" s="511"/>
      <c r="B52" s="502"/>
      <c r="C52" s="499"/>
      <c r="D52" s="499"/>
      <c r="E52" s="105" t="str">
        <f>'5- Identificación de Riesgos'!D52</f>
        <v>3. Debilidades en los controles de los procedimientos de estructuración de los procesos de contratación</v>
      </c>
      <c r="F52" s="496"/>
      <c r="G52" s="613"/>
      <c r="H52" s="499"/>
      <c r="I52" s="64"/>
      <c r="J52" s="616"/>
      <c r="K52" s="616"/>
      <c r="L52" s="619"/>
      <c r="M52" s="502"/>
      <c r="N52" s="502"/>
      <c r="O52" s="106"/>
      <c r="P52" s="106"/>
      <c r="Q52" s="107"/>
    </row>
    <row r="53" spans="1:17">
      <c r="A53" s="511"/>
      <c r="B53" s="502"/>
      <c r="C53" s="499"/>
      <c r="D53" s="499"/>
      <c r="E53" s="105">
        <f>'5- Identificación de Riesgos'!D53</f>
        <v>0</v>
      </c>
      <c r="F53" s="496"/>
      <c r="G53" s="613"/>
      <c r="H53" s="499"/>
      <c r="I53" s="64"/>
      <c r="J53" s="616"/>
      <c r="K53" s="616"/>
      <c r="L53" s="619"/>
      <c r="M53" s="502"/>
      <c r="N53" s="502"/>
      <c r="O53" s="106"/>
      <c r="P53" s="106"/>
      <c r="Q53" s="107"/>
    </row>
    <row r="54" spans="1:17">
      <c r="A54" s="511"/>
      <c r="B54" s="502"/>
      <c r="C54" s="499"/>
      <c r="D54" s="499"/>
      <c r="E54" s="105">
        <f>'5- Identificación de Riesgos'!D54</f>
        <v>0</v>
      </c>
      <c r="F54" s="496"/>
      <c r="G54" s="613"/>
      <c r="H54" s="499"/>
      <c r="I54" s="64"/>
      <c r="J54" s="616"/>
      <c r="K54" s="616"/>
      <c r="L54" s="619"/>
      <c r="M54" s="502"/>
      <c r="N54" s="502"/>
      <c r="O54" s="106"/>
      <c r="P54" s="106"/>
      <c r="Q54" s="107"/>
    </row>
    <row r="55" spans="1:17">
      <c r="A55" s="511"/>
      <c r="B55" s="502"/>
      <c r="C55" s="499"/>
      <c r="D55" s="499"/>
      <c r="E55" s="105">
        <f>'5- Identificación de Riesgos'!D55</f>
        <v>0</v>
      </c>
      <c r="F55" s="496"/>
      <c r="G55" s="613"/>
      <c r="H55" s="499"/>
      <c r="I55" s="64"/>
      <c r="J55" s="616"/>
      <c r="K55" s="616"/>
      <c r="L55" s="619"/>
      <c r="M55" s="502"/>
      <c r="N55" s="502"/>
      <c r="O55" s="106"/>
      <c r="P55" s="106"/>
      <c r="Q55" s="107"/>
    </row>
    <row r="56" spans="1:17">
      <c r="A56" s="511"/>
      <c r="B56" s="502"/>
      <c r="C56" s="499"/>
      <c r="D56" s="499"/>
      <c r="E56" s="105">
        <f>'5- Identificación de Riesgos'!D56</f>
        <v>0</v>
      </c>
      <c r="F56" s="496"/>
      <c r="G56" s="613"/>
      <c r="H56" s="499"/>
      <c r="I56" s="64"/>
      <c r="J56" s="616"/>
      <c r="K56" s="616"/>
      <c r="L56" s="619"/>
      <c r="M56" s="502"/>
      <c r="N56" s="502"/>
      <c r="O56" s="106"/>
      <c r="P56" s="106"/>
      <c r="Q56" s="107"/>
    </row>
    <row r="57" spans="1:17">
      <c r="A57" s="511"/>
      <c r="B57" s="502"/>
      <c r="C57" s="499"/>
      <c r="D57" s="499"/>
      <c r="E57" s="105">
        <f>'5- Identificación de Riesgos'!D57</f>
        <v>0</v>
      </c>
      <c r="F57" s="496"/>
      <c r="G57" s="613"/>
      <c r="H57" s="499"/>
      <c r="I57" s="64"/>
      <c r="J57" s="616"/>
      <c r="K57" s="616"/>
      <c r="L57" s="619"/>
      <c r="M57" s="502"/>
      <c r="N57" s="502"/>
      <c r="O57" s="106"/>
      <c r="P57" s="106"/>
      <c r="Q57" s="107"/>
    </row>
    <row r="58" spans="1:17">
      <c r="A58" s="511"/>
      <c r="B58" s="502"/>
      <c r="C58" s="499"/>
      <c r="D58" s="499"/>
      <c r="E58" s="105">
        <f>'5- Identificación de Riesgos'!D58</f>
        <v>0</v>
      </c>
      <c r="F58" s="496"/>
      <c r="G58" s="613"/>
      <c r="H58" s="499"/>
      <c r="I58" s="64"/>
      <c r="J58" s="616"/>
      <c r="K58" s="616"/>
      <c r="L58" s="619"/>
      <c r="M58" s="502"/>
      <c r="N58" s="502"/>
      <c r="O58" s="106"/>
      <c r="P58" s="106"/>
      <c r="Q58" s="107"/>
    </row>
    <row r="59" spans="1:17" ht="15.75" thickBot="1">
      <c r="A59" s="512"/>
      <c r="B59" s="503"/>
      <c r="C59" s="500"/>
      <c r="D59" s="500"/>
      <c r="E59" s="291">
        <f>'5- Identificación de Riesgos'!D59</f>
        <v>0</v>
      </c>
      <c r="F59" s="497"/>
      <c r="G59" s="614"/>
      <c r="H59" s="500"/>
      <c r="I59" s="292"/>
      <c r="J59" s="617"/>
      <c r="K59" s="617"/>
      <c r="L59" s="620"/>
      <c r="M59" s="503"/>
      <c r="N59" s="503"/>
      <c r="O59" s="293"/>
      <c r="P59" s="293"/>
      <c r="Q59" s="294"/>
    </row>
    <row r="60" spans="1:17" ht="60">
      <c r="A60" s="510">
        <f>'5- Identificación de Riesgos'!A60</f>
        <v>6</v>
      </c>
      <c r="B60" s="501"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98" t="str">
        <f>'5- Identificación de Riesgos'!C60</f>
        <v xml:space="preserve">Cuando se favorece indebidamente a un servidor judicial a través de la validación del  reporte de accidentes de trabajo ante la Administradora de Riesgos Laborales </v>
      </c>
      <c r="D60" s="498" t="s">
        <v>282</v>
      </c>
      <c r="E60" s="102" t="str">
        <f>'5- Identificación de Riesgos'!D60</f>
        <v>1. Falta de ética de los servidores judiciales (Debilidades en principios y valores)</v>
      </c>
      <c r="F60" s="495" t="str">
        <f>'5- Identificación de Riesgos'!H60</f>
        <v>Muy Baja - 1</v>
      </c>
      <c r="G60" s="498" t="str">
        <f>'5- Identificación de Riesgos'!M60</f>
        <v>Mayor - 4</v>
      </c>
      <c r="H60" s="498" t="str">
        <f>'5- Identificación de Riesgos'!N60</f>
        <v>Alto  - 4</v>
      </c>
      <c r="I60" s="92"/>
      <c r="J60" s="615" t="str">
        <f>'6- Valoración Controles'!T60</f>
        <v>Muy Baja - 1</v>
      </c>
      <c r="K60" s="615" t="str">
        <f>'6- Valoración Controles'!U60</f>
        <v>Mayor - 4</v>
      </c>
      <c r="L60" s="618" t="e">
        <f>AVERAGE(#REF!)</f>
        <v>#REF!</v>
      </c>
      <c r="M60" s="501" t="str">
        <f>'6- Valoración Controles'!V60</f>
        <v>Alto  - 4</v>
      </c>
      <c r="N60" s="501" t="s">
        <v>400</v>
      </c>
      <c r="O60" s="295" t="s">
        <v>605</v>
      </c>
      <c r="P60" s="296" t="s">
        <v>606</v>
      </c>
      <c r="Q60" s="297" t="s">
        <v>604</v>
      </c>
    </row>
    <row r="61" spans="1:17" ht="15" customHeight="1">
      <c r="A61" s="511"/>
      <c r="B61" s="502"/>
      <c r="C61" s="499"/>
      <c r="D61" s="499"/>
      <c r="E61" s="105" t="str">
        <f>'5- Identificación de Riesgos'!D61</f>
        <v>2. Falta de ética de terceros interesados  (Debilidades principios y valores)</v>
      </c>
      <c r="F61" s="496"/>
      <c r="G61" s="613"/>
      <c r="H61" s="499"/>
      <c r="I61" s="64"/>
      <c r="J61" s="616"/>
      <c r="K61" s="616"/>
      <c r="L61" s="619"/>
      <c r="M61" s="502"/>
      <c r="N61" s="502"/>
      <c r="O61" s="263"/>
      <c r="P61" s="264"/>
      <c r="Q61" s="265"/>
    </row>
    <row r="62" spans="1:17" ht="15" customHeight="1">
      <c r="A62" s="511"/>
      <c r="B62" s="502"/>
      <c r="C62" s="499"/>
      <c r="D62" s="499"/>
      <c r="E62" s="105" t="str">
        <f>'5- Identificación de Riesgos'!D62</f>
        <v>3. Debilidades en los controles de los procedimientos de reporte de incidentes y accidentes de trabajo y de Investigación de incidentes y accidentes de trabajo</v>
      </c>
      <c r="F62" s="496"/>
      <c r="G62" s="613"/>
      <c r="H62" s="499"/>
      <c r="I62" s="64"/>
      <c r="J62" s="616"/>
      <c r="K62" s="616"/>
      <c r="L62" s="619"/>
      <c r="M62" s="502"/>
      <c r="N62" s="502"/>
      <c r="O62" s="106"/>
      <c r="P62" s="106"/>
      <c r="Q62" s="107"/>
    </row>
    <row r="63" spans="1:17">
      <c r="A63" s="511"/>
      <c r="B63" s="502"/>
      <c r="C63" s="499"/>
      <c r="D63" s="499"/>
      <c r="E63" s="105">
        <f>'5- Identificación de Riesgos'!D63</f>
        <v>0</v>
      </c>
      <c r="F63" s="496"/>
      <c r="G63" s="613"/>
      <c r="H63" s="499"/>
      <c r="I63" s="64"/>
      <c r="J63" s="616"/>
      <c r="K63" s="616"/>
      <c r="L63" s="619"/>
      <c r="M63" s="502"/>
      <c r="N63" s="502"/>
      <c r="O63" s="106"/>
      <c r="P63" s="106"/>
      <c r="Q63" s="107"/>
    </row>
    <row r="64" spans="1:17">
      <c r="A64" s="511"/>
      <c r="B64" s="502"/>
      <c r="C64" s="499"/>
      <c r="D64" s="499"/>
      <c r="E64" s="105">
        <f>'5- Identificación de Riesgos'!D64</f>
        <v>0</v>
      </c>
      <c r="F64" s="496"/>
      <c r="G64" s="613"/>
      <c r="H64" s="499"/>
      <c r="I64" s="64"/>
      <c r="J64" s="616"/>
      <c r="K64" s="616"/>
      <c r="L64" s="619"/>
      <c r="M64" s="502"/>
      <c r="N64" s="502"/>
      <c r="O64" s="106"/>
      <c r="P64" s="106"/>
      <c r="Q64" s="107"/>
    </row>
    <row r="65" spans="1:17">
      <c r="A65" s="511"/>
      <c r="B65" s="502"/>
      <c r="C65" s="499"/>
      <c r="D65" s="499"/>
      <c r="E65" s="105">
        <f>'5- Identificación de Riesgos'!D65</f>
        <v>0</v>
      </c>
      <c r="F65" s="496"/>
      <c r="G65" s="613"/>
      <c r="H65" s="499"/>
      <c r="I65" s="64"/>
      <c r="J65" s="616"/>
      <c r="K65" s="616"/>
      <c r="L65" s="619"/>
      <c r="M65" s="502"/>
      <c r="N65" s="502"/>
      <c r="O65" s="106"/>
      <c r="P65" s="106"/>
      <c r="Q65" s="107"/>
    </row>
    <row r="66" spans="1:17">
      <c r="A66" s="511"/>
      <c r="B66" s="502"/>
      <c r="C66" s="499"/>
      <c r="D66" s="499"/>
      <c r="E66" s="105">
        <f>'5- Identificación de Riesgos'!D66</f>
        <v>0</v>
      </c>
      <c r="F66" s="496"/>
      <c r="G66" s="613"/>
      <c r="H66" s="499"/>
      <c r="I66" s="64"/>
      <c r="J66" s="616"/>
      <c r="K66" s="616"/>
      <c r="L66" s="619"/>
      <c r="M66" s="502"/>
      <c r="N66" s="502"/>
      <c r="O66" s="106"/>
      <c r="P66" s="106"/>
      <c r="Q66" s="107"/>
    </row>
    <row r="67" spans="1:17">
      <c r="A67" s="511"/>
      <c r="B67" s="502"/>
      <c r="C67" s="499"/>
      <c r="D67" s="499"/>
      <c r="E67" s="105">
        <f>'5- Identificación de Riesgos'!D67</f>
        <v>0</v>
      </c>
      <c r="F67" s="496"/>
      <c r="G67" s="613"/>
      <c r="H67" s="499"/>
      <c r="I67" s="64"/>
      <c r="J67" s="616"/>
      <c r="K67" s="616"/>
      <c r="L67" s="619"/>
      <c r="M67" s="502"/>
      <c r="N67" s="502"/>
      <c r="O67" s="106"/>
      <c r="P67" s="106"/>
      <c r="Q67" s="107"/>
    </row>
    <row r="68" spans="1:17">
      <c r="A68" s="511"/>
      <c r="B68" s="502"/>
      <c r="C68" s="499"/>
      <c r="D68" s="499"/>
      <c r="E68" s="105">
        <f>'5- Identificación de Riesgos'!D68</f>
        <v>0</v>
      </c>
      <c r="F68" s="496"/>
      <c r="G68" s="613"/>
      <c r="H68" s="499"/>
      <c r="I68" s="64"/>
      <c r="J68" s="616"/>
      <c r="K68" s="616"/>
      <c r="L68" s="619"/>
      <c r="M68" s="502"/>
      <c r="N68" s="502"/>
      <c r="O68" s="106"/>
      <c r="P68" s="106"/>
      <c r="Q68" s="107"/>
    </row>
    <row r="69" spans="1:17" ht="15.75" thickBot="1">
      <c r="A69" s="512"/>
      <c r="B69" s="503"/>
      <c r="C69" s="500"/>
      <c r="D69" s="500"/>
      <c r="E69" s="291">
        <f>'5- Identificación de Riesgos'!D69</f>
        <v>0</v>
      </c>
      <c r="F69" s="497"/>
      <c r="G69" s="614"/>
      <c r="H69" s="500"/>
      <c r="I69" s="292"/>
      <c r="J69" s="617"/>
      <c r="K69" s="617"/>
      <c r="L69" s="620"/>
      <c r="M69" s="503"/>
      <c r="N69" s="503"/>
      <c r="O69" s="293"/>
      <c r="P69" s="293"/>
      <c r="Q69" s="294"/>
    </row>
  </sheetData>
  <mergeCells count="9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B8:B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M20:M29"/>
    <mergeCell ref="N20:N29"/>
    <mergeCell ref="M10:M19"/>
    <mergeCell ref="N10:N19"/>
    <mergeCell ref="C10:C19"/>
    <mergeCell ref="D10:D19"/>
    <mergeCell ref="F20:F29"/>
    <mergeCell ref="G20:G29"/>
    <mergeCell ref="H20:H29"/>
    <mergeCell ref="J20:J29"/>
    <mergeCell ref="L20:L29"/>
    <mergeCell ref="G10:G19"/>
    <mergeCell ref="H10:H19"/>
    <mergeCell ref="J10:J19"/>
    <mergeCell ref="K10:K19"/>
    <mergeCell ref="C20:C2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K30:K39"/>
    <mergeCell ref="L30:L39"/>
    <mergeCell ref="D60:D69"/>
    <mergeCell ref="F60:F69"/>
    <mergeCell ref="A50:A59"/>
    <mergeCell ref="B50:B59"/>
    <mergeCell ref="C50:C59"/>
    <mergeCell ref="D50:D59"/>
    <mergeCell ref="F50:F59"/>
    <mergeCell ref="G50:G59"/>
    <mergeCell ref="H50:H59"/>
    <mergeCell ref="J50:J59"/>
    <mergeCell ref="K50:K59"/>
    <mergeCell ref="L50:L59"/>
    <mergeCell ref="A60:A69"/>
    <mergeCell ref="B60:B69"/>
    <mergeCell ref="C60:C69"/>
    <mergeCell ref="M50:M59"/>
    <mergeCell ref="N50:N59"/>
    <mergeCell ref="M60:M69"/>
    <mergeCell ref="N60:N69"/>
    <mergeCell ref="G60:G69"/>
    <mergeCell ref="H60:H69"/>
    <mergeCell ref="J60:J69"/>
    <mergeCell ref="K60:K69"/>
    <mergeCell ref="L60:L69"/>
  </mergeCells>
  <conditionalFormatting sqref="F10 F20 F30 F40 F50">
    <cfRule type="containsText" dxfId="546" priority="527" operator="containsText" text="Muy Baja">
      <formula>NOT(ISERROR(SEARCH("Muy Baja",F10)))</formula>
    </cfRule>
    <cfRule type="containsText" dxfId="545" priority="528" operator="containsText" text="Baja">
      <formula>NOT(ISERROR(SEARCH("Baja",F10)))</formula>
    </cfRule>
    <cfRule type="containsText" dxfId="544" priority="529" operator="containsText" text="Muy Alta">
      <formula>NOT(ISERROR(SEARCH("Muy Alta",F10)))</formula>
    </cfRule>
    <cfRule type="containsText" dxfId="543" priority="531" operator="containsText" text="Alta">
      <formula>NOT(ISERROR(SEARCH("Alta",F10)))</formula>
    </cfRule>
    <cfRule type="containsText" dxfId="542" priority="532" operator="containsText" text="Media">
      <formula>NOT(ISERROR(SEARCH("Media",F10)))</formula>
    </cfRule>
    <cfRule type="containsText" dxfId="541" priority="533" operator="containsText" text="Media">
      <formula>NOT(ISERROR(SEARCH("Media",F10)))</formula>
    </cfRule>
    <cfRule type="containsText" dxfId="540" priority="534" operator="containsText" text="Media">
      <formula>NOT(ISERROR(SEARCH("Media",F10)))</formula>
    </cfRule>
    <cfRule type="containsText" dxfId="539" priority="535" operator="containsText" text="Muy Baja">
      <formula>NOT(ISERROR(SEARCH("Muy Baja",F10)))</formula>
    </cfRule>
    <cfRule type="containsText" dxfId="538" priority="536" operator="containsText" text="Baja">
      <formula>NOT(ISERROR(SEARCH("Baja",F10)))</formula>
    </cfRule>
    <cfRule type="containsText" dxfId="537" priority="537" operator="containsText" text="Muy Baja">
      <formula>NOT(ISERROR(SEARCH("Muy Baja",F10)))</formula>
    </cfRule>
    <cfRule type="containsText" dxfId="536" priority="538" operator="containsText" text="Muy Baja">
      <formula>NOT(ISERROR(SEARCH("Muy Baja",F10)))</formula>
    </cfRule>
    <cfRule type="containsText" dxfId="535" priority="539" operator="containsText" text="Muy Baja">
      <formula>NOT(ISERROR(SEARCH("Muy Baja",F10)))</formula>
    </cfRule>
    <cfRule type="containsText" dxfId="534" priority="540" operator="containsText" text="Muy Baja'Tabla probabilidad'!">
      <formula>NOT(ISERROR(SEARCH("Muy Baja'Tabla probabilidad'!",F10)))</formula>
    </cfRule>
    <cfRule type="containsText" dxfId="533" priority="541" operator="containsText" text="Muy bajo">
      <formula>NOT(ISERROR(SEARCH("Muy bajo",F10)))</formula>
    </cfRule>
    <cfRule type="containsText" dxfId="532" priority="542" operator="containsText" text="Alta">
      <formula>NOT(ISERROR(SEARCH("Alta",F10)))</formula>
    </cfRule>
    <cfRule type="containsText" dxfId="531" priority="543" operator="containsText" text="Media">
      <formula>NOT(ISERROR(SEARCH("Media",F10)))</formula>
    </cfRule>
    <cfRule type="containsText" dxfId="530" priority="544" operator="containsText" text="Baja">
      <formula>NOT(ISERROR(SEARCH("Baja",F10)))</formula>
    </cfRule>
    <cfRule type="containsText" dxfId="529" priority="545" operator="containsText" text="Muy baja">
      <formula>NOT(ISERROR(SEARCH("Muy baja",F10)))</formula>
    </cfRule>
    <cfRule type="cellIs" dxfId="528" priority="548" operator="between">
      <formula>1</formula>
      <formula>2</formula>
    </cfRule>
    <cfRule type="cellIs" dxfId="527" priority="549" operator="between">
      <formula>0</formula>
      <formula>2</formula>
    </cfRule>
  </conditionalFormatting>
  <conditionalFormatting sqref="G10 G20 G30 G40 G50">
    <cfRule type="containsText" dxfId="526" priority="521" operator="containsText" text="Catastrófico">
      <formula>NOT(ISERROR(SEARCH("Catastrófico",G10)))</formula>
    </cfRule>
    <cfRule type="containsText" dxfId="525" priority="522" operator="containsText" text="Mayor">
      <formula>NOT(ISERROR(SEARCH("Mayor",G10)))</formula>
    </cfRule>
    <cfRule type="containsText" dxfId="524" priority="523" operator="containsText" text="Alta">
      <formula>NOT(ISERROR(SEARCH("Alta",G10)))</formula>
    </cfRule>
    <cfRule type="containsText" dxfId="523" priority="524" operator="containsText" text="Moderado">
      <formula>NOT(ISERROR(SEARCH("Moderado",G10)))</formula>
    </cfRule>
    <cfRule type="containsText" dxfId="522" priority="525" operator="containsText" text="Menor">
      <formula>NOT(ISERROR(SEARCH("Menor",G10)))</formula>
    </cfRule>
    <cfRule type="containsText" dxfId="521" priority="526" operator="containsText" text="Leve">
      <formula>NOT(ISERROR(SEARCH("Leve",G10)))</formula>
    </cfRule>
  </conditionalFormatting>
  <conditionalFormatting sqref="H10:I10 H20:I20 H30:I30 H40:I40 H50:I50">
    <cfRule type="containsText" dxfId="520" priority="516" operator="containsText" text="Extremo">
      <formula>NOT(ISERROR(SEARCH("Extremo",H10)))</formula>
    </cfRule>
    <cfRule type="containsText" dxfId="519" priority="517" operator="containsText" text="Alto">
      <formula>NOT(ISERROR(SEARCH("Alto",H10)))</formula>
    </cfRule>
    <cfRule type="containsText" dxfId="518" priority="518" operator="containsText" text="Bajo">
      <formula>NOT(ISERROR(SEARCH("Bajo",H10)))</formula>
    </cfRule>
    <cfRule type="containsText" dxfId="517" priority="519" operator="containsText" text="Moderado">
      <formula>NOT(ISERROR(SEARCH("Moderado",H10)))</formula>
    </cfRule>
    <cfRule type="containsText" dxfId="516" priority="520" operator="containsText" text="Extremo">
      <formula>NOT(ISERROR(SEARCH("Extremo",H10)))</formula>
    </cfRule>
  </conditionalFormatting>
  <conditionalFormatting sqref="J10:J59">
    <cfRule type="containsText" dxfId="515" priority="218" operator="containsText" text="Muy Baja">
      <formula>NOT(ISERROR(SEARCH("Muy Baja",J10)))</formula>
    </cfRule>
    <cfRule type="containsText" dxfId="514" priority="485" operator="containsText" text="Muy Alta">
      <formula>NOT(ISERROR(SEARCH("Muy Alta",J10)))</formula>
    </cfRule>
    <cfRule type="containsText" dxfId="513" priority="486" operator="containsText" text="Alta">
      <formula>NOT(ISERROR(SEARCH("Alta",J10)))</formula>
    </cfRule>
    <cfRule type="containsText" dxfId="512" priority="487" operator="containsText" text="Media">
      <formula>NOT(ISERROR(SEARCH("Media",J10)))</formula>
    </cfRule>
    <cfRule type="containsText" dxfId="511" priority="488" operator="containsText" text="Baja">
      <formula>NOT(ISERROR(SEARCH("Baja",J10)))</formula>
    </cfRule>
    <cfRule type="containsText" dxfId="510" priority="489" operator="containsText" text="Muy Baja">
      <formula>NOT(ISERROR(SEARCH("Muy Baja",J10)))</formula>
    </cfRule>
  </conditionalFormatting>
  <conditionalFormatting sqref="K10:K59">
    <cfRule type="containsText" dxfId="509" priority="480" operator="containsText" text="Catastrófico">
      <formula>NOT(ISERROR(SEARCH("Catastrófico",K10)))</formula>
    </cfRule>
    <cfRule type="containsText" dxfId="508" priority="481" operator="containsText" text="Moderado">
      <formula>NOT(ISERROR(SEARCH("Moderado",K10)))</formula>
    </cfRule>
    <cfRule type="containsText" dxfId="507" priority="482" operator="containsText" text="Menor">
      <formula>NOT(ISERROR(SEARCH("Menor",K10)))</formula>
    </cfRule>
    <cfRule type="containsText" dxfId="506" priority="483" operator="containsText" text="Leve">
      <formula>NOT(ISERROR(SEARCH("Leve",K10)))</formula>
    </cfRule>
    <cfRule type="containsText" dxfId="505" priority="484" operator="containsText" text="Mayor">
      <formula>NOT(ISERROR(SEARCH("Mayor",K10)))</formula>
    </cfRule>
  </conditionalFormatting>
  <conditionalFormatting sqref="M10 M20 M30 M40 M50">
    <cfRule type="containsText" dxfId="504" priority="490" operator="containsText" text="Extremo">
      <formula>NOT(ISERROR(SEARCH("Extremo",M10)))</formula>
    </cfRule>
    <cfRule type="containsText" dxfId="503" priority="491" operator="containsText" text="Alto">
      <formula>NOT(ISERROR(SEARCH("Alto",M10)))</formula>
    </cfRule>
    <cfRule type="containsText" dxfId="502" priority="492" operator="containsText" text="Moderado">
      <formula>NOT(ISERROR(SEARCH("Moderado",M10)))</formula>
    </cfRule>
    <cfRule type="containsText" dxfId="501" priority="493" operator="containsText" text="Menor">
      <formula>NOT(ISERROR(SEARCH("Menor",M10)))</formula>
    </cfRule>
    <cfRule type="containsText" dxfId="500" priority="494" operator="containsText" text="Bajo">
      <formula>NOT(ISERROR(SEARCH("Bajo",M10)))</formula>
    </cfRule>
    <cfRule type="containsText" dxfId="499" priority="495" operator="containsText" text="Moderado">
      <formula>NOT(ISERROR(SEARCH("Moderado",M10)))</formula>
    </cfRule>
    <cfRule type="containsText" dxfId="498" priority="496" operator="containsText" text="Extremo">
      <formula>NOT(ISERROR(SEARCH("Extremo",M10)))</formula>
    </cfRule>
    <cfRule type="containsText" dxfId="497" priority="497" operator="containsText" text="Baja">
      <formula>NOT(ISERROR(SEARCH("Baja",M10)))</formula>
    </cfRule>
    <cfRule type="containsText" dxfId="496" priority="498" operator="containsText" text="Alto">
      <formula>NOT(ISERROR(SEARCH("Alto",M10)))</formula>
    </cfRule>
  </conditionalFormatting>
  <conditionalFormatting sqref="F60">
    <cfRule type="containsText" dxfId="495" priority="191" operator="containsText" text="Muy Baja">
      <formula>NOT(ISERROR(SEARCH("Muy Baja",F60)))</formula>
    </cfRule>
    <cfRule type="containsText" dxfId="494" priority="192" operator="containsText" text="Baja">
      <formula>NOT(ISERROR(SEARCH("Baja",F60)))</formula>
    </cfRule>
    <cfRule type="containsText" dxfId="493" priority="193" operator="containsText" text="Muy Alta">
      <formula>NOT(ISERROR(SEARCH("Muy Alta",F60)))</formula>
    </cfRule>
    <cfRule type="containsText" dxfId="492" priority="194" operator="containsText" text="Alta">
      <formula>NOT(ISERROR(SEARCH("Alta",F60)))</formula>
    </cfRule>
    <cfRule type="containsText" dxfId="491" priority="195" operator="containsText" text="Media">
      <formula>NOT(ISERROR(SEARCH("Media",F60)))</formula>
    </cfRule>
    <cfRule type="containsText" dxfId="490" priority="196" operator="containsText" text="Media">
      <formula>NOT(ISERROR(SEARCH("Media",F60)))</formula>
    </cfRule>
    <cfRule type="containsText" dxfId="489" priority="197" operator="containsText" text="Media">
      <formula>NOT(ISERROR(SEARCH("Media",F60)))</formula>
    </cfRule>
    <cfRule type="containsText" dxfId="488" priority="198" operator="containsText" text="Muy Baja">
      <formula>NOT(ISERROR(SEARCH("Muy Baja",F60)))</formula>
    </cfRule>
    <cfRule type="containsText" dxfId="487" priority="199" operator="containsText" text="Baja">
      <formula>NOT(ISERROR(SEARCH("Baja",F60)))</formula>
    </cfRule>
    <cfRule type="containsText" dxfId="486" priority="200" operator="containsText" text="Muy Baja">
      <formula>NOT(ISERROR(SEARCH("Muy Baja",F60)))</formula>
    </cfRule>
    <cfRule type="containsText" dxfId="485" priority="201" operator="containsText" text="Muy Baja">
      <formula>NOT(ISERROR(SEARCH("Muy Baja",F60)))</formula>
    </cfRule>
    <cfRule type="containsText" dxfId="484" priority="202" operator="containsText" text="Muy Baja">
      <formula>NOT(ISERROR(SEARCH("Muy Baja",F60)))</formula>
    </cfRule>
    <cfRule type="containsText" dxfId="483" priority="203" operator="containsText" text="Muy Baja'Tabla probabilidad'!">
      <formula>NOT(ISERROR(SEARCH("Muy Baja'Tabla probabilidad'!",F60)))</formula>
    </cfRule>
    <cfRule type="containsText" dxfId="482" priority="204" operator="containsText" text="Muy bajo">
      <formula>NOT(ISERROR(SEARCH("Muy bajo",F60)))</formula>
    </cfRule>
    <cfRule type="containsText" dxfId="481" priority="205" operator="containsText" text="Alta">
      <formula>NOT(ISERROR(SEARCH("Alta",F60)))</formula>
    </cfRule>
    <cfRule type="containsText" dxfId="480" priority="206" operator="containsText" text="Media">
      <formula>NOT(ISERROR(SEARCH("Media",F60)))</formula>
    </cfRule>
    <cfRule type="containsText" dxfId="479" priority="207" operator="containsText" text="Baja">
      <formula>NOT(ISERROR(SEARCH("Baja",F60)))</formula>
    </cfRule>
    <cfRule type="containsText" dxfId="478" priority="208" operator="containsText" text="Muy baja">
      <formula>NOT(ISERROR(SEARCH("Muy baja",F60)))</formula>
    </cfRule>
    <cfRule type="cellIs" dxfId="477" priority="211" operator="between">
      <formula>1</formula>
      <formula>2</formula>
    </cfRule>
    <cfRule type="cellIs" dxfId="476" priority="212" operator="between">
      <formula>0</formula>
      <formula>2</formula>
    </cfRule>
  </conditionalFormatting>
  <conditionalFormatting sqref="G60">
    <cfRule type="containsText" dxfId="475" priority="185" operator="containsText" text="Catastrófico">
      <formula>NOT(ISERROR(SEARCH("Catastrófico",G60)))</formula>
    </cfRule>
    <cfRule type="containsText" dxfId="474" priority="186" operator="containsText" text="Mayor">
      <formula>NOT(ISERROR(SEARCH("Mayor",G60)))</formula>
    </cfRule>
    <cfRule type="containsText" dxfId="473" priority="187" operator="containsText" text="Alta">
      <formula>NOT(ISERROR(SEARCH("Alta",G60)))</formula>
    </cfRule>
    <cfRule type="containsText" dxfId="472" priority="188" operator="containsText" text="Moderado">
      <formula>NOT(ISERROR(SEARCH("Moderado",G60)))</formula>
    </cfRule>
    <cfRule type="containsText" dxfId="471" priority="189" operator="containsText" text="Menor">
      <formula>NOT(ISERROR(SEARCH("Menor",G60)))</formula>
    </cfRule>
    <cfRule type="containsText" dxfId="470" priority="190" operator="containsText" text="Leve">
      <formula>NOT(ISERROR(SEARCH("Leve",G60)))</formula>
    </cfRule>
  </conditionalFormatting>
  <conditionalFormatting sqref="H60:I60">
    <cfRule type="containsText" dxfId="469" priority="180" operator="containsText" text="Extremo">
      <formula>NOT(ISERROR(SEARCH("Extremo",H60)))</formula>
    </cfRule>
    <cfRule type="containsText" dxfId="468" priority="181" operator="containsText" text="Alto">
      <formula>NOT(ISERROR(SEARCH("Alto",H60)))</formula>
    </cfRule>
    <cfRule type="containsText" dxfId="467" priority="182" operator="containsText" text="Bajo">
      <formula>NOT(ISERROR(SEARCH("Bajo",H60)))</formula>
    </cfRule>
    <cfRule type="containsText" dxfId="466" priority="183" operator="containsText" text="Moderado">
      <formula>NOT(ISERROR(SEARCH("Moderado",H60)))</formula>
    </cfRule>
    <cfRule type="containsText" dxfId="465" priority="184" operator="containsText" text="Extremo">
      <formula>NOT(ISERROR(SEARCH("Extremo",H60)))</formula>
    </cfRule>
  </conditionalFormatting>
  <conditionalFormatting sqref="J60:J69">
    <cfRule type="containsText" dxfId="464" priority="160" operator="containsText" text="Muy Baja">
      <formula>NOT(ISERROR(SEARCH("Muy Baja",J60)))</formula>
    </cfRule>
    <cfRule type="containsText" dxfId="463" priority="166" operator="containsText" text="Muy Alta">
      <formula>NOT(ISERROR(SEARCH("Muy Alta",J60)))</formula>
    </cfRule>
    <cfRule type="containsText" dxfId="462" priority="167" operator="containsText" text="Alta">
      <formula>NOT(ISERROR(SEARCH("Alta",J60)))</formula>
    </cfRule>
    <cfRule type="containsText" dxfId="461" priority="168" operator="containsText" text="Media">
      <formula>NOT(ISERROR(SEARCH("Media",J60)))</formula>
    </cfRule>
    <cfRule type="containsText" dxfId="460" priority="169" operator="containsText" text="Baja">
      <formula>NOT(ISERROR(SEARCH("Baja",J60)))</formula>
    </cfRule>
    <cfRule type="containsText" dxfId="459" priority="170" operator="containsText" text="Muy Baja">
      <formula>NOT(ISERROR(SEARCH("Muy Baja",J60)))</formula>
    </cfRule>
  </conditionalFormatting>
  <conditionalFormatting sqref="K60:K69">
    <cfRule type="containsText" dxfId="458" priority="161" operator="containsText" text="Catastrófico">
      <formula>NOT(ISERROR(SEARCH("Catastrófico",K60)))</formula>
    </cfRule>
    <cfRule type="containsText" dxfId="457" priority="162" operator="containsText" text="Moderado">
      <formula>NOT(ISERROR(SEARCH("Moderado",K60)))</formula>
    </cfRule>
    <cfRule type="containsText" dxfId="456" priority="163" operator="containsText" text="Menor">
      <formula>NOT(ISERROR(SEARCH("Menor",K60)))</formula>
    </cfRule>
    <cfRule type="containsText" dxfId="455" priority="164" operator="containsText" text="Leve">
      <formula>NOT(ISERROR(SEARCH("Leve",K60)))</formula>
    </cfRule>
    <cfRule type="containsText" dxfId="454" priority="165" operator="containsText" text="Mayor">
      <formula>NOT(ISERROR(SEARCH("Mayor",K60)))</formula>
    </cfRule>
  </conditionalFormatting>
  <conditionalFormatting sqref="M60">
    <cfRule type="containsText" dxfId="453" priority="171" operator="containsText" text="Extremo">
      <formula>NOT(ISERROR(SEARCH("Extremo",M60)))</formula>
    </cfRule>
    <cfRule type="containsText" dxfId="452" priority="172" operator="containsText" text="Alto">
      <formula>NOT(ISERROR(SEARCH("Alto",M60)))</formula>
    </cfRule>
    <cfRule type="containsText" dxfId="451" priority="173" operator="containsText" text="Moderado">
      <formula>NOT(ISERROR(SEARCH("Moderado",M60)))</formula>
    </cfRule>
    <cfRule type="containsText" dxfId="450" priority="174" operator="containsText" text="Menor">
      <formula>NOT(ISERROR(SEARCH("Menor",M60)))</formula>
    </cfRule>
    <cfRule type="containsText" dxfId="449" priority="175" operator="containsText" text="Bajo">
      <formula>NOT(ISERROR(SEARCH("Bajo",M60)))</formula>
    </cfRule>
    <cfRule type="containsText" dxfId="448" priority="176" operator="containsText" text="Moderado">
      <formula>NOT(ISERROR(SEARCH("Moderado",M60)))</formula>
    </cfRule>
    <cfRule type="containsText" dxfId="447" priority="177" operator="containsText" text="Extremo">
      <formula>NOT(ISERROR(SEARCH("Extremo",M60)))</formula>
    </cfRule>
    <cfRule type="containsText" dxfId="446" priority="178" operator="containsText" text="Baja">
      <formula>NOT(ISERROR(SEARCH("Baja",M60)))</formula>
    </cfRule>
    <cfRule type="containsText" dxfId="445" priority="179" operator="containsText" text="Alto">
      <formula>NOT(ISERROR(SEARCH("Alto",M60)))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N10:N69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EE337F-F4E4-47F6-AD7A-B0773ED190D4}">
  <ds:schemaRefs>
    <ds:schemaRef ds:uri="http://schemas.microsoft.com/office/2006/metadata/properties"/>
    <ds:schemaRef ds:uri="http://schemas.microsoft.com/office/infopath/2007/PartnerControls"/>
    <ds:schemaRef ds:uri="1f8d7d97-b52e-4e8e-add1-cddb6c7f9c6e"/>
    <ds:schemaRef ds:uri="ebe62426-be44-4ac6-b4e7-c6e91301097f"/>
  </ds:schemaRefs>
</ds:datastoreItem>
</file>

<file path=customXml/itemProps3.xml><?xml version="1.0" encoding="utf-8"?>
<ds:datastoreItem xmlns:ds="http://schemas.openxmlformats.org/officeDocument/2006/customXml" ds:itemID="{1658E5DD-F4EC-4469-9D28-C77C1B9E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5</vt:i4>
      </vt:variant>
    </vt:vector>
  </HeadingPairs>
  <TitlesOfParts>
    <vt:vector size="20" baseType="lpstr">
      <vt:lpstr>1- Presentacion </vt:lpstr>
      <vt:lpstr>Conceptos 37001</vt:lpstr>
      <vt:lpstr>2-  Análisis de Contexto </vt:lpstr>
      <vt:lpstr>2.1 Análisis de contexto SG-SST</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'2-  Análisis de Contexto '!Área_de_impresión</vt:lpstr>
      <vt:lpstr>'2.1 Análisis de contexto SG-SST'!Área_de_impresión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Juan Sebastian Cachope Fajardo</cp:lastModifiedBy>
  <cp:revision/>
  <dcterms:created xsi:type="dcterms:W3CDTF">2021-04-16T16:11:31Z</dcterms:created>
  <dcterms:modified xsi:type="dcterms:W3CDTF">2025-05-27T14:12:19Z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