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defaultThemeVersion="166925"/>
  <mc:AlternateContent xmlns:mc="http://schemas.openxmlformats.org/markup-compatibility/2006">
    <mc:Choice Requires="x15">
      <x15ac:absPath xmlns:x15ac="http://schemas.microsoft.com/office/spreadsheetml/2010/11/ac" url="D:\CESAR AGUIRRE 2025\MATRICES DE RIESGOS 2024\"/>
    </mc:Choice>
  </mc:AlternateContent>
  <xr:revisionPtr revIDLastSave="0" documentId="13_ncr:1_{DB20D1CB-D1A7-475A-9249-5C165ACD7205}" xr6:coauthVersionLast="47" xr6:coauthVersionMax="47" xr10:uidLastSave="{00000000-0000-0000-0000-000000000000}"/>
  <bookViews>
    <workbookView xWindow="-120" yWindow="-120" windowWidth="29040" windowHeight="15720" tabRatio="885" firstSheet="6" activeTab="13" xr2:uid="{88AE9359-1123-4A22-A41B-C6B85A0AA7B3}"/>
  </bookViews>
  <sheets>
    <sheet name="1. Presentacion " sheetId="34" r:id="rId1"/>
    <sheet name="Conceptos 37001" sheetId="35" r:id="rId2"/>
    <sheet name="2. Análisis de Contexto" sheetId="46"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 name="Seguimiento 2 Trimestre" sheetId="42" r:id="rId12"/>
    <sheet name="Seguimiento 3 Trimestre" sheetId="43" r:id="rId13"/>
    <sheet name="Seguimiento 4 Trimestre" sheetId="44" r:id="rId14"/>
  </sheets>
  <externalReferences>
    <externalReference r:id="rId15"/>
    <externalReference r:id="rId16"/>
    <externalReference r:id="rId17"/>
    <externalReference r:id="rId18"/>
    <externalReference r:id="rId19"/>
    <externalReference r:id="rId20"/>
    <externalReference r:id="rId21"/>
  </externalReferences>
  <definedNames>
    <definedName name="_xlnm.Print_Area" localSheetId="2">'2. Análisis de Contexto'!$A$1:$F$80</definedName>
    <definedName name="_xlnm.Print_Area" localSheetId="5">'5. Identificación de Riesgos'!$A$1:$N$29</definedName>
    <definedName name="_xlnm.Print_Area" localSheetId="6">'6. Valoración Controles'!$A$1:$V$29</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 localSheetId="11">[4]GESTION!#REF!</definedName>
    <definedName name="GEST" localSheetId="12">[4]GESTION!#REF!</definedName>
    <definedName name="GEST" localSheetId="13">[4]GESTION!#REF!</definedName>
    <definedName name="GEST">[4]GESTION!#REF!</definedName>
    <definedName name="GESTION_SEG_3_TRIM">[3]GESTION!#REF!</definedName>
    <definedName name="INV" localSheetId="2">[3]INVERSION_SEG_3_TRIM!#REF!</definedName>
    <definedName name="INV" localSheetId="11">[4]INVERSION!#REF!</definedName>
    <definedName name="INV" localSheetId="12">[4]INVERSION!#REF!</definedName>
    <definedName name="INV" localSheetId="13">[4]INVERSION!#REF!</definedName>
    <definedName name="INV">[4]INVERSION!#REF!</definedName>
    <definedName name="INV_GEST" localSheetId="2">#REF!</definedName>
    <definedName name="INV_GEST" localSheetId="11">#REF!</definedName>
    <definedName name="INV_GEST" localSheetId="12">#REF!</definedName>
    <definedName name="INV_GEST" localSheetId="13">#REF!</definedName>
    <definedName name="INV_GEST">#REF!</definedName>
    <definedName name="Posibilidad" localSheetId="0">[5]Hoja2!$H$3:$H$7</definedName>
    <definedName name="Posibilidad" localSheetId="2">[5]Hoja2!$H$3:$H$7</definedName>
    <definedName name="Posibilidad" localSheetId="3">[6]Hoja2!$H$3:$H$7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[7]Hoja2!$H$3:$H$7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29" l="1"/>
  <c r="C5" i="18" l="1"/>
  <c r="I22" i="5" l="1"/>
  <c r="I21" i="5"/>
  <c r="G60" i="40" l="1"/>
  <c r="G50" i="40"/>
  <c r="G40" i="40"/>
  <c r="C5" i="44" l="1"/>
  <c r="C4" i="44"/>
  <c r="C5" i="43"/>
  <c r="C4" i="43"/>
  <c r="C5" i="42"/>
  <c r="C4" i="42"/>
  <c r="C4" i="18"/>
  <c r="R42" i="41"/>
  <c r="R43" i="41"/>
  <c r="R44" i="41"/>
  <c r="R45" i="41"/>
  <c r="R46" i="41"/>
  <c r="R47" i="41"/>
  <c r="R48" i="41"/>
  <c r="R49" i="41"/>
  <c r="R69" i="41"/>
  <c r="R62" i="41"/>
  <c r="R63" i="41"/>
  <c r="R64" i="41"/>
  <c r="R65" i="41"/>
  <c r="R66" i="41"/>
  <c r="R67" i="41"/>
  <c r="R68" i="41"/>
  <c r="J69" i="41"/>
  <c r="J65" i="41"/>
  <c r="J66" i="41"/>
  <c r="J67" i="41"/>
  <c r="J68" i="41"/>
  <c r="J51" i="41"/>
  <c r="J52" i="41"/>
  <c r="J53" i="41"/>
  <c r="J54" i="41"/>
  <c r="J55" i="41"/>
  <c r="J56" i="41"/>
  <c r="J57" i="41"/>
  <c r="J58" i="41"/>
  <c r="J59" i="41"/>
  <c r="J43" i="41"/>
  <c r="J44" i="41"/>
  <c r="J45" i="41"/>
  <c r="J46" i="41"/>
  <c r="J47" i="41"/>
  <c r="J48" i="41"/>
  <c r="J49" i="41"/>
  <c r="J25" i="41"/>
  <c r="J26" i="41"/>
  <c r="J27" i="41"/>
  <c r="J28" i="41"/>
  <c r="J29" i="41"/>
  <c r="R21" i="41"/>
  <c r="R22" i="41"/>
  <c r="R23" i="41"/>
  <c r="R24" i="41"/>
  <c r="R25" i="41"/>
  <c r="R26" i="41"/>
  <c r="R27" i="41"/>
  <c r="R28" i="41"/>
  <c r="R29" i="41"/>
  <c r="R12" i="41"/>
  <c r="R13" i="41"/>
  <c r="R14" i="41"/>
  <c r="R15" i="41"/>
  <c r="R16" i="41"/>
  <c r="R17" i="41"/>
  <c r="R18" i="41"/>
  <c r="R19" i="41"/>
  <c r="J15" i="41"/>
  <c r="J16" i="41"/>
  <c r="J17" i="41"/>
  <c r="J18" i="41"/>
  <c r="J19" i="41"/>
  <c r="C5" i="29"/>
  <c r="C4" i="29"/>
  <c r="B20" i="41"/>
  <c r="B30" i="41"/>
  <c r="B40" i="41"/>
  <c r="B50" i="41"/>
  <c r="B60" i="41"/>
  <c r="B70" i="41"/>
  <c r="B80" i="41"/>
  <c r="B10" i="41"/>
  <c r="E89" i="29" l="1"/>
  <c r="E88" i="29"/>
  <c r="E87" i="29"/>
  <c r="E86" i="29"/>
  <c r="E85" i="29"/>
  <c r="E84" i="29"/>
  <c r="E83" i="29"/>
  <c r="E82" i="29"/>
  <c r="E81" i="29"/>
  <c r="E80" i="29"/>
  <c r="C80" i="29"/>
  <c r="C80" i="44" s="1"/>
  <c r="B80" i="29"/>
  <c r="B80" i="43" s="1"/>
  <c r="A80" i="29"/>
  <c r="A80" i="43" s="1"/>
  <c r="E79" i="29"/>
  <c r="E78" i="29"/>
  <c r="E77" i="29"/>
  <c r="E76" i="29"/>
  <c r="E75" i="29"/>
  <c r="E74" i="29"/>
  <c r="E73" i="29"/>
  <c r="E72" i="29"/>
  <c r="E71" i="29"/>
  <c r="E70" i="29"/>
  <c r="C70" i="29"/>
  <c r="C70" i="42" s="1"/>
  <c r="B70" i="29"/>
  <c r="B70" i="44" s="1"/>
  <c r="A70" i="29"/>
  <c r="A70" i="44" s="1"/>
  <c r="E69" i="29"/>
  <c r="E68" i="29"/>
  <c r="E67" i="29"/>
  <c r="E66" i="29"/>
  <c r="E65" i="29"/>
  <c r="E64" i="29"/>
  <c r="E63" i="29"/>
  <c r="E62" i="29"/>
  <c r="E61" i="29"/>
  <c r="E60" i="29"/>
  <c r="C60" i="29"/>
  <c r="C60" i="42" s="1"/>
  <c r="B60" i="29"/>
  <c r="B60" i="42" s="1"/>
  <c r="A60" i="29"/>
  <c r="A60" i="42" s="1"/>
  <c r="E40" i="29"/>
  <c r="E41" i="29"/>
  <c r="E42" i="29"/>
  <c r="E43" i="29"/>
  <c r="E44" i="29"/>
  <c r="E45" i="29"/>
  <c r="E46" i="29"/>
  <c r="E47" i="29"/>
  <c r="E48" i="29"/>
  <c r="E49" i="29"/>
  <c r="E50" i="29"/>
  <c r="E51" i="29"/>
  <c r="E52" i="29"/>
  <c r="E53" i="29"/>
  <c r="E54" i="29"/>
  <c r="E55" i="29"/>
  <c r="E56" i="29"/>
  <c r="E57" i="29"/>
  <c r="E58" i="29"/>
  <c r="E59"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C70" i="41"/>
  <c r="C71" i="41"/>
  <c r="C72" i="41"/>
  <c r="C73" i="41"/>
  <c r="C74" i="41"/>
  <c r="C75" i="41"/>
  <c r="C76" i="41"/>
  <c r="C77" i="41"/>
  <c r="C78" i="41"/>
  <c r="C79" i="41"/>
  <c r="C80" i="41"/>
  <c r="C81" i="41"/>
  <c r="C82" i="41"/>
  <c r="C83" i="41"/>
  <c r="C84" i="41"/>
  <c r="C85" i="41"/>
  <c r="C86" i="41"/>
  <c r="C87" i="41"/>
  <c r="C88" i="41"/>
  <c r="C89" i="41"/>
  <c r="C60" i="41"/>
  <c r="C61" i="41"/>
  <c r="C62" i="41"/>
  <c r="C63" i="41"/>
  <c r="C64" i="41"/>
  <c r="C65" i="41"/>
  <c r="C66" i="41"/>
  <c r="C67" i="41"/>
  <c r="C68" i="41"/>
  <c r="C69" i="41"/>
  <c r="C50" i="41"/>
  <c r="C51" i="41"/>
  <c r="C52" i="41"/>
  <c r="C53" i="41"/>
  <c r="C54" i="41"/>
  <c r="C55" i="41"/>
  <c r="C56" i="41"/>
  <c r="C57" i="41"/>
  <c r="C58" i="41"/>
  <c r="C59" i="41"/>
  <c r="C39" i="41"/>
  <c r="C40" i="41"/>
  <c r="C41" i="41"/>
  <c r="C42" i="41"/>
  <c r="C43" i="41"/>
  <c r="C44" i="41"/>
  <c r="C45" i="41"/>
  <c r="C46" i="41"/>
  <c r="C47" i="41"/>
  <c r="C48" i="41"/>
  <c r="C49" i="41"/>
  <c r="C30" i="41"/>
  <c r="C31" i="41"/>
  <c r="C32" i="41"/>
  <c r="C33" i="41"/>
  <c r="C34" i="41"/>
  <c r="C35" i="41"/>
  <c r="C36" i="41"/>
  <c r="C37" i="41"/>
  <c r="C38" i="41"/>
  <c r="C15" i="41"/>
  <c r="C16" i="41"/>
  <c r="C17" i="41"/>
  <c r="C18" i="41"/>
  <c r="C19" i="41"/>
  <c r="C20" i="41"/>
  <c r="C21" i="41"/>
  <c r="C22" i="41"/>
  <c r="C23" i="41"/>
  <c r="C24" i="41"/>
  <c r="C25" i="41"/>
  <c r="C26" i="41"/>
  <c r="C27" i="41"/>
  <c r="C28" i="41"/>
  <c r="C29" i="41"/>
  <c r="C11" i="41"/>
  <c r="C12" i="41"/>
  <c r="C13" i="41"/>
  <c r="C14" i="41"/>
  <c r="C10"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64" i="41"/>
  <c r="L65" i="41"/>
  <c r="L66" i="41"/>
  <c r="L67" i="41"/>
  <c r="L68" i="41"/>
  <c r="L69" i="41"/>
  <c r="L70" i="41"/>
  <c r="L71" i="41"/>
  <c r="L72" i="41"/>
  <c r="L73" i="41"/>
  <c r="L74" i="41"/>
  <c r="L75" i="41"/>
  <c r="L76" i="41"/>
  <c r="L77" i="41"/>
  <c r="L78" i="41"/>
  <c r="L79" i="41"/>
  <c r="L80" i="41"/>
  <c r="L81" i="41"/>
  <c r="L82" i="41"/>
  <c r="L83" i="41"/>
  <c r="L84" i="41"/>
  <c r="L85" i="41"/>
  <c r="L86" i="41"/>
  <c r="L87" i="41"/>
  <c r="L88" i="41"/>
  <c r="L89" i="41"/>
  <c r="L14" i="41"/>
  <c r="L15" i="41"/>
  <c r="L16" i="41"/>
  <c r="L17" i="41"/>
  <c r="L18" i="41"/>
  <c r="L19" i="41"/>
  <c r="L20" i="41"/>
  <c r="L21" i="41"/>
  <c r="L22" i="41"/>
  <c r="R11" i="41"/>
  <c r="R10" i="41"/>
  <c r="L13" i="41"/>
  <c r="L12" i="41"/>
  <c r="L11" i="41"/>
  <c r="L10" i="41"/>
  <c r="R89" i="41"/>
  <c r="J89" i="41"/>
  <c r="R88" i="41"/>
  <c r="J88" i="41"/>
  <c r="R87" i="41"/>
  <c r="J87" i="41"/>
  <c r="R86" i="41"/>
  <c r="J86" i="41"/>
  <c r="R85" i="41"/>
  <c r="J85" i="41"/>
  <c r="R84" i="41"/>
  <c r="J84" i="41"/>
  <c r="R83" i="41"/>
  <c r="J83" i="41"/>
  <c r="R82" i="41"/>
  <c r="J82" i="41"/>
  <c r="R81" i="41"/>
  <c r="J81" i="41"/>
  <c r="R80" i="41"/>
  <c r="J80" i="41"/>
  <c r="R79" i="41"/>
  <c r="J79" i="41"/>
  <c r="R78" i="41"/>
  <c r="J78" i="41"/>
  <c r="R77" i="41"/>
  <c r="J77" i="41"/>
  <c r="R76" i="41"/>
  <c r="J76" i="41"/>
  <c r="R75" i="41"/>
  <c r="J75" i="41"/>
  <c r="R74" i="41"/>
  <c r="J74" i="41"/>
  <c r="R73" i="41"/>
  <c r="J73" i="41"/>
  <c r="R72" i="41"/>
  <c r="J72" i="41"/>
  <c r="R71" i="41"/>
  <c r="J71" i="41"/>
  <c r="R70" i="41"/>
  <c r="J70" i="41"/>
  <c r="J64" i="41"/>
  <c r="J63" i="41"/>
  <c r="J62" i="41"/>
  <c r="R61" i="41"/>
  <c r="J61" i="41"/>
  <c r="R60" i="41"/>
  <c r="J60" i="41"/>
  <c r="R59" i="41"/>
  <c r="R58" i="41"/>
  <c r="R57" i="41"/>
  <c r="R56" i="41"/>
  <c r="R55" i="41"/>
  <c r="R54" i="41"/>
  <c r="R53" i="41"/>
  <c r="R52" i="41"/>
  <c r="R51" i="41"/>
  <c r="R50" i="41"/>
  <c r="S50" i="41" s="1"/>
  <c r="J50" i="41"/>
  <c r="J42" i="41"/>
  <c r="R41" i="41"/>
  <c r="J41" i="41"/>
  <c r="R40" i="41"/>
  <c r="S40" i="41" s="1"/>
  <c r="J40" i="41"/>
  <c r="R39" i="41"/>
  <c r="J39" i="41"/>
  <c r="R38" i="41"/>
  <c r="J38" i="41"/>
  <c r="R37" i="41"/>
  <c r="J37" i="41"/>
  <c r="R36" i="41"/>
  <c r="J36" i="41"/>
  <c r="R35" i="41"/>
  <c r="J35" i="41"/>
  <c r="R34" i="41"/>
  <c r="J34" i="41"/>
  <c r="R33" i="41"/>
  <c r="J33" i="41"/>
  <c r="R32" i="41"/>
  <c r="J32" i="41"/>
  <c r="R31" i="41"/>
  <c r="J31" i="41"/>
  <c r="R30" i="41"/>
  <c r="J30" i="41"/>
  <c r="K30" i="41" s="1"/>
  <c r="J24" i="41"/>
  <c r="J23" i="41"/>
  <c r="J22" i="41"/>
  <c r="J21" i="41"/>
  <c r="R20" i="41"/>
  <c r="S20" i="41" s="1"/>
  <c r="J20" i="41"/>
  <c r="J14" i="41"/>
  <c r="J13" i="41"/>
  <c r="J12" i="41"/>
  <c r="J11" i="41"/>
  <c r="J10" i="41"/>
  <c r="C50" i="29"/>
  <c r="C50" i="43" s="1"/>
  <c r="B50" i="29"/>
  <c r="B50" i="43" s="1"/>
  <c r="A50" i="29"/>
  <c r="A50" i="42" s="1"/>
  <c r="C40" i="29"/>
  <c r="C40" i="44" s="1"/>
  <c r="B40" i="29"/>
  <c r="B40" i="43" s="1"/>
  <c r="A40" i="29"/>
  <c r="C30" i="29"/>
  <c r="C30" i="42" s="1"/>
  <c r="B30" i="29"/>
  <c r="B30" i="44" s="1"/>
  <c r="A30" i="29"/>
  <c r="A30" i="44" s="1"/>
  <c r="C20" i="29"/>
  <c r="B20" i="29"/>
  <c r="A20" i="29"/>
  <c r="A20" i="42" s="1"/>
  <c r="C10" i="29"/>
  <c r="C10" i="43" s="1"/>
  <c r="B10" i="43"/>
  <c r="A10" i="29"/>
  <c r="A10" i="43" s="1"/>
  <c r="F80" i="29"/>
  <c r="F70" i="29"/>
  <c r="F60" i="29"/>
  <c r="G30" i="40"/>
  <c r="H30" i="40" s="1"/>
  <c r="F30" i="29" s="1"/>
  <c r="G20" i="40"/>
  <c r="H20" i="40" s="1"/>
  <c r="F20" i="29" s="1"/>
  <c r="G10" i="40"/>
  <c r="H10" i="40" s="1"/>
  <c r="A40" i="43" l="1"/>
  <c r="A40" i="18"/>
  <c r="B20" i="42"/>
  <c r="B20" i="18"/>
  <c r="C20" i="43"/>
  <c r="C20" i="18"/>
  <c r="S80" i="41"/>
  <c r="S10" i="41"/>
  <c r="K60" i="41"/>
  <c r="T60" i="41" s="1"/>
  <c r="J60" i="29" s="1"/>
  <c r="K10" i="41"/>
  <c r="T10" i="41" s="1"/>
  <c r="J10" i="29" s="1"/>
  <c r="D10" i="44" s="1"/>
  <c r="K70" i="41"/>
  <c r="S60" i="41"/>
  <c r="S70" i="41"/>
  <c r="K40" i="41"/>
  <c r="T40" i="41" s="1"/>
  <c r="J40" i="29" s="1"/>
  <c r="K50" i="41"/>
  <c r="T50" i="41"/>
  <c r="J50" i="29" s="1"/>
  <c r="F50" i="29"/>
  <c r="C60" i="18"/>
  <c r="A10" i="42"/>
  <c r="C20" i="42"/>
  <c r="B50" i="42"/>
  <c r="C40" i="43"/>
  <c r="A70" i="43"/>
  <c r="C80" i="43"/>
  <c r="A20" i="44"/>
  <c r="C30" i="44"/>
  <c r="A60" i="44"/>
  <c r="C70" i="44"/>
  <c r="T70" i="41"/>
  <c r="J70" i="29" s="1"/>
  <c r="B50" i="18"/>
  <c r="B10" i="42"/>
  <c r="A40" i="42"/>
  <c r="C50" i="42"/>
  <c r="A80" i="42"/>
  <c r="A30" i="43"/>
  <c r="B70" i="43"/>
  <c r="B20" i="44"/>
  <c r="B60" i="44"/>
  <c r="C50" i="18"/>
  <c r="C10" i="42"/>
  <c r="B40" i="42"/>
  <c r="B80" i="42"/>
  <c r="B30" i="43"/>
  <c r="A60" i="43"/>
  <c r="C70" i="43"/>
  <c r="A10" i="44"/>
  <c r="C20" i="44"/>
  <c r="A50" i="44"/>
  <c r="C60" i="44"/>
  <c r="C40" i="42"/>
  <c r="A70" i="42"/>
  <c r="C80" i="42"/>
  <c r="A20" i="43"/>
  <c r="B60" i="43"/>
  <c r="B10" i="44"/>
  <c r="B50" i="44"/>
  <c r="F40" i="29"/>
  <c r="A30" i="42"/>
  <c r="B70" i="42"/>
  <c r="B20" i="43"/>
  <c r="A50" i="43"/>
  <c r="C60" i="43"/>
  <c r="C10" i="44"/>
  <c r="A40" i="44"/>
  <c r="C50" i="44"/>
  <c r="A80" i="44"/>
  <c r="B30" i="42"/>
  <c r="B40" i="44"/>
  <c r="B80" i="44"/>
  <c r="B60" i="18"/>
  <c r="C30" i="43"/>
  <c r="T30" i="41"/>
  <c r="F10" i="29"/>
  <c r="S30" i="41"/>
  <c r="K80" i="41"/>
  <c r="T80" i="41" s="1"/>
  <c r="J80" i="29" s="1"/>
  <c r="K20" i="41"/>
  <c r="T20" i="41" s="1"/>
  <c r="M50" i="40"/>
  <c r="M30" i="40"/>
  <c r="M40" i="40"/>
  <c r="M20" i="40"/>
  <c r="M10" i="40"/>
  <c r="D40" i="44" l="1"/>
  <c r="D40" i="42"/>
  <c r="D40" i="43"/>
  <c r="D10" i="43"/>
  <c r="D10" i="42"/>
  <c r="H70" i="29"/>
  <c r="G70" i="29"/>
  <c r="U70" i="41"/>
  <c r="H80" i="29"/>
  <c r="G80" i="29"/>
  <c r="U80" i="41"/>
  <c r="D50" i="43"/>
  <c r="D50" i="44"/>
  <c r="D50" i="42"/>
  <c r="D80" i="44"/>
  <c r="D80" i="42"/>
  <c r="D80" i="43"/>
  <c r="D60" i="43"/>
  <c r="D60" i="44"/>
  <c r="D50" i="18"/>
  <c r="D60" i="42"/>
  <c r="D70" i="42"/>
  <c r="D70" i="43"/>
  <c r="D70" i="44"/>
  <c r="D60" i="18"/>
  <c r="G60" i="29"/>
  <c r="U60" i="41"/>
  <c r="K60" i="29" s="1"/>
  <c r="O20" i="40"/>
  <c r="U20" i="41"/>
  <c r="K20" i="29" s="1"/>
  <c r="G20" i="29"/>
  <c r="J20" i="29"/>
  <c r="N30" i="40"/>
  <c r="H30" i="29" s="1"/>
  <c r="G30" i="29"/>
  <c r="U30" i="41"/>
  <c r="K30" i="29" s="1"/>
  <c r="N40" i="40"/>
  <c r="H40" i="29" s="1"/>
  <c r="U40" i="41"/>
  <c r="G40" i="29"/>
  <c r="H50" i="29"/>
  <c r="G50" i="29"/>
  <c r="U50" i="41"/>
  <c r="J30" i="29"/>
  <c r="N10" i="40"/>
  <c r="H10" i="29" s="1"/>
  <c r="G10" i="29"/>
  <c r="U10" i="41"/>
  <c r="K10" i="29" s="1"/>
  <c r="N50" i="40"/>
  <c r="H60" i="29" s="1"/>
  <c r="N20" i="40"/>
  <c r="H20" i="29" s="1"/>
  <c r="O40" i="40"/>
  <c r="O30" i="40"/>
  <c r="O10" i="40"/>
  <c r="E20" i="43" l="1"/>
  <c r="E20" i="44"/>
  <c r="E20" i="42"/>
  <c r="K80" i="29"/>
  <c r="V80" i="41"/>
  <c r="M80" i="29" s="1"/>
  <c r="E60" i="43"/>
  <c r="E60" i="44"/>
  <c r="E50" i="18"/>
  <c r="E60" i="42"/>
  <c r="D30" i="42"/>
  <c r="D30" i="43"/>
  <c r="D30" i="44"/>
  <c r="K70" i="29"/>
  <c r="V70" i="41"/>
  <c r="M70" i="29" s="1"/>
  <c r="E30" i="42"/>
  <c r="E30" i="43"/>
  <c r="E30" i="44"/>
  <c r="D20" i="43"/>
  <c r="D20" i="44"/>
  <c r="D20" i="42"/>
  <c r="V30" i="41"/>
  <c r="M30" i="29" s="1"/>
  <c r="K50" i="29"/>
  <c r="V50" i="41"/>
  <c r="M50" i="29" s="1"/>
  <c r="V60" i="41"/>
  <c r="M60" i="29" s="1"/>
  <c r="K40" i="29"/>
  <c r="V40" i="41"/>
  <c r="M40" i="29" s="1"/>
  <c r="V20" i="41"/>
  <c r="M20" i="29" s="1"/>
  <c r="V10" i="41"/>
  <c r="M10" i="29" s="1"/>
  <c r="F50" i="44" l="1"/>
  <c r="F50" i="42"/>
  <c r="F50" i="43"/>
  <c r="F80" i="42"/>
  <c r="F80" i="43"/>
  <c r="F80" i="44"/>
  <c r="E50" i="44"/>
  <c r="E50" i="42"/>
  <c r="E50" i="43"/>
  <c r="E80" i="42"/>
  <c r="E80" i="43"/>
  <c r="E80" i="44"/>
  <c r="E10" i="44"/>
  <c r="E10" i="42"/>
  <c r="E10" i="43"/>
  <c r="F30" i="43"/>
  <c r="F30" i="44"/>
  <c r="F30" i="42"/>
  <c r="F10" i="44"/>
  <c r="F10" i="42"/>
  <c r="F10" i="43"/>
  <c r="F70" i="43"/>
  <c r="F70" i="44"/>
  <c r="F60" i="18"/>
  <c r="F70" i="42"/>
  <c r="F40" i="42"/>
  <c r="F40" i="43"/>
  <c r="F40" i="44"/>
  <c r="E40" i="42"/>
  <c r="E40" i="43"/>
  <c r="E40" i="44"/>
  <c r="E70" i="42"/>
  <c r="E70" i="43"/>
  <c r="E70" i="44"/>
  <c r="E60" i="18"/>
  <c r="F20" i="44"/>
  <c r="F20" i="42"/>
  <c r="F20" i="43"/>
  <c r="F60" i="43"/>
  <c r="F60" i="44"/>
  <c r="F50" i="18"/>
  <c r="F60" i="42"/>
  <c r="C40" i="18"/>
  <c r="C10" i="18"/>
  <c r="B10" i="18"/>
  <c r="A10" i="18"/>
  <c r="B40" i="18" l="1"/>
  <c r="A30" i="18"/>
  <c r="A20" i="18"/>
  <c r="C30" i="18"/>
  <c r="B30" i="18"/>
  <c r="D10" i="18" l="1"/>
  <c r="D30" i="18"/>
  <c r="D40" i="18"/>
  <c r="E40" i="18"/>
  <c r="E20" i="18" l="1"/>
  <c r="E30" i="18"/>
  <c r="F30" i="18"/>
  <c r="F10" i="18"/>
  <c r="F40" i="18"/>
  <c r="D20" i="18"/>
  <c r="E10" i="18" l="1"/>
  <c r="F2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30" authorId="0" shapeId="0" xr:uid="{78B73568-12AA-42D1-A683-B25B9E9FE83B}">
      <text>
        <r>
          <rPr>
            <b/>
            <sz val="9"/>
            <color indexed="81"/>
            <rFont val="Tahoma"/>
            <family val="2"/>
          </rPr>
          <t>Cindy Paola Lopez Roncancio:</t>
        </r>
        <r>
          <rPr>
            <sz val="9"/>
            <color indexed="81"/>
            <rFont val="Tahoma"/>
            <family val="2"/>
          </rPr>
          <t xml:space="preserve">
</t>
        </r>
      </text>
    </comment>
    <comment ref="N50" authorId="0" shapeId="0" xr:uid="{EA1C6AE6-CF1F-448B-9A90-9AA50B529BED}">
      <text>
        <r>
          <rPr>
            <b/>
            <sz val="9"/>
            <color indexed="81"/>
            <rFont val="Tahoma"/>
            <family val="2"/>
          </rPr>
          <t>Cindy Paola Lopez Roncancio:</t>
        </r>
        <r>
          <rPr>
            <sz val="9"/>
            <color indexed="81"/>
            <rFont val="Tahoma"/>
            <family val="2"/>
          </rPr>
          <t xml:space="preserve">
</t>
        </r>
      </text>
    </comment>
    <comment ref="N70" authorId="0" shapeId="0" xr:uid="{E6D3EBF2-5739-4AC6-93CE-A541E3C60E0B}">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<sst xmlns="http://schemas.openxmlformats.org/spreadsheetml/2006/main" count="1027" uniqueCount="520">
  <si>
    <t xml:space="preserve"> MAPA DE RIESGOS SIGCMA</t>
  </si>
  <si>
    <t>DEPENDENCIA (Unidad misional del CSJ o Unidad de la DEAJ o Seccional o CSJ en caso de despachos judiciales certificados)</t>
  </si>
  <si>
    <t xml:space="preserve">DIRECCIÓN EJECUTIVA DE ADMINISTRACIÓN JUDICIAL </t>
  </si>
  <si>
    <t>PROCESO (indique el tipo de proceso si es Estratégico. Misional, Apoyo, Evaluación y Mejora y especifique el nombre del proceso)</t>
  </si>
  <si>
    <t>Misionales</t>
  </si>
  <si>
    <t>MEJORAMIENTO INFRAESTRUCTURA FÍSICA</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</si>
  <si>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</si>
  <si>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</si>
  <si>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</si>
  <si>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</si>
  <si>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</si>
  <si>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</si>
  <si>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</si>
  <si>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</si>
  <si>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</si>
  <si>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</si>
  <si>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</si>
  <si>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</si>
  <si>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</si>
  <si>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</si>
  <si>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</si>
  <si>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</si>
  <si>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</si>
  <si>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</si>
  <si>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</si>
  <si>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</si>
  <si>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</si>
  <si>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</si>
  <si>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 Unidad de Infraestructura Física</t>
  </si>
  <si>
    <t xml:space="preserve">PROCESO </t>
  </si>
  <si>
    <t>Mejoramiento de la Infraestructura Física</t>
  </si>
  <si>
    <t xml:space="preserve">DEPENDENCIA ADMINISTRATIVA O JUDICIAL CERTIFICADA </t>
  </si>
  <si>
    <t>Unidad de Infraestructura Física</t>
  </si>
  <si>
    <t>OBJETIVO DEL PROCESO</t>
  </si>
  <si>
    <t>MAPA DE PROCESOS DIRECCIÓN EJECUTIVA DE ADMINISTRACIÓN JUDICIAL</t>
  </si>
  <si>
    <t>PROCESOS DEPENDENCIA JUDICIALES CERTIFICADAS</t>
  </si>
  <si>
    <t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</si>
  <si>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</si>
  <si>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</si>
  <si>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</si>
  <si>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</si>
  <si>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</si>
  <si>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</si>
  <si>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</si>
  <si>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</si>
  <si>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</si>
  <si>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</si>
  <si>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</si>
  <si>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</si>
  <si>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</si>
  <si>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</si>
  <si>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</si>
  <si>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</si>
  <si>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</si>
  <si>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</si>
  <si>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</si>
  <si>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</si>
  <si>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</si>
  <si>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</si>
  <si>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</si>
  <si>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</si>
  <si>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</si>
  <si>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</si>
  <si>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</si>
  <si>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</si>
  <si>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</si>
  <si>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</si>
  <si>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</si>
  <si>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</si>
  <si>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</si>
  <si>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</si>
  <si>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</si>
  <si>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</si>
  <si>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</si>
  <si>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</si>
  <si>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</si>
  <si>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</si>
  <si>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</si>
  <si>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</si>
  <si>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</si>
  <si>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</si>
  <si>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</si>
  <si>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</si>
  <si>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</si>
  <si>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</si>
  <si>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</si>
  <si>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</si>
  <si>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</si>
  <si>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</si>
  <si>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</si>
  <si>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</si>
  <si>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</si>
  <si>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</si>
  <si>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</si>
  <si>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</si>
  <si>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</si>
  <si>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</si>
  <si>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</si>
  <si>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</si>
  <si>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</si>
  <si>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</si>
  <si>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</si>
  <si>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</si>
  <si>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</si>
  <si>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</si>
  <si>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</si>
  <si>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</si>
  <si>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</si>
  <si>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</si>
  <si>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</si>
  <si>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</si>
  <si>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</si>
  <si>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</si>
  <si>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</si>
  <si>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</si>
  <si>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</si>
  <si>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</si>
  <si>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</si>
  <si>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</si>
  <si>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</si>
  <si>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</si>
  <si>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</si>
  <si>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</si>
  <si>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</si>
  <si>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</si>
  <si>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</si>
  <si>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</si>
  <si>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</si>
  <si>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</si>
  <si>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</si>
  <si>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</si>
  <si>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</si>
  <si>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</si>
  <si>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</si>
  <si>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</si>
  <si>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</si>
  <si>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</si>
  <si>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</si>
  <si>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</si>
  <si>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</si>
  <si>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</si>
  <si>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</si>
  <si>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</si>
  <si>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</si>
  <si>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</si>
  <si>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</si>
  <si>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</si>
  <si>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</si>
  <si>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</si>
  <si>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</si>
  <si>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</si>
  <si>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</si>
  <si>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</si>
  <si>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</si>
  <si>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</si>
  <si>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</si>
  <si>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</si>
  <si>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</si>
  <si>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</si>
  <si>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</si>
  <si>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</si>
  <si>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</si>
  <si>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</si>
  <si>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</si>
  <si>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</si>
  <si>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</si>
  <si>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</si>
  <si>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</si>
  <si>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</si>
  <si>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</si>
  <si>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</si>
  <si>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</si>
  <si>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</si>
  <si>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</si>
  <si>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</si>
  <si>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</si>
  <si>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</si>
  <si>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</si>
  <si>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</si>
  <si>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</si>
  <si>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</si>
  <si>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</si>
  <si>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</si>
  <si>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</si>
  <si>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</si>
  <si>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</si>
  <si>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</si>
  <si>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</si>
  <si>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</si>
  <si>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</si>
  <si>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</si>
  <si>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</si>
  <si>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</si>
  <si>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</si>
  <si>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</si>
  <si>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</si>
  <si>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</si>
  <si>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</si>
  <si>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</si>
  <si>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</si>
  <si>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</si>
  <si>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</si>
  <si>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</si>
  <si>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</si>
  <si>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</si>
  <si>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</si>
  <si>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</si>
  <si>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</si>
  <si>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</si>
  <si>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</si>
  <si>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</si>
  <si>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</si>
  <si>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</si>
  <si>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</si>
  <si>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</si>
  <si>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</si>
  <si>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</si>
  <si>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</si>
  <si>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</si>
  <si>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</si>
  <si>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</si>
  <si>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</si>
  <si>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</si>
  <si>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</si>
  <si>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</si>
  <si>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</si>
  <si>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</si>
  <si>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</si>
  <si>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</si>
  <si>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</si>
  <si>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</si>
  <si>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</si>
  <si>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</si>
  <si>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</si>
  <si>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</si>
  <si>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</si>
  <si>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</si>
  <si>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</si>
  <si>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</si>
  <si>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</si>
  <si>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</si>
  <si>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</si>
  <si>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</si>
  <si>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</si>
  <si>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</si>
  <si>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</si>
  <si>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</si>
  <si>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</si>
  <si>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</si>
  <si>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</si>
  <si>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</si>
  <si>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</si>
  <si>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</si>
  <si>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</si>
  <si>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</si>
  <si>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</si>
  <si>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</si>
  <si>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</si>
  <si>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</si>
  <si>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</si>
  <si>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</si>
  <si>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</si>
  <si>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</si>
  <si>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</si>
  <si>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</si>
  <si>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</si>
  <si>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</si>
  <si>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</si>
  <si>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</si>
  <si>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</si>
  <si>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</si>
  <si>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</si>
  <si>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</si>
  <si>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</si>
  <si>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</si>
  <si>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</si>
  <si>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</si>
  <si>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</si>
  <si>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</si>
  <si>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</si>
  <si>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</si>
  <si>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</si>
  <si>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</si>
  <si>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</si>
  <si>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</si>
  <si>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</si>
  <si>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</si>
  <si>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</si>
  <si>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</si>
  <si>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</si>
  <si>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Fallas tecnológicas que impidan tramitar los procesos de contratación. </t>
  </si>
  <si>
    <t>Posibilidad de no tramitar los procesos de contratación por impedimentos en la oportuna publicación de los mismos en las plataformas digitales destinadas para tal fin y /o la perdidad de información de la entidad, impidiendo la prestación del servicio de justicia.</t>
  </si>
  <si>
    <t>Falla en la plataforma SECOP II</t>
  </si>
  <si>
    <t>Incumplimiento de las metas establecidas</t>
  </si>
  <si>
    <t>Afectación en la prestación del servicio de Justicia.</t>
  </si>
  <si>
    <t>Moderado - 3</t>
  </si>
  <si>
    <t>Falla en la Plataforma de la T.V.E</t>
  </si>
  <si>
    <t>Menor - 2</t>
  </si>
  <si>
    <t>Falla en la conexión a internet.</t>
  </si>
  <si>
    <t>Alta - 4</t>
  </si>
  <si>
    <t>Ataque cibernético.</t>
  </si>
  <si>
    <t/>
  </si>
  <si>
    <t>Fallas en la aplicación de prodecimientos contractuales.</t>
  </si>
  <si>
    <t>Posibilidad de no realizar la contratación requerida para garantizar la prestación del servicio oportuno de justicia.</t>
  </si>
  <si>
    <t xml:space="preserve">Fallas en la estructuración y planeación de los procesos. </t>
  </si>
  <si>
    <t>Leve - 1</t>
  </si>
  <si>
    <t xml:space="preserve">Inaplicación de normas vigentes en materia contractual (planeación), por parte de los responsables de adelantar los procesos de contratación de obra civil. </t>
  </si>
  <si>
    <t xml:space="preserve">Falta de personal profesional para la planeación y ejecución del proceso de contratación. </t>
  </si>
  <si>
    <t>Incumplimiento de los mantenimientos preventivos y correctivos.</t>
  </si>
  <si>
    <t>No ejecutar en forma oportuna y acorde con estipulaciones técnicas los mantenimientos de bienes muebles, inmuebles y equipos.</t>
  </si>
  <si>
    <t xml:space="preserve">Falta de insumos técnicos </t>
  </si>
  <si>
    <t>Afectación Económica</t>
  </si>
  <si>
    <t>Desconocimiento de la especificaciones del fabricante</t>
  </si>
  <si>
    <t>Incumplimiento de los proveedores de servicio</t>
  </si>
  <si>
    <t>Falta de personal</t>
  </si>
  <si>
    <t>Corrupción en los procesos de contratación, ejecución y/o manejo de información. Ofercer, prometer, entregar, aceptar o solicitar una ventaja indebida para conseguir la la recepción de Diseños u obras, adición  de  contratos de Estudios y Diseños o construcción de sedes y despachos judiciales.</t>
  </si>
  <si>
    <t xml:space="preserve">Recibir dádivas o beneficios a nombre propio o de terceros por revelar información confidencial, alterar, retener o no publicar información en los procesos. </t>
  </si>
  <si>
    <t>Falta de ética y valores.</t>
  </si>
  <si>
    <t>Muy Baja - 1</t>
  </si>
  <si>
    <t>Afectación de reputacion,imagén,  credibilidad, satisfacción de usuarios y PI</t>
  </si>
  <si>
    <t>Insuficientes programas de capacitación para la toma de conciencia debido al desconocimiento de la ley antisoborno (ISO 37001:2016), Plan Anticorrupción y  de los  valores y principios propios de la entidad.</t>
  </si>
  <si>
    <t>Desconocimiento del Código de Etica y Buen Gobierno.</t>
  </si>
  <si>
    <t>Falta o inaplicación de controles.</t>
  </si>
  <si>
    <t>Direccionamiento o manipulación para favorecer la contratación con un proveedor determinado.</t>
  </si>
  <si>
    <t>Carencia de la prestación del servicio Público de Administrar Justicia o prestarlo de manera tardía por causas ajenas a la voluntad de los servidores judiciales.</t>
  </si>
  <si>
    <t>Posibilidad de afectación en la prestación del servicio de Justicia debido a un suceso de fuerza mayor que imposibilita la gestión de la administración judicial (contratación de obras y servicios).</t>
  </si>
  <si>
    <t xml:space="preserve">Paros Judiciales que afecten la prestación del servicio. </t>
  </si>
  <si>
    <t>Huelgas, protestas ciudadanas o disturbios y hechos violentos, que alteren el orden público.</t>
  </si>
  <si>
    <t xml:space="preserve">Pandemia </t>
  </si>
  <si>
    <t>Emergencias ambientales</t>
  </si>
  <si>
    <t xml:space="preserve">Inaplicavilidad de la normatividad ambiental vigente en los procesos de contratación de obras y servicios </t>
  </si>
  <si>
    <t>Posibilidad de afectación ambiental debido al desconocimiento de los lineamientos ambientales y normatividad ambiental vigente para la contratación de obras y servicios.</t>
  </si>
  <si>
    <t>Falta de apropiación del Plan de Gestión Ambiental que aplica para la Rama Judicial Acuerdo PSAA14-10160</t>
  </si>
  <si>
    <t>Afectación Ambiental</t>
  </si>
  <si>
    <t xml:space="preserve">Afectación ambiental </t>
  </si>
  <si>
    <t>Baja participación de los servidores en las actividades de formación en el Sistema de Gestión Ambiental.</t>
  </si>
  <si>
    <t>Uso de correos no institucionales, que no permiten la llegada de campañas ambientales enviadas por correos masivos.</t>
  </si>
  <si>
    <t>Poco compromiso en la aplicabilidad y formación de la cultura ambiental.</t>
  </si>
  <si>
    <t>Carencia de liderazgo en el Sistema de Gestión Ambiental.</t>
  </si>
  <si>
    <t xml:space="preserve">MATRIZ DE RIESGOS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</si>
  <si>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</si>
  <si>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</si>
  <si>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</si>
  <si>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</si>
  <si>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</si>
  <si>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</si>
  <si>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</si>
  <si>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0"/>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</si>
  <si>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</si>
  <si>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</si>
  <si>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</si>
  <si>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</si>
  <si>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</si>
  <si>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</si>
  <si>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0"/>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</si>
  <si>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</si>
  <si>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</si>
  <si>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</si>
  <si>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</si>
  <si>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</si>
  <si>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</si>
  <si>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</si>
  <si>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r>
      <t>El Coordinador xxxx  (responsable),   diariamente(</t>
    </r>
    <r>
      <rPr>
        <sz val="10"/>
        <color rgb="FFFF0000"/>
        <rFont val="Calibri"/>
        <family val="2"/>
        <scheme val="minor"/>
      </rPr>
      <t>periodicidad</t>
    </r>
    <r>
      <rPr>
        <sz val="10"/>
        <rFont val="Calibri"/>
        <family val="2"/>
        <scheme val="minor"/>
      </rPr>
      <t>) verifica (q</t>
    </r>
    <r>
      <rPr>
        <sz val="10"/>
        <color rgb="FFFF0000"/>
        <rFont val="Calibri"/>
        <family val="2"/>
        <scheme val="minor"/>
      </rPr>
      <t>ué busca hace</t>
    </r>
    <r>
      <rPr>
        <sz val="10"/>
        <rFont val="Calibri"/>
        <family val="2"/>
        <scheme val="minor"/>
      </rPr>
      <t>r) la dispobibilidad de los canales     (</t>
    </r>
    <r>
      <rPr>
        <sz val="10"/>
        <color rgb="FFFF0000"/>
        <rFont val="Calibri"/>
        <family val="2"/>
        <scheme val="minor"/>
      </rPr>
      <t>cómo se hace</t>
    </r>
    <r>
      <rPr>
        <sz val="10"/>
        <rFont val="Calibri"/>
        <family val="2"/>
        <scheme val="minor"/>
      </rPr>
      <t xml:space="preserve">), si encuentran fallas.........   incumplimientos </t>
    </r>
    <r>
      <rPr>
        <sz val="10"/>
        <color rgb="FFFF0000"/>
        <rFont val="Calibri"/>
        <family val="2"/>
        <scheme val="minor"/>
      </rPr>
      <t>(desviación)</t>
    </r>
    <r>
      <rPr>
        <sz val="10"/>
        <rFont val="Calibri"/>
        <family val="2"/>
        <scheme val="minor"/>
      </rPr>
      <t xml:space="preserve"> . comunica a xxxxxx. Se conservan registros de los resultados del monitoreo.(</t>
    </r>
    <r>
      <rPr>
        <sz val="10"/>
        <color rgb="FFFF0000"/>
        <rFont val="Calibri"/>
        <family val="2"/>
        <scheme val="minor"/>
      </rPr>
      <t>evidencia</t>
    </r>
    <r>
      <rPr>
        <sz val="10"/>
        <rFont val="Calibri"/>
        <family val="2"/>
        <scheme val="minor"/>
      </rPr>
      <t xml:space="preserve">)  </t>
    </r>
  </si>
  <si>
    <t>NO</t>
  </si>
  <si>
    <t>SI</t>
  </si>
  <si>
    <t xml:space="preserve">MATRIZ DE RIESGOS SIGCMA </t>
  </si>
  <si>
    <t>Proceso:</t>
  </si>
  <si>
    <t>Objetivo:</t>
  </si>
  <si>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</si>
  <si>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</si>
  <si>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</si>
  <si>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</si>
  <si>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</si>
  <si>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</si>
  <si>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</si>
  <si>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</si>
  <si>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</si>
  <si>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</si>
  <si>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</si>
  <si>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</si>
  <si>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</si>
  <si>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</si>
  <si>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</si>
  <si>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</si>
  <si>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</si>
  <si>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</si>
  <si>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</si>
  <si>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</si>
  <si>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</si>
  <si>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</si>
  <si>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</si>
  <si>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</si>
  <si>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</si>
  <si>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</si>
  <si>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</si>
  <si>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</si>
  <si>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</si>
  <si>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</si>
  <si>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</si>
  <si>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</si>
  <si>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</si>
  <si>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</si>
  <si>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</si>
  <si>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</si>
  <si>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</si>
  <si>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</si>
  <si>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</si>
  <si>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</si>
  <si>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</si>
  <si>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</si>
  <si>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</si>
  <si>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</si>
  <si>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</si>
  <si>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</si>
  <si>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 xml:space="preserve">De la entidad y sector justicia a nivel nacional </t>
  </si>
  <si>
    <t>Interrupción o afectación en la prestación del servicio judicial</t>
  </si>
  <si>
    <t>Catastrófico</t>
  </si>
  <si>
    <t xml:space="preserve">De la entidad y sector justicia a nivel internacional </t>
  </si>
  <si>
    <t>Afectación al presupuesto en un valor ≥0,5%.</t>
  </si>
  <si>
    <t>Afectación al presupuesto en un valor &lt;0,5% y ≥1%.</t>
  </si>
  <si>
    <t>Afectación al presupuesto  en un valor  &lt;1% y ≥5%.</t>
  </si>
  <si>
    <t>Afectación al  presupuesto en un valor  &lt;5% y  ≥20%.</t>
  </si>
  <si>
    <t>Afectación al presupuesto en un valor ≥50%.</t>
  </si>
  <si>
    <t>Incumplimiento del 20% de los indicadores del proceso</t>
  </si>
  <si>
    <t>Incumplimiento del 40% de los indicadores del proceso</t>
  </si>
  <si>
    <t>Incumplimiento del 60%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</si>
  <si>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</si>
  <si>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</si>
  <si>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</si>
  <si>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</si>
  <si>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</si>
  <si>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</si>
  <si>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</si>
  <si>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</si>
  <si>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</si>
  <si>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</si>
  <si>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</si>
  <si>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</si>
  <si>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</si>
  <si>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</si>
  <si>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</si>
  <si>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</si>
  <si>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</si>
  <si>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</si>
  <si>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</si>
  <si>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</si>
  <si>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</si>
  <si>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</si>
  <si>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</si>
  <si>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</si>
  <si>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</si>
  <si>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</si>
  <si>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</si>
  <si>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</si>
  <si>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</si>
  <si>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</si>
  <si>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</si>
  <si>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</si>
  <si>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</si>
  <si>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</si>
  <si>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</si>
  <si>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</si>
  <si>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</si>
  <si>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</si>
  <si>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</si>
  <si>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</si>
  <si>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</si>
  <si>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</si>
  <si>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</si>
  <si>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</si>
  <si>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</si>
  <si>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</si>
  <si>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</si>
  <si>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</si>
  <si>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</si>
  <si>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</si>
  <si>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</si>
  <si>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</si>
  <si>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</si>
  <si>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</si>
  <si>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</si>
  <si>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</si>
  <si>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</si>
  <si>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</si>
  <si>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</si>
  <si>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</si>
  <si>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</si>
  <si>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</si>
  <si>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</si>
  <si>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</si>
  <si>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</si>
  <si>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</si>
  <si>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</si>
  <si>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Nivel Seccional</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</si>
  <si>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</si>
  <si>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</si>
  <si>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</si>
  <si>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</si>
  <si>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</si>
  <si>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</si>
  <si>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</si>
  <si>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</si>
  <si>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</si>
  <si>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</si>
  <si>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</si>
  <si>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</si>
  <si>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</si>
  <si>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Planificación de los tiempos de cargue en la plataforma SECOP II. Se estuvo atento a cualquier incidencia en el Secop.
Se habilitó a otros usuarios para gestionar los procesos de forma integral.</t>
  </si>
  <si>
    <t>x</t>
  </si>
  <si>
    <t xml:space="preserve">Durante el primer trimestre no se han presentado fallas tecnológicas que impidan el cargue de procesos de contratación. </t>
  </si>
  <si>
    <t xml:space="preserve">Ingreso de profesional adecuado (Ingeniera Civil) para el trabajo conjunto con la Arquitecta de la seccional en el desarrollo técnico de los procesos. Se distribuyeron las cargas laborales dentro del grupo de trabajo, a fin de garantizar la correcta planeación y cumplimiento de la normativa dentro de los procesos.                                              </t>
  </si>
  <si>
    <t>Se generó un mejoramiento en la planeación de los procesos técnicos.</t>
  </si>
  <si>
    <t xml:space="preserve">Ingreso de profesional adecuado (Ingeniera Civil) para el trabajo conjunto con la Arquitecta de la seccional en el desarrollo técnico de los procesos. </t>
  </si>
  <si>
    <t>Durante el primer trimestre no se han iniciado procesos de mantenimientos preventivos y correctivos.</t>
  </si>
  <si>
    <t>Se incluye en los procesos de selección de contratista compromiso anticorrupción. 
Se da la publicidad requerida a todos los actos precontractuales y contractuales.</t>
  </si>
  <si>
    <t>No se tiene conocimiento de actos de corrupción en los respectivos procesos desarrollados en el trimestre.</t>
  </si>
  <si>
    <t xml:space="preserve">Se solicitó apoyo de la Policia Nacional y se tomarán medidas para cerrar o evacuar sedes según sea el caso.                                                       </t>
  </si>
  <si>
    <t>No se presentaron actos que limitaran el acceso a la Justicia.</t>
  </si>
  <si>
    <t>1. Se incluyeron las obligaciones ambientales en las respectivas minutas contractuales, con base en las analisis realizados en los estudios previos.                            2.Dentro de los procesos de interventoría de obra, se incluyó el perfil de un profesional especializado en el manejo ambiental, con el fin de garantizar el cumplimiento de la normativa dentro de estos procesos contractuales.</t>
  </si>
  <si>
    <t xml:space="preserve">Se genera reelevancia en la inclusión de perfiles y clausulas contractuales al respecto.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</si>
</sst>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8">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b/>
      <sz val="8"/>
      <color theme="0"/>
      <name val="Calibri"/>
      <family val="2"/>
      <scheme val="minor"/>
    </font>
    <font>
      <sz val="8"/>
      <color theme="0"/>
      <name val="Calibri"/>
      <family val="2"/>
      <scheme val="minor"/>
    </font>
    <font>
      <b/>
      <sz val="12"/>
      <color theme="0"/>
      <name val="Arial Narrow"/>
      <family val="2"/>
    </font>
    <font>
      <sz val="12"/>
      <color theme="1"/>
      <name val="Arial Narrow"/>
      <family val="2"/>
    </font>
    <font>
      <sz val="10"/>
      <color theme="0"/>
      <name val="Arial Narrow"/>
      <family val="2"/>
    </font>
    <font>
      <sz val="9"/>
      <color theme="0"/>
      <name val="Arial Narrow"/>
      <family val="2"/>
    </font>
    <font>
      <sz val="9"/>
      <color theme="2"/>
      <name val="Arial Narrow"/>
      <family val="2"/>
    </font>
    <font>
      <sz val="11"/>
      <color theme="1"/>
      <name val="Azo Sans Medium"/>
    </font>
    <font>
      <sz val="11"/>
      <color theme="0"/>
      <name val="Azo Sans Medium"/>
    </font>
    <font>
      <sz val="11"/>
      <color rgb="FF004D6D"/>
      <name val="Azo Sans Medium"/>
    </font>
    <font>
      <sz val="11"/>
      <color rgb="FF595959"/>
      <name val="Azo Sans Light"/>
    </font>
    <font>
      <sz val="16"/>
      <color theme="1"/>
      <name val="Azo Sans Medium"/>
    </font>
    <font>
      <sz val="11"/>
      <color theme="0" tint="-4.9989318521683403E-2"/>
      <name val="Azo Sans Medium"/>
    </font>
    <font>
      <b/>
      <sz val="12"/>
      <name val="Azo Sans Medium"/>
    </font>
    <font>
      <b/>
      <sz val="14"/>
      <color theme="1"/>
      <name val="Calibri"/>
      <family val="2"/>
      <scheme val="minor"/>
    </font>
    <font>
      <sz val="10"/>
      <color rgb="FFFF0000"/>
      <name val="Calibri"/>
      <family val="2"/>
      <scheme val="minor"/>
    </font>
    <font>
      <b/>
      <sz val="11"/>
      <color rgb="FFFF0000"/>
      <name val="Arial Narrow"/>
      <family val="2"/>
    </font>
    <font>
      <sz val="16"/>
      <color theme="1"/>
      <name val="Calibri"/>
      <family val="2"/>
      <scheme val="minor"/>
    </font>
    <font>
      <b/>
      <sz val="8"/>
      <color rgb="FF000000"/>
      <name val="Times New Roman"/>
      <family val="1"/>
    </font>
    <font>
      <b/>
      <sz val="8"/>
      <color rgb="FF767171"/>
      <name val="Times New Roman"/>
      <family val="1"/>
    </font>
  </fonts>
  <fills count="2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rgb="FFFFFFFF"/>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style="double">
        <color theme="0"/>
      </left>
      <right style="double">
        <color theme="0"/>
      </right>
      <top style="double">
        <color theme="0"/>
      </top>
      <bottom style="double">
        <color theme="0"/>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uble">
        <color theme="0"/>
      </bottom>
      <diagonal/>
    </border>
    <border>
      <left/>
      <right style="thin">
        <color indexed="64"/>
      </right>
      <top style="thin">
        <color indexed="64"/>
      </top>
      <bottom style="double">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dashed">
        <color theme="9" tint="-0.2499465926084170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ck">
        <color theme="0"/>
      </left>
      <right style="thick">
        <color theme="0"/>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dashed">
        <color theme="9" tint="-0.24994659260841701"/>
      </left>
      <right style="dashed">
        <color theme="9" tint="-0.24994659260841701"/>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536">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5" fillId="21" borderId="0" xfId="0" applyFont="1" applyFill="1"/>
    <xf numFmtId="0" fontId="66" fillId="21" borderId="0" xfId="0" applyFont="1" applyFill="1"/>
    <xf numFmtId="0" fontId="0" fillId="21" borderId="0" xfId="0" applyFill="1" applyAlignment="1">
      <alignment horizontal="justify" vertical="center"/>
    </xf>
    <xf numFmtId="0" fontId="67" fillId="0" borderId="0" xfId="0" applyFont="1" applyAlignment="1">
      <alignment vertical="top"/>
    </xf>
    <xf numFmtId="0" fontId="69" fillId="19" borderId="21" xfId="0" applyFont="1" applyFill="1" applyBorder="1" applyAlignment="1" applyProtection="1">
      <alignment horizontal="left" vertical="top" wrapText="1"/>
      <protection locked="0"/>
    </xf>
    <xf numFmtId="0" fontId="69" fillId="19" borderId="21" xfId="0" applyFont="1" applyFill="1" applyBorder="1" applyAlignment="1" applyProtection="1">
      <alignment horizontal="center" vertical="center"/>
      <protection locked="0"/>
    </xf>
    <xf numFmtId="0" fontId="70" fillId="5" borderId="21" xfId="0" applyFont="1" applyFill="1" applyBorder="1" applyAlignment="1" applyProtection="1">
      <alignment horizontal="center" vertical="center" wrapText="1"/>
      <protection locked="0"/>
    </xf>
    <xf numFmtId="0" fontId="68" fillId="0" borderId="0" xfId="0" applyFont="1" applyAlignment="1" applyProtection="1">
      <alignment horizontal="left" vertical="top"/>
      <protection locked="0"/>
    </xf>
    <xf numFmtId="0" fontId="71" fillId="0" borderId="0" xfId="0" applyFont="1" applyAlignment="1" applyProtection="1">
      <alignment horizontal="center" vertical="center"/>
      <protection locked="0"/>
    </xf>
    <xf numFmtId="0" fontId="71" fillId="0" borderId="0" xfId="0" applyFont="1" applyAlignment="1" applyProtection="1">
      <alignment horizontal="center" vertical="top"/>
      <protection locked="0"/>
    </xf>
    <xf numFmtId="0" fontId="67" fillId="0" borderId="0" xfId="0" applyFont="1" applyAlignment="1" applyProtection="1">
      <alignment horizontal="center" vertical="center"/>
      <protection locked="0"/>
    </xf>
    <xf numFmtId="0" fontId="74" fillId="5" borderId="25" xfId="0" applyFont="1" applyFill="1" applyBorder="1" applyAlignment="1">
      <alignment horizontal="center" vertical="center"/>
    </xf>
    <xf numFmtId="0" fontId="62" fillId="0" borderId="25" xfId="0" applyFont="1" applyBorder="1" applyAlignment="1">
      <alignment horizontal="justify" vertical="center" wrapText="1"/>
    </xf>
    <xf numFmtId="0" fontId="62" fillId="0" borderId="25" xfId="0" applyFont="1" applyBorder="1" applyAlignment="1">
      <alignment horizontal="center" vertical="center" wrapText="1"/>
    </xf>
    <xf numFmtId="0" fontId="62" fillId="22" borderId="25" xfId="0" applyFont="1" applyFill="1" applyBorder="1" applyAlignment="1">
      <alignment horizontal="justify" vertical="center" wrapText="1"/>
    </xf>
    <xf numFmtId="0" fontId="62" fillId="22" borderId="25" xfId="0" applyFont="1" applyFill="1" applyBorder="1" applyAlignment="1">
      <alignment horizontal="center" vertical="center" wrapText="1"/>
    </xf>
    <xf numFmtId="0" fontId="75" fillId="22" borderId="25" xfId="0" applyFont="1" applyFill="1" applyBorder="1" applyAlignment="1">
      <alignment horizontal="left" vertical="center"/>
    </xf>
    <xf numFmtId="0" fontId="75" fillId="0" borderId="25" xfId="0" applyFont="1" applyBorder="1" applyAlignment="1">
      <alignment horizontal="left" vertical="center"/>
    </xf>
    <xf numFmtId="0" fontId="62" fillId="22" borderId="25" xfId="0" applyFont="1" applyFill="1" applyBorder="1" applyAlignment="1">
      <alignment horizontal="center" vertical="center"/>
    </xf>
    <xf numFmtId="0" fontId="62" fillId="0" borderId="25" xfId="0" applyFont="1" applyBorder="1" applyAlignment="1">
      <alignment horizontal="left" vertical="center" wrapText="1"/>
    </xf>
    <xf numFmtId="0" fontId="62" fillId="0" borderId="25" xfId="0" applyFont="1" applyBorder="1" applyAlignment="1">
      <alignment horizontal="center" vertical="center"/>
    </xf>
    <xf numFmtId="0" fontId="75" fillId="0" borderId="25" xfId="0" applyFont="1" applyBorder="1" applyAlignment="1">
      <alignment horizontal="left" vertical="center" wrapText="1"/>
    </xf>
    <xf numFmtId="0" fontId="62" fillId="0" borderId="25" xfId="0" applyFont="1" applyBorder="1" applyAlignment="1">
      <alignment horizontal="left" vertical="center"/>
    </xf>
    <xf numFmtId="0" fontId="77" fillId="3" borderId="0" xfId="0" applyFont="1" applyFill="1" applyAlignment="1">
      <alignment vertical="center"/>
    </xf>
    <xf numFmtId="0" fontId="77" fillId="0" borderId="0" xfId="0" applyFont="1" applyAlignment="1">
      <alignment vertical="center"/>
    </xf>
    <xf numFmtId="0" fontId="76" fillId="3" borderId="0" xfId="0" applyFont="1" applyFill="1" applyAlignment="1">
      <alignment horizontal="center" vertical="center"/>
    </xf>
    <xf numFmtId="0" fontId="76"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5" fillId="3" borderId="14" xfId="0" applyFont="1" applyFill="1" applyBorder="1" applyAlignment="1">
      <alignment vertical="center"/>
    </xf>
    <xf numFmtId="0" fontId="5" fillId="3" borderId="13" xfId="0" applyFont="1" applyFill="1" applyBorder="1" applyAlignment="1">
      <alignment vertical="center"/>
    </xf>
    <xf numFmtId="0" fontId="5" fillId="3" borderId="15" xfId="0" applyFont="1" applyFill="1" applyBorder="1" applyAlignment="1">
      <alignment vertical="center"/>
    </xf>
    <xf numFmtId="0" fontId="5" fillId="3" borderId="0" xfId="0" applyFont="1" applyFill="1" applyAlignment="1">
      <alignment vertical="center"/>
    </xf>
    <xf numFmtId="0" fontId="81" fillId="3" borderId="29" xfId="0" applyFont="1" applyFill="1" applyBorder="1" applyAlignment="1" applyProtection="1">
      <alignment vertical="center"/>
      <protection locked="0"/>
    </xf>
    <xf numFmtId="0" fontId="81" fillId="3" borderId="29" xfId="0" applyFont="1" applyFill="1" applyBorder="1" applyAlignment="1" applyProtection="1">
      <alignment vertical="center" wrapText="1"/>
      <protection locked="0"/>
    </xf>
    <xf numFmtId="0" fontId="3" fillId="0" borderId="0" xfId="0" applyFont="1" applyAlignment="1">
      <alignment horizontal="center" vertical="center"/>
    </xf>
    <xf numFmtId="0" fontId="26" fillId="21" borderId="0" xfId="0" applyFont="1" applyFill="1"/>
    <xf numFmtId="0" fontId="3" fillId="21" borderId="0" xfId="0" applyFont="1" applyFill="1" applyAlignment="1">
      <alignment horizontal="center" vertical="center"/>
    </xf>
    <xf numFmtId="0" fontId="10" fillId="21" borderId="0" xfId="0" applyFont="1" applyFill="1"/>
    <xf numFmtId="2" fontId="0" fillId="21" borderId="0" xfId="0" applyNumberFormat="1" applyFill="1"/>
    <xf numFmtId="0" fontId="61" fillId="5" borderId="21" xfId="0" applyFont="1" applyFill="1" applyBorder="1" applyAlignment="1" applyProtection="1">
      <alignment horizontal="center" vertical="center" wrapText="1"/>
      <protection locked="0"/>
    </xf>
    <xf numFmtId="0" fontId="85" fillId="0" borderId="0" xfId="0" applyFont="1"/>
    <xf numFmtId="0" fontId="85" fillId="0" borderId="0" xfId="0" applyFont="1" applyAlignment="1" applyProtection="1">
      <alignment horizontal="center" vertical="center"/>
      <protection locked="0"/>
    </xf>
    <xf numFmtId="0" fontId="85" fillId="0" borderId="0" xfId="0" applyFont="1" applyAlignment="1" applyProtection="1">
      <alignment horizontal="left"/>
      <protection locked="0"/>
    </xf>
    <xf numFmtId="0" fontId="85" fillId="0" borderId="0" xfId="0" applyFont="1" applyAlignment="1" applyProtection="1">
      <alignment horizontal="center"/>
      <protection locked="0"/>
    </xf>
    <xf numFmtId="0" fontId="88" fillId="3" borderId="30" xfId="0" applyFont="1" applyFill="1" applyBorder="1" applyAlignment="1">
      <alignment horizontal="center" vertical="center" wrapText="1" readingOrder="1"/>
    </xf>
    <xf numFmtId="0" fontId="88" fillId="3" borderId="30" xfId="0" applyFont="1" applyFill="1" applyBorder="1" applyAlignment="1">
      <alignment horizontal="center" vertical="center" wrapText="1"/>
    </xf>
    <xf numFmtId="0" fontId="85" fillId="3" borderId="0" xfId="0" applyFont="1" applyFill="1"/>
    <xf numFmtId="0" fontId="88" fillId="0" borderId="30" xfId="0" applyFont="1" applyBorder="1" applyAlignment="1">
      <alignment horizontal="center" vertical="center" wrapText="1" readingOrder="1"/>
    </xf>
    <xf numFmtId="0" fontId="62" fillId="0" borderId="0" xfId="0" applyFont="1" applyAlignment="1">
      <alignment vertical="center" wrapText="1"/>
    </xf>
    <xf numFmtId="0" fontId="86" fillId="0" borderId="0" xfId="0" applyFont="1"/>
    <xf numFmtId="0" fontId="87" fillId="0" borderId="0" xfId="0" applyFont="1" applyAlignment="1">
      <alignment vertical="center" wrapText="1" readingOrder="1"/>
    </xf>
    <xf numFmtId="0" fontId="88" fillId="3" borderId="0" xfId="0" applyFont="1" applyFill="1" applyAlignment="1">
      <alignment horizontal="center" vertical="center" wrapText="1" readingOrder="1"/>
    </xf>
    <xf numFmtId="0" fontId="88" fillId="0" borderId="0" xfId="0" applyFont="1" applyAlignment="1">
      <alignment vertical="center"/>
    </xf>
    <xf numFmtId="0" fontId="85" fillId="0" borderId="0" xfId="0" applyFont="1" applyAlignment="1">
      <alignment horizontal="left"/>
    </xf>
    <xf numFmtId="0" fontId="85" fillId="0" borderId="0" xfId="0" applyFont="1" applyAlignment="1">
      <alignment horizontal="center"/>
    </xf>
    <xf numFmtId="0" fontId="88" fillId="3" borderId="30" xfId="0" applyFont="1" applyFill="1" applyBorder="1" applyAlignment="1">
      <alignment horizontal="justify" vertical="center" wrapText="1"/>
    </xf>
    <xf numFmtId="0" fontId="85" fillId="3" borderId="0" xfId="0" applyFont="1" applyFill="1" applyAlignment="1">
      <alignment horizontal="justify" vertical="center"/>
    </xf>
    <xf numFmtId="0" fontId="88" fillId="3" borderId="30" xfId="0" applyFont="1" applyFill="1" applyBorder="1" applyAlignment="1">
      <alignment horizontal="justify" vertical="center" wrapText="1" readingOrder="1"/>
    </xf>
    <xf numFmtId="0" fontId="88" fillId="3" borderId="30" xfId="0" applyFont="1" applyFill="1" applyBorder="1" applyAlignment="1">
      <alignment horizontal="justify" vertical="center"/>
    </xf>
    <xf numFmtId="0" fontId="88" fillId="23" borderId="30" xfId="0" applyFont="1" applyFill="1" applyBorder="1" applyAlignment="1">
      <alignment horizontal="justify" vertical="center" wrapText="1"/>
    </xf>
    <xf numFmtId="0" fontId="88" fillId="0" borderId="30" xfId="0" applyFont="1" applyBorder="1" applyAlignment="1">
      <alignment horizontal="justify" vertical="center" wrapText="1"/>
    </xf>
    <xf numFmtId="0" fontId="85" fillId="0" borderId="0" xfId="0" applyFont="1" applyAlignment="1" applyProtection="1">
      <alignment vertical="center"/>
      <protection locked="0"/>
    </xf>
    <xf numFmtId="0" fontId="85" fillId="0" borderId="0" xfId="0" applyFont="1" applyProtection="1">
      <protection locked="0"/>
    </xf>
    <xf numFmtId="0" fontId="87" fillId="20" borderId="30" xfId="0" applyFont="1" applyFill="1" applyBorder="1" applyAlignment="1">
      <alignment horizontal="center" vertical="center" wrapText="1" readingOrder="1"/>
    </xf>
    <xf numFmtId="0" fontId="87" fillId="0" borderId="30" xfId="0" applyFont="1" applyBorder="1" applyAlignment="1">
      <alignment vertical="center" wrapText="1" readingOrder="1"/>
    </xf>
    <xf numFmtId="0" fontId="88" fillId="3" borderId="30" xfId="0" applyFont="1" applyFill="1" applyBorder="1" applyAlignment="1">
      <alignment horizontal="center" vertical="center"/>
    </xf>
    <xf numFmtId="0" fontId="88" fillId="3" borderId="31" xfId="0" applyFont="1" applyFill="1" applyBorder="1" applyAlignment="1">
      <alignment horizontal="center" vertical="center" wrapText="1" readingOrder="1"/>
    </xf>
    <xf numFmtId="0" fontId="88" fillId="3" borderId="31" xfId="0" applyFont="1" applyFill="1" applyBorder="1" applyAlignment="1">
      <alignment horizontal="center" vertical="center"/>
    </xf>
    <xf numFmtId="0" fontId="88" fillId="3" borderId="31" xfId="0" applyFont="1" applyFill="1" applyBorder="1" applyAlignment="1">
      <alignment horizontal="justify" vertical="center" wrapText="1"/>
    </xf>
    <xf numFmtId="0" fontId="91" fillId="20" borderId="21" xfId="0" applyFont="1" applyFill="1" applyBorder="1" applyAlignment="1" applyProtection="1">
      <alignment horizontal="center" vertical="center"/>
      <protection locked="0"/>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8" xfId="1" applyFill="1" applyBorder="1"/>
    <xf numFmtId="0" fontId="7" fillId="3" borderId="39" xfId="1" applyFill="1" applyBorder="1" applyAlignment="1">
      <alignment horizontal="center" vertical="center"/>
    </xf>
    <xf numFmtId="0" fontId="22" fillId="3" borderId="39" xfId="1" applyFont="1" applyFill="1" applyBorder="1" applyAlignment="1">
      <alignment horizontal="left" vertical="center" wrapText="1"/>
    </xf>
    <xf numFmtId="0" fontId="7" fillId="3" borderId="39" xfId="1" applyFill="1" applyBorder="1" applyAlignment="1">
      <alignment horizontal="left" vertical="center" wrapText="1"/>
    </xf>
    <xf numFmtId="0" fontId="7" fillId="3" borderId="46" xfId="1" applyFill="1" applyBorder="1"/>
    <xf numFmtId="0" fontId="19" fillId="4" borderId="47" xfId="1" applyFont="1" applyFill="1" applyBorder="1" applyAlignment="1">
      <alignment horizontal="center" vertical="center"/>
    </xf>
    <xf numFmtId="0" fontId="7" fillId="3" borderId="50" xfId="1" applyFill="1" applyBorder="1"/>
    <xf numFmtId="0" fontId="7" fillId="3" borderId="1" xfId="1" applyFill="1" applyBorder="1" applyAlignment="1">
      <alignment horizontal="center" vertical="center"/>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19"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5" xfId="0" applyFont="1" applyFill="1" applyBorder="1"/>
    <xf numFmtId="0" fontId="17" fillId="3" borderId="35" xfId="0" applyFont="1" applyFill="1" applyBorder="1" applyAlignment="1">
      <alignment horizontal="center" vertical="center"/>
    </xf>
    <xf numFmtId="0" fontId="76" fillId="4" borderId="1" xfId="0" applyFont="1" applyFill="1" applyBorder="1" applyAlignment="1">
      <alignment vertical="center"/>
    </xf>
    <xf numFmtId="0" fontId="12" fillId="3" borderId="1" xfId="0" applyFont="1" applyFill="1" applyBorder="1" applyAlignment="1" applyProtection="1">
      <alignment horizontal="left" vertical="center"/>
      <protection locked="0"/>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0" fontId="76" fillId="4" borderId="1" xfId="0" applyFont="1" applyFill="1" applyBorder="1" applyAlignment="1">
      <alignment horizontal="center" vertical="center"/>
    </xf>
    <xf numFmtId="0" fontId="78" fillId="4" borderId="1" xfId="0" applyFont="1" applyFill="1" applyBorder="1" applyAlignment="1">
      <alignment horizontal="center" vertical="center" wrapText="1"/>
    </xf>
    <xf numFmtId="0" fontId="79" fillId="4" borderId="1" xfId="0" applyFont="1" applyFill="1" applyBorder="1" applyAlignment="1">
      <alignment horizontal="center" vertical="center"/>
    </xf>
    <xf numFmtId="0" fontId="12" fillId="0" borderId="1" xfId="0" applyFont="1" applyBorder="1" applyAlignment="1">
      <alignment horizontal="center" vertical="center" wrapText="1"/>
    </xf>
    <xf numFmtId="1" fontId="12" fillId="0" borderId="1" xfId="4" applyNumberFormat="1" applyFont="1" applyFill="1" applyBorder="1" applyAlignment="1">
      <alignment horizontal="center" vertical="center" wrapText="1"/>
    </xf>
    <xf numFmtId="0" fontId="21" fillId="0" borderId="1" xfId="0" applyFont="1" applyBorder="1" applyAlignment="1" applyProtection="1">
      <alignment horizontal="justify" vertical="center" wrapText="1"/>
      <protection locked="0"/>
    </xf>
    <xf numFmtId="0" fontId="12" fillId="0" borderId="1" xfId="0" applyFont="1" applyBorder="1" applyAlignment="1">
      <alignment horizontal="justify" vertical="top" wrapText="1"/>
    </xf>
    <xf numFmtId="0" fontId="21" fillId="0" borderId="1" xfId="0" applyFont="1" applyBorder="1" applyAlignment="1">
      <alignment horizontal="justify" vertical="top" wrapText="1"/>
    </xf>
    <xf numFmtId="0" fontId="12"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left" vertical="center" wrapText="1"/>
    </xf>
    <xf numFmtId="0" fontId="76" fillId="4" borderId="56" xfId="0" applyFont="1" applyFill="1" applyBorder="1" applyAlignment="1">
      <alignment vertical="center"/>
    </xf>
    <xf numFmtId="0" fontId="76" fillId="4" borderId="0" xfId="0" applyFont="1" applyFill="1" applyAlignment="1">
      <alignment vertical="center"/>
    </xf>
    <xf numFmtId="0" fontId="76" fillId="4" borderId="0" xfId="0" applyFont="1" applyFill="1" applyAlignment="1">
      <alignment horizontal="left" vertical="center"/>
    </xf>
    <xf numFmtId="0" fontId="12" fillId="4" borderId="0" xfId="0" applyFont="1" applyFill="1" applyAlignment="1">
      <alignment horizontal="center" vertical="center"/>
    </xf>
    <xf numFmtId="0" fontId="1" fillId="3" borderId="55" xfId="0" applyFont="1" applyFill="1" applyBorder="1" applyAlignment="1" applyProtection="1">
      <alignment horizontal="justify" vertical="center" wrapText="1"/>
      <protection locked="0"/>
    </xf>
    <xf numFmtId="0" fontId="3" fillId="4" borderId="63" xfId="0" applyFont="1" applyFill="1" applyBorder="1" applyAlignment="1">
      <alignment horizontal="center" vertical="center" wrapText="1"/>
    </xf>
    <xf numFmtId="0" fontId="3" fillId="4" borderId="69" xfId="0" applyFont="1" applyFill="1" applyBorder="1" applyAlignment="1">
      <alignment horizontal="center" vertical="center"/>
    </xf>
    <xf numFmtId="0" fontId="3" fillId="4" borderId="70"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0" fontId="3" fillId="4" borderId="72" xfId="0" applyFont="1" applyFill="1" applyBorder="1" applyAlignment="1">
      <alignment horizontal="center" vertical="center" wrapText="1"/>
    </xf>
    <xf numFmtId="0" fontId="3" fillId="4" borderId="63" xfId="0" applyFont="1" applyFill="1" applyBorder="1" applyAlignment="1">
      <alignment horizontal="center" vertical="center" textRotation="90" wrapText="1"/>
    </xf>
    <xf numFmtId="0" fontId="3" fillId="4" borderId="73" xfId="0" applyFont="1" applyFill="1" applyBorder="1" applyAlignment="1">
      <alignment horizontal="center" vertical="center" textRotation="90" wrapText="1"/>
    </xf>
    <xf numFmtId="0" fontId="3" fillId="4" borderId="74" xfId="0" applyFont="1" applyFill="1" applyBorder="1" applyAlignment="1">
      <alignment horizontal="center" vertical="center" textRotation="90" wrapText="1"/>
    </xf>
    <xf numFmtId="2" fontId="0" fillId="0" borderId="0" xfId="3" applyNumberFormat="1" applyFont="1" applyBorder="1"/>
    <xf numFmtId="165" fontId="0" fillId="0" borderId="0" xfId="3" applyNumberFormat="1" applyFont="1" applyBorder="1" applyAlignment="1">
      <alignment horizontal="center"/>
    </xf>
    <xf numFmtId="165" fontId="0" fillId="0" borderId="0" xfId="3" applyNumberFormat="1" applyFont="1" applyBorder="1"/>
    <xf numFmtId="3" fontId="12" fillId="0" borderId="1" xfId="0" applyNumberFormat="1" applyFont="1" applyBorder="1" applyAlignment="1">
      <alignment horizontal="justify" vertical="center" wrapText="1"/>
    </xf>
    <xf numFmtId="2" fontId="12" fillId="0" borderId="1" xfId="3" applyNumberFormat="1" applyFont="1" applyFill="1" applyBorder="1" applyAlignment="1">
      <alignment horizontal="justify" vertical="center" wrapText="1"/>
    </xf>
    <xf numFmtId="2" fontId="12" fillId="0" borderId="1" xfId="3" applyNumberFormat="1" applyFont="1" applyFill="1" applyBorder="1" applyAlignment="1">
      <alignment horizontal="center" vertical="center" wrapText="1"/>
    </xf>
    <xf numFmtId="0" fontId="94" fillId="4" borderId="63" xfId="0" applyFont="1" applyFill="1" applyBorder="1" applyAlignment="1">
      <alignment horizontal="center" vertical="center" textRotation="90" wrapText="1"/>
    </xf>
    <xf numFmtId="2" fontId="12" fillId="0" borderId="1" xfId="3" applyNumberFormat="1" applyFont="1" applyFill="1" applyBorder="1" applyAlignment="1">
      <alignment horizontal="left" vertical="center" wrapText="1"/>
    </xf>
    <xf numFmtId="0" fontId="25" fillId="4" borderId="1" xfId="0" applyFont="1" applyFill="1" applyBorder="1" applyAlignment="1">
      <alignment vertical="center"/>
    </xf>
    <xf numFmtId="0" fontId="3" fillId="3" borderId="76" xfId="0" applyFont="1" applyFill="1" applyBorder="1" applyAlignment="1">
      <alignment horizontal="center" vertical="center"/>
    </xf>
    <xf numFmtId="0" fontId="10" fillId="3" borderId="47" xfId="0" applyFont="1" applyFill="1" applyBorder="1" applyAlignment="1">
      <alignment horizontal="center" vertical="center"/>
    </xf>
    <xf numFmtId="0" fontId="10" fillId="3" borderId="85"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7" xfId="0" applyFont="1" applyFill="1" applyBorder="1" applyAlignment="1">
      <alignment horizontal="center" vertical="center"/>
    </xf>
    <xf numFmtId="0" fontId="10" fillId="3" borderId="59" xfId="0" applyFont="1" applyFill="1" applyBorder="1" applyAlignment="1">
      <alignment horizontal="center" vertical="center"/>
    </xf>
    <xf numFmtId="0" fontId="10" fillId="3" borderId="88" xfId="0" applyFont="1" applyFill="1" applyBorder="1" applyAlignment="1">
      <alignment horizontal="center" vertical="center"/>
    </xf>
    <xf numFmtId="0" fontId="10" fillId="3" borderId="90" xfId="0" applyFont="1" applyFill="1" applyBorder="1" applyAlignment="1">
      <alignment horizontal="center" vertical="center"/>
    </xf>
    <xf numFmtId="0" fontId="10" fillId="3" borderId="92"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94" xfId="0" applyFont="1" applyFill="1" applyBorder="1" applyAlignment="1">
      <alignment horizontal="center" vertical="center"/>
    </xf>
    <xf numFmtId="0" fontId="21" fillId="0" borderId="47" xfId="0" applyFont="1" applyBorder="1" applyAlignment="1" applyProtection="1">
      <alignment horizontal="center" vertical="center" wrapText="1"/>
      <protection locked="0"/>
    </xf>
    <xf numFmtId="14" fontId="21" fillId="0" borderId="85" xfId="0" applyNumberFormat="1" applyFont="1" applyBorder="1" applyAlignment="1" applyProtection="1">
      <alignment horizontal="center" vertical="center" wrapText="1"/>
      <protection locked="0"/>
    </xf>
    <xf numFmtId="2" fontId="0" fillId="0" borderId="0" xfId="0" applyNumberFormat="1"/>
    <xf numFmtId="4" fontId="0" fillId="0" borderId="47" xfId="0" applyNumberFormat="1" applyBorder="1" applyAlignment="1">
      <alignment horizontal="left" vertical="center" wrapText="1"/>
    </xf>
    <xf numFmtId="4" fontId="0" fillId="0" borderId="1" xfId="0" applyNumberFormat="1" applyBorder="1" applyAlignment="1">
      <alignment horizontal="left" vertical="center" wrapText="1"/>
    </xf>
    <xf numFmtId="4" fontId="0" fillId="0" borderId="59" xfId="0" applyNumberFormat="1" applyBorder="1" applyAlignment="1">
      <alignment horizontal="left" vertical="center" wrapText="1"/>
    </xf>
    <xf numFmtId="4" fontId="0" fillId="0" borderId="90" xfId="0" applyNumberFormat="1" applyBorder="1" applyAlignment="1">
      <alignment horizontal="left" vertical="center" wrapText="1"/>
    </xf>
    <xf numFmtId="4" fontId="0" fillId="0" borderId="9" xfId="0" applyNumberFormat="1" applyBorder="1" applyAlignment="1">
      <alignment horizontal="left" vertical="center" wrapText="1"/>
    </xf>
    <xf numFmtId="0" fontId="0" fillId="3" borderId="95" xfId="0" applyFill="1" applyBorder="1"/>
    <xf numFmtId="0" fontId="40" fillId="0" borderId="0" xfId="0" applyFont="1" applyAlignment="1">
      <alignment horizontal="center" vertical="center" wrapText="1"/>
    </xf>
    <xf numFmtId="0" fontId="41" fillId="6" borderId="34" xfId="0" applyFont="1" applyFill="1" applyBorder="1" applyAlignment="1">
      <alignment horizontal="center" vertical="center" wrapText="1" readingOrder="1"/>
    </xf>
    <xf numFmtId="0" fontId="41" fillId="6" borderId="35" xfId="0" applyFont="1" applyFill="1" applyBorder="1" applyAlignment="1">
      <alignment horizontal="center" vertical="center" wrapText="1" readingOrder="1"/>
    </xf>
    <xf numFmtId="0" fontId="41" fillId="6" borderId="36" xfId="0" applyFont="1" applyFill="1" applyBorder="1" applyAlignment="1">
      <alignment horizontal="center" vertical="center" wrapText="1" readingOrder="1"/>
    </xf>
    <xf numFmtId="0" fontId="95" fillId="3" borderId="0" xfId="0" applyFont="1" applyFill="1"/>
    <xf numFmtId="0" fontId="41" fillId="6" borderId="59"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96" xfId="0" applyFont="1" applyFill="1" applyBorder="1" applyAlignment="1">
      <alignment horizontal="center" vertical="center" wrapText="1" readingOrder="1"/>
    </xf>
    <xf numFmtId="0" fontId="42" fillId="8" borderId="97" xfId="0" applyFont="1" applyFill="1" applyBorder="1" applyAlignment="1">
      <alignment horizontal="center" vertical="center" wrapText="1" readingOrder="1"/>
    </xf>
    <xf numFmtId="0" fontId="42" fillId="9" borderId="97" xfId="0" applyFont="1" applyFill="1" applyBorder="1" applyAlignment="1">
      <alignment horizontal="center" vertical="center" wrapText="1" readingOrder="1"/>
    </xf>
    <xf numFmtId="0" fontId="42" fillId="10" borderId="97" xfId="0" applyFont="1" applyFill="1" applyBorder="1" applyAlignment="1">
      <alignment horizontal="center" vertical="center" wrapText="1" readingOrder="1"/>
    </xf>
    <xf numFmtId="0" fontId="43" fillId="11" borderId="97"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98" xfId="0" applyFont="1" applyFill="1" applyBorder="1" applyAlignment="1">
      <alignment horizontal="center" vertical="center" wrapText="1" readingOrder="1"/>
    </xf>
    <xf numFmtId="0" fontId="42" fillId="8" borderId="99" xfId="0" applyFont="1" applyFill="1" applyBorder="1" applyAlignment="1">
      <alignment horizontal="center" vertical="center" wrapText="1" readingOrder="1"/>
    </xf>
    <xf numFmtId="0" fontId="42" fillId="9" borderId="99" xfId="0" applyFont="1" applyFill="1" applyBorder="1" applyAlignment="1">
      <alignment horizontal="center" vertical="center" wrapText="1" readingOrder="1"/>
    </xf>
    <xf numFmtId="0" fontId="42" fillId="10" borderId="99" xfId="0" applyFont="1" applyFill="1" applyBorder="1" applyAlignment="1">
      <alignment horizontal="center" vertical="center" wrapText="1" readingOrder="1"/>
    </xf>
    <xf numFmtId="0" fontId="43" fillId="11" borderId="99"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4" xfId="0" applyFill="1" applyBorder="1"/>
    <xf numFmtId="0" fontId="0" fillId="3" borderId="35" xfId="0" applyFill="1" applyBorder="1"/>
    <xf numFmtId="0" fontId="0" fillId="3" borderId="36" xfId="0" applyFill="1" applyBorder="1"/>
    <xf numFmtId="0" fontId="0" fillId="3" borderId="5" xfId="0" applyFill="1" applyBorder="1"/>
    <xf numFmtId="0" fontId="0" fillId="3" borderId="37"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57"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8" xfId="0" applyFill="1" applyBorder="1"/>
    <xf numFmtId="0" fontId="28" fillId="0" borderId="38" xfId="0" applyFont="1" applyBorder="1" applyAlignment="1">
      <alignment horizontal="center" vertical="center" wrapText="1"/>
    </xf>
    <xf numFmtId="0" fontId="28" fillId="0" borderId="103" xfId="0" applyFont="1" applyBorder="1" applyAlignment="1">
      <alignment horizontal="center" vertical="center" wrapText="1"/>
    </xf>
    <xf numFmtId="0" fontId="35" fillId="4" borderId="1" xfId="0" applyFont="1" applyFill="1" applyBorder="1" applyAlignment="1">
      <alignment vertical="center" wrapText="1"/>
    </xf>
    <xf numFmtId="0" fontId="33" fillId="4" borderId="1" xfId="0" applyFont="1" applyFill="1" applyBorder="1" applyAlignment="1" applyProtection="1">
      <alignment horizontal="center" vertical="center" wrapText="1"/>
      <protection locked="0"/>
    </xf>
    <xf numFmtId="0" fontId="83" fillId="16" borderId="1" xfId="0" applyFont="1" applyFill="1" applyBorder="1" applyAlignment="1" applyProtection="1">
      <alignment horizontal="center" vertical="center"/>
      <protection locked="0"/>
    </xf>
    <xf numFmtId="0" fontId="84" fillId="4" borderId="1" xfId="0" applyFont="1" applyFill="1" applyBorder="1" applyAlignment="1">
      <alignment horizontal="center" vertical="center" wrapText="1"/>
    </xf>
    <xf numFmtId="0" fontId="27" fillId="17" borderId="59" xfId="0" applyFont="1" applyFill="1" applyBorder="1"/>
    <xf numFmtId="0" fontId="12"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12" fillId="0" borderId="0" xfId="0" applyFont="1"/>
    <xf numFmtId="0" fontId="0" fillId="0" borderId="0" xfId="0" applyAlignment="1">
      <alignment wrapText="1"/>
    </xf>
    <xf numFmtId="0" fontId="11" fillId="0" borderId="0" xfId="0" applyFont="1" applyProtection="1">
      <protection locked="0"/>
    </xf>
    <xf numFmtId="0" fontId="0" fillId="0" borderId="0" xfId="0" applyProtection="1">
      <protection locked="0"/>
    </xf>
    <xf numFmtId="0" fontId="33" fillId="4" borderId="66" xfId="0" applyFont="1" applyFill="1" applyBorder="1" applyAlignment="1" applyProtection="1">
      <alignment horizontal="center" vertical="center" wrapText="1"/>
      <protection locked="0"/>
    </xf>
    <xf numFmtId="0" fontId="33" fillId="16" borderId="66" xfId="0" applyFont="1" applyFill="1" applyBorder="1" applyAlignment="1" applyProtection="1">
      <alignment horizontal="center" vertical="center" textRotation="90"/>
      <protection locked="0"/>
    </xf>
    <xf numFmtId="0" fontId="34" fillId="4" borderId="66" xfId="0" applyFont="1" applyFill="1" applyBorder="1" applyAlignment="1">
      <alignment horizontal="center" vertical="center" wrapText="1"/>
    </xf>
    <xf numFmtId="0" fontId="27" fillId="0" borderId="59" xfId="0" applyFont="1" applyBorder="1"/>
    <xf numFmtId="0" fontId="65" fillId="0" borderId="0" xfId="0" applyFont="1"/>
    <xf numFmtId="0" fontId="66" fillId="0" borderId="0" xfId="0" applyFont="1"/>
    <xf numFmtId="0" fontId="96" fillId="0" borderId="104" xfId="0" applyFont="1" applyBorder="1" applyAlignment="1">
      <alignment horizontal="center" vertical="center" wrapText="1"/>
    </xf>
    <xf numFmtId="0" fontId="96" fillId="0" borderId="36" xfId="0" applyFont="1" applyBorder="1" applyAlignment="1">
      <alignment horizontal="center" vertical="center" wrapText="1"/>
    </xf>
    <xf numFmtId="0" fontId="97" fillId="0" borderId="103" xfId="0" applyFont="1" applyBorder="1" applyAlignment="1">
      <alignment horizontal="center" vertical="center" wrapText="1"/>
    </xf>
    <xf numFmtId="0" fontId="97" fillId="0" borderId="40" xfId="0" applyFont="1" applyBorder="1" applyAlignment="1">
      <alignment horizontal="center" vertical="center" wrapText="1"/>
    </xf>
    <xf numFmtId="0" fontId="96" fillId="0" borderId="105" xfId="0" applyFont="1" applyBorder="1" applyAlignment="1">
      <alignment horizontal="center" vertical="center" wrapText="1"/>
    </xf>
    <xf numFmtId="0" fontId="96" fillId="0" borderId="37" xfId="0" applyFont="1" applyBorder="1" applyAlignment="1">
      <alignment horizontal="center" vertical="center" wrapText="1"/>
    </xf>
    <xf numFmtId="14" fontId="97" fillId="0" borderId="40" xfId="0" applyNumberFormat="1" applyFont="1" applyBorder="1" applyAlignment="1">
      <alignment horizontal="center" vertical="center" wrapText="1"/>
    </xf>
    <xf numFmtId="0" fontId="23" fillId="0" borderId="0" xfId="0" applyFont="1" applyAlignment="1">
      <alignment horizontal="center" vertical="center" wrapText="1"/>
    </xf>
    <xf numFmtId="0" fontId="64" fillId="0" borderId="0" xfId="0" applyFont="1" applyAlignment="1">
      <alignment horizontal="center" vertical="center"/>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0" fontId="18" fillId="15" borderId="0" xfId="0" applyFont="1" applyFill="1" applyAlignment="1" applyProtection="1">
      <alignment horizontal="center" vertical="center"/>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92" fillId="0" borderId="0" xfId="0" applyFont="1" applyAlignment="1">
      <alignment horizontal="center"/>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87" fillId="0" borderId="31" xfId="0" applyFont="1" applyBorder="1" applyAlignment="1">
      <alignment horizontal="center" vertical="center" wrapText="1" readingOrder="1"/>
    </xf>
    <xf numFmtId="0" fontId="87" fillId="0" borderId="33" xfId="0" applyFont="1" applyBorder="1" applyAlignment="1">
      <alignment horizontal="center" vertical="center" wrapText="1" readingOrder="1"/>
    </xf>
    <xf numFmtId="0" fontId="90" fillId="19" borderId="30" xfId="0" applyFont="1" applyFill="1" applyBorder="1" applyAlignment="1">
      <alignment horizontal="center" vertical="center" wrapText="1" readingOrder="1"/>
    </xf>
    <xf numFmtId="0" fontId="87" fillId="0" borderId="30" xfId="0" applyFont="1" applyBorder="1" applyAlignment="1">
      <alignment horizontal="center" vertical="center" wrapText="1" readingOrder="1"/>
    </xf>
    <xf numFmtId="0" fontId="87" fillId="0" borderId="32" xfId="0" applyFont="1" applyBorder="1" applyAlignment="1">
      <alignment horizontal="center" vertical="center" wrapText="1" readingOrder="1"/>
    </xf>
    <xf numFmtId="0" fontId="89" fillId="0" borderId="0" xfId="0" applyFont="1" applyAlignment="1" applyProtection="1">
      <alignment horizontal="center" vertical="center" wrapText="1"/>
      <protection locked="0"/>
    </xf>
    <xf numFmtId="0" fontId="70" fillId="5" borderId="22" xfId="0" applyFont="1" applyFill="1" applyBorder="1" applyAlignment="1" applyProtection="1">
      <alignment horizontal="center" vertical="center" wrapText="1"/>
      <protection locked="0"/>
    </xf>
    <xf numFmtId="0" fontId="70" fillId="5" borderId="23" xfId="0" applyFont="1" applyFill="1" applyBorder="1" applyAlignment="1" applyProtection="1">
      <alignment horizontal="center" vertical="center" wrapText="1"/>
      <protection locked="0"/>
    </xf>
    <xf numFmtId="0" fontId="70" fillId="5" borderId="21" xfId="0" applyFont="1" applyFill="1" applyBorder="1" applyAlignment="1" applyProtection="1">
      <alignment horizontal="center" vertical="top"/>
      <protection locked="0"/>
    </xf>
    <xf numFmtId="0" fontId="69" fillId="5" borderId="21" xfId="0" applyFont="1" applyFill="1" applyBorder="1" applyAlignment="1" applyProtection="1">
      <alignment horizontal="center" vertical="top"/>
      <protection locked="0"/>
    </xf>
    <xf numFmtId="0" fontId="70" fillId="0" borderId="21" xfId="0" applyFont="1" applyBorder="1" applyAlignment="1" applyProtection="1">
      <alignment horizontal="center" vertical="center"/>
      <protection locked="0"/>
    </xf>
    <xf numFmtId="0" fontId="91" fillId="20" borderId="22" xfId="0" applyFont="1" applyFill="1" applyBorder="1" applyAlignment="1" applyProtection="1">
      <alignment horizontal="center" vertical="center"/>
      <protection locked="0"/>
    </xf>
    <xf numFmtId="0" fontId="91" fillId="20" borderId="24" xfId="0" applyFont="1" applyFill="1" applyBorder="1" applyAlignment="1" applyProtection="1">
      <alignment horizontal="center" vertical="center"/>
      <protection locked="0"/>
    </xf>
    <xf numFmtId="0" fontId="91" fillId="20" borderId="23" xfId="0" applyFont="1" applyFill="1" applyBorder="1" applyAlignment="1" applyProtection="1">
      <alignment horizontal="center" vertical="center"/>
      <protection locked="0"/>
    </xf>
    <xf numFmtId="0" fontId="61" fillId="5" borderId="22" xfId="0" applyFont="1" applyFill="1" applyBorder="1" applyAlignment="1" applyProtection="1">
      <alignment horizontal="justify" vertical="center" wrapText="1"/>
      <protection locked="0"/>
    </xf>
    <xf numFmtId="0" fontId="61" fillId="5" borderId="24" xfId="0" applyFont="1" applyFill="1" applyBorder="1" applyAlignment="1" applyProtection="1">
      <alignment horizontal="justify" vertical="center" wrapText="1"/>
      <protection locked="0"/>
    </xf>
    <xf numFmtId="0" fontId="61" fillId="5" borderId="23" xfId="0" applyFont="1" applyFill="1" applyBorder="1" applyAlignment="1" applyProtection="1">
      <alignment horizontal="justify" vertical="center" wrapText="1"/>
      <protection locked="0"/>
    </xf>
    <xf numFmtId="0" fontId="87" fillId="3" borderId="30" xfId="0" applyFont="1" applyFill="1" applyBorder="1" applyAlignment="1">
      <alignment horizontal="center" vertical="center" wrapText="1" readingOrder="1"/>
    </xf>
    <xf numFmtId="0" fontId="87" fillId="0" borderId="30" xfId="0" applyFont="1" applyBorder="1" applyAlignment="1">
      <alignment horizontal="left" vertical="center" wrapText="1" readingOrder="1"/>
    </xf>
    <xf numFmtId="0" fontId="72" fillId="0" borderId="0" xfId="0" applyFont="1" applyAlignment="1">
      <alignment horizontal="center" vertical="center"/>
    </xf>
    <xf numFmtId="0" fontId="73" fillId="19" borderId="26" xfId="0" applyFont="1" applyFill="1" applyBorder="1" applyAlignment="1">
      <alignment horizontal="center" vertical="center"/>
    </xf>
    <xf numFmtId="0" fontId="73" fillId="19" borderId="21" xfId="0" applyFont="1" applyFill="1" applyBorder="1" applyAlignment="1">
      <alignment horizontal="center" vertical="center"/>
    </xf>
    <xf numFmtId="0" fontId="74" fillId="20" borderId="25" xfId="0" applyFont="1" applyFill="1" applyBorder="1" applyAlignment="1">
      <alignment horizontal="center" vertical="center" wrapText="1"/>
    </xf>
    <xf numFmtId="0" fontId="74" fillId="20" borderId="25" xfId="0" applyFont="1" applyFill="1" applyBorder="1" applyAlignment="1">
      <alignment horizontal="center" vertical="center"/>
    </xf>
    <xf numFmtId="0" fontId="74" fillId="20" borderId="27" xfId="0" applyFont="1" applyFill="1" applyBorder="1" applyAlignment="1">
      <alignment horizontal="center" vertical="center"/>
    </xf>
    <xf numFmtId="0" fontId="74" fillId="20" borderId="28" xfId="0" applyFont="1" applyFill="1" applyBorder="1" applyAlignment="1">
      <alignment horizontal="center" vertical="center"/>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7" fillId="3" borderId="39" xfId="1" applyFill="1" applyBorder="1" applyAlignment="1">
      <alignment horizontal="left" vertical="top" wrapText="1"/>
    </xf>
    <xf numFmtId="0" fontId="7" fillId="3" borderId="40" xfId="1" applyFill="1" applyBorder="1" applyAlignment="1">
      <alignment horizontal="left" vertical="top" wrapText="1"/>
    </xf>
    <xf numFmtId="0" fontId="60" fillId="3" borderId="0" xfId="1" applyFont="1" applyFill="1" applyAlignment="1">
      <alignment horizontal="justify" vertical="center" wrapText="1"/>
    </xf>
    <xf numFmtId="0" fontId="54" fillId="3" borderId="1" xfId="0" applyFont="1" applyFill="1" applyBorder="1" applyAlignment="1">
      <alignment horizontal="left" vertical="center" wrapText="1"/>
    </xf>
    <xf numFmtId="0" fontId="48" fillId="3" borderId="1" xfId="1" applyFont="1" applyFill="1" applyBorder="1" applyAlignment="1">
      <alignment horizontal="justify" vertical="center" wrapText="1"/>
    </xf>
    <xf numFmtId="0" fontId="48" fillId="3" borderId="57" xfId="1" applyFont="1" applyFill="1" applyBorder="1" applyAlignment="1">
      <alignment horizontal="justify" vertical="center" wrapText="1"/>
    </xf>
    <xf numFmtId="0" fontId="54" fillId="3" borderId="55" xfId="0" applyFont="1" applyFill="1" applyBorder="1" applyAlignment="1">
      <alignment horizontal="left" vertical="center" wrapText="1"/>
    </xf>
    <xf numFmtId="0" fontId="54" fillId="3" borderId="56" xfId="0" applyFont="1" applyFill="1" applyBorder="1" applyAlignment="1">
      <alignment horizontal="left" vertical="center" wrapText="1"/>
    </xf>
    <xf numFmtId="0" fontId="60" fillId="3" borderId="1" xfId="1" applyFont="1" applyFill="1" applyBorder="1" applyAlignment="1">
      <alignment horizontal="justify" vertical="center" wrapText="1"/>
    </xf>
    <xf numFmtId="0" fontId="60" fillId="3" borderId="57" xfId="1" applyFont="1" applyFill="1" applyBorder="1" applyAlignment="1">
      <alignment horizontal="justify" vertical="center" wrapText="1"/>
    </xf>
    <xf numFmtId="0" fontId="48" fillId="3" borderId="55" xfId="1" applyFont="1" applyFill="1" applyBorder="1" applyAlignment="1">
      <alignment horizontal="justify" vertical="center" wrapText="1"/>
    </xf>
    <xf numFmtId="0" fontId="48" fillId="3" borderId="58" xfId="1" applyFont="1" applyFill="1" applyBorder="1" applyAlignment="1">
      <alignment horizontal="justify" vertical="center" wrapText="1"/>
    </xf>
    <xf numFmtId="0" fontId="60" fillId="3" borderId="0" xfId="1" applyFont="1" applyFill="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7"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7" xfId="1" applyFont="1" applyFill="1" applyBorder="1" applyAlignment="1">
      <alignment horizontal="left" vertical="top" wrapText="1"/>
    </xf>
    <xf numFmtId="0" fontId="55" fillId="4" borderId="17" xfId="2" applyFont="1" applyFill="1" applyBorder="1" applyAlignment="1">
      <alignment horizontal="center" vertical="center" wrapText="1"/>
    </xf>
    <xf numFmtId="0" fontId="54" fillId="7" borderId="55" xfId="0" applyFont="1" applyFill="1" applyBorder="1" applyAlignment="1">
      <alignment horizontal="left" vertical="center" wrapText="1"/>
    </xf>
    <xf numFmtId="0" fontId="54" fillId="7" borderId="56" xfId="0" applyFont="1" applyFill="1" applyBorder="1" applyAlignment="1">
      <alignment horizontal="left" vertical="center" wrapText="1"/>
    </xf>
    <xf numFmtId="0" fontId="48" fillId="3" borderId="16" xfId="1" applyFont="1" applyFill="1" applyBorder="1" applyAlignment="1">
      <alignment horizontal="justify" vertical="center" wrapText="1"/>
    </xf>
    <xf numFmtId="0" fontId="48" fillId="3" borderId="51" xfId="1" applyFont="1" applyFill="1" applyBorder="1" applyAlignment="1">
      <alignment horizontal="justify" vertical="center" wrapText="1"/>
    </xf>
    <xf numFmtId="0" fontId="55" fillId="4" borderId="17" xfId="1" applyFont="1" applyFill="1" applyBorder="1" applyAlignment="1">
      <alignment horizontal="center" vertical="center"/>
    </xf>
    <xf numFmtId="0" fontId="55" fillId="4" borderId="20" xfId="1" applyFont="1" applyFill="1" applyBorder="1" applyAlignment="1">
      <alignment horizontal="center" vertical="center"/>
    </xf>
    <xf numFmtId="0" fontId="60" fillId="3" borderId="0" xfId="1" applyFont="1" applyFill="1" applyAlignment="1">
      <alignment horizontal="center" vertical="center" wrapText="1"/>
    </xf>
    <xf numFmtId="0" fontId="51" fillId="4" borderId="2" xfId="1" applyFont="1" applyFill="1" applyBorder="1" applyAlignment="1">
      <alignment horizontal="center" vertical="center" wrapText="1"/>
    </xf>
    <xf numFmtId="0" fontId="51" fillId="4" borderId="41" xfId="1" applyFont="1" applyFill="1" applyBorder="1" applyAlignment="1">
      <alignment horizontal="center" vertical="center" wrapText="1"/>
    </xf>
    <xf numFmtId="0" fontId="51" fillId="4" borderId="42"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3" xfId="1" quotePrefix="1" applyFont="1" applyFill="1" applyBorder="1" applyAlignment="1">
      <alignment horizontal="left" vertical="top" wrapText="1"/>
    </xf>
    <xf numFmtId="0" fontId="47" fillId="3" borderId="44" xfId="1" quotePrefix="1" applyFont="1" applyFill="1" applyBorder="1" applyAlignment="1">
      <alignment horizontal="justify" vertical="center" wrapText="1"/>
    </xf>
    <xf numFmtId="0" fontId="47" fillId="3" borderId="45" xfId="1" quotePrefix="1" applyFont="1" applyFill="1" applyBorder="1" applyAlignment="1">
      <alignment horizontal="justify" vertical="center" wrapText="1"/>
    </xf>
    <xf numFmtId="0" fontId="47" fillId="3" borderId="18"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7" xfId="1" quotePrefix="1" applyFont="1" applyBorder="1" applyAlignment="1">
      <alignment horizontal="left" vertical="top" wrapText="1"/>
    </xf>
    <xf numFmtId="0" fontId="55" fillId="4" borderId="35" xfId="2" applyFont="1" applyFill="1" applyBorder="1" applyAlignment="1">
      <alignment horizontal="center" vertical="center" wrapText="1"/>
    </xf>
    <xf numFmtId="0" fontId="55" fillId="4" borderId="48" xfId="2" applyFont="1" applyFill="1" applyBorder="1" applyAlignment="1">
      <alignment horizontal="center" vertical="center" wrapText="1"/>
    </xf>
    <xf numFmtId="0" fontId="55" fillId="4" borderId="49" xfId="1" applyFont="1" applyFill="1" applyBorder="1" applyAlignment="1">
      <alignment horizontal="center" vertical="center"/>
    </xf>
    <xf numFmtId="0" fontId="55" fillId="4" borderId="42" xfId="1" applyFont="1" applyFill="1" applyBorder="1" applyAlignment="1">
      <alignment horizontal="center" vertical="center"/>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48" fillId="3" borderId="7" xfId="1" applyFont="1" applyFill="1" applyBorder="1" applyAlignment="1">
      <alignment horizontal="justify" vertical="center" wrapText="1"/>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54" fillId="3" borderId="6" xfId="0" applyFont="1" applyFill="1" applyBorder="1" applyAlignment="1">
      <alignment vertical="center" wrapText="1"/>
    </xf>
    <xf numFmtId="0" fontId="54" fillId="3" borderId="53" xfId="0" applyFont="1" applyFill="1" applyBorder="1" applyAlignment="1">
      <alignment vertical="center" wrapText="1"/>
    </xf>
    <xf numFmtId="0" fontId="54" fillId="3" borderId="54" xfId="0" applyFont="1" applyFill="1" applyBorder="1" applyAlignment="1">
      <alignment vertical="center" wrapText="1"/>
    </xf>
    <xf numFmtId="0" fontId="54" fillId="7" borderId="1" xfId="0" applyFont="1" applyFill="1" applyBorder="1" applyAlignment="1">
      <alignment horizontal="left" vertical="center" wrapText="1"/>
    </xf>
    <xf numFmtId="0" fontId="76" fillId="3" borderId="1" xfId="0" applyFont="1" applyFill="1" applyBorder="1" applyAlignment="1">
      <alignment horizontal="center" vertical="center"/>
    </xf>
    <xf numFmtId="0" fontId="76" fillId="3" borderId="55" xfId="0" applyFont="1" applyFill="1" applyBorder="1" applyAlignment="1">
      <alignment horizontal="center" vertical="center"/>
    </xf>
    <xf numFmtId="0" fontId="76" fillId="4" borderId="1" xfId="0" applyFont="1" applyFill="1" applyBorder="1" applyAlignment="1">
      <alignment horizontal="left" vertical="center"/>
    </xf>
    <xf numFmtId="0" fontId="12" fillId="3" borderId="9" xfId="0" applyFont="1" applyFill="1" applyBorder="1" applyAlignment="1" applyProtection="1">
      <alignment horizontal="justify" vertical="center" wrapText="1"/>
      <protection locked="0"/>
    </xf>
    <xf numFmtId="0" fontId="12" fillId="3" borderId="1" xfId="0" applyFont="1" applyFill="1" applyBorder="1" applyAlignment="1" applyProtection="1">
      <alignment horizontal="justify" vertical="center" wrapText="1"/>
      <protection locked="0"/>
    </xf>
    <xf numFmtId="0" fontId="78" fillId="4" borderId="1" xfId="0" applyFont="1" applyFill="1" applyBorder="1" applyAlignment="1">
      <alignment horizontal="center" vertical="center" wrapText="1"/>
    </xf>
    <xf numFmtId="0" fontId="78" fillId="16" borderId="1" xfId="0" applyFont="1" applyFill="1" applyBorder="1" applyAlignment="1" applyProtection="1">
      <alignment horizontal="center" vertical="center" wrapText="1"/>
      <protection locked="0"/>
    </xf>
    <xf numFmtId="0" fontId="76" fillId="4" borderId="1" xfId="0" applyFont="1" applyFill="1" applyBorder="1" applyAlignment="1">
      <alignment horizontal="center" vertical="center" textRotation="1"/>
    </xf>
    <xf numFmtId="0" fontId="76" fillId="4" borderId="1" xfId="0" applyFont="1" applyFill="1" applyBorder="1" applyAlignment="1">
      <alignment horizontal="center" vertical="center" wrapText="1"/>
    </xf>
    <xf numFmtId="0" fontId="76" fillId="4" borderId="1"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justify" vertical="center" wrapText="1"/>
    </xf>
    <xf numFmtId="0" fontId="21" fillId="0" borderId="1" xfId="0" applyFont="1" applyBorder="1" applyAlignment="1">
      <alignment horizontal="center" vertical="center" wrapText="1"/>
    </xf>
    <xf numFmtId="9" fontId="21" fillId="0" borderId="1" xfId="4" applyFont="1" applyFill="1" applyBorder="1" applyAlignment="1">
      <alignment horizontal="center" vertical="center" wrapText="1"/>
    </xf>
    <xf numFmtId="0" fontId="76" fillId="16" borderId="1" xfId="0" applyFont="1" applyFill="1" applyBorder="1" applyAlignment="1" applyProtection="1">
      <alignment horizontal="center" vertical="center" wrapText="1"/>
      <protection locked="0"/>
    </xf>
    <xf numFmtId="0" fontId="76" fillId="16" borderId="1" xfId="0" applyFont="1" applyFill="1" applyBorder="1" applyAlignment="1" applyProtection="1">
      <alignment horizontal="center" vertical="center"/>
      <protection locked="0"/>
    </xf>
    <xf numFmtId="0" fontId="78" fillId="4" borderId="1" xfId="0" applyFont="1" applyFill="1" applyBorder="1" applyAlignment="1">
      <alignment horizontal="center" vertical="top" wrapText="1"/>
    </xf>
    <xf numFmtId="0" fontId="21" fillId="0" borderId="1" xfId="0" applyFont="1" applyBorder="1" applyAlignment="1">
      <alignment horizontal="left" vertical="center" wrapText="1"/>
    </xf>
    <xf numFmtId="0" fontId="3" fillId="4" borderId="67" xfId="0" applyFont="1" applyFill="1" applyBorder="1" applyAlignment="1">
      <alignment horizontal="center" vertical="center"/>
    </xf>
    <xf numFmtId="0" fontId="3" fillId="4" borderId="68" xfId="0" applyFont="1" applyFill="1" applyBorder="1" applyAlignment="1">
      <alignment horizontal="center" vertical="center"/>
    </xf>
    <xf numFmtId="0" fontId="3" fillId="4" borderId="69" xfId="0" applyFont="1" applyFill="1" applyBorder="1" applyAlignment="1">
      <alignment horizontal="center"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3" fillId="4" borderId="66" xfId="0" applyFont="1" applyFill="1" applyBorder="1" applyAlignment="1">
      <alignment horizontal="center" vertical="center"/>
    </xf>
    <xf numFmtId="0" fontId="1" fillId="3" borderId="55" xfId="0" applyFont="1" applyFill="1" applyBorder="1" applyAlignment="1" applyProtection="1">
      <alignment horizontal="justify" vertical="center" wrapText="1"/>
      <protection locked="0"/>
    </xf>
    <xf numFmtId="0" fontId="0" fillId="0" borderId="60" xfId="0" applyBorder="1" applyAlignment="1">
      <alignment horizontal="justify" vertical="center" wrapText="1"/>
    </xf>
    <xf numFmtId="0" fontId="0" fillId="0" borderId="56" xfId="0" applyBorder="1" applyAlignment="1">
      <alignment horizontal="justify" vertical="center" wrapText="1"/>
    </xf>
    <xf numFmtId="0" fontId="25" fillId="4" borderId="0" xfId="0" applyFont="1" applyFill="1" applyAlignment="1">
      <alignment horizontal="center"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3" fillId="4" borderId="67" xfId="0" applyFont="1" applyFill="1" applyBorder="1" applyAlignment="1">
      <alignment horizontal="center" vertical="center" wrapText="1"/>
    </xf>
    <xf numFmtId="0" fontId="3" fillId="4" borderId="68" xfId="0" applyFont="1" applyFill="1" applyBorder="1" applyAlignment="1">
      <alignment horizontal="center" vertical="center" wrapText="1"/>
    </xf>
    <xf numFmtId="0" fontId="3" fillId="4" borderId="69" xfId="0" applyFont="1" applyFill="1" applyBorder="1" applyAlignment="1">
      <alignment horizontal="center" vertical="center" wrapText="1"/>
    </xf>
    <xf numFmtId="2" fontId="12" fillId="0" borderId="1" xfId="3" applyNumberFormat="1" applyFont="1" applyFill="1" applyBorder="1" applyAlignment="1">
      <alignment horizontal="center" vertical="center" wrapText="1"/>
    </xf>
    <xf numFmtId="0" fontId="24" fillId="0" borderId="1" xfId="0" applyFont="1" applyBorder="1" applyAlignment="1">
      <alignment horizontal="center" vertical="center" wrapText="1"/>
    </xf>
    <xf numFmtId="0" fontId="3" fillId="4" borderId="66" xfId="0" applyFont="1" applyFill="1" applyBorder="1" applyAlignment="1">
      <alignment horizontal="center" vertical="center" textRotation="1"/>
    </xf>
    <xf numFmtId="0" fontId="3" fillId="4" borderId="63" xfId="0" applyFont="1" applyFill="1" applyBorder="1" applyAlignment="1">
      <alignment horizontal="center" vertical="center" textRotation="1"/>
    </xf>
    <xf numFmtId="0" fontId="3" fillId="4" borderId="63" xfId="0" applyFont="1" applyFill="1" applyBorder="1" applyAlignment="1">
      <alignment horizontal="center" vertical="center"/>
    </xf>
    <xf numFmtId="3" fontId="3" fillId="4" borderId="66" xfId="0" applyNumberFormat="1" applyFont="1" applyFill="1" applyBorder="1" applyAlignment="1">
      <alignment horizontal="center" vertical="center"/>
    </xf>
    <xf numFmtId="3" fontId="3" fillId="4" borderId="63" xfId="0" applyNumberFormat="1" applyFont="1" applyFill="1" applyBorder="1" applyAlignment="1">
      <alignment horizontal="center" vertical="center"/>
    </xf>
    <xf numFmtId="0" fontId="3" fillId="4" borderId="66" xfId="0" applyFont="1" applyFill="1" applyBorder="1" applyAlignment="1">
      <alignment horizontal="center" vertical="center" textRotation="90" wrapText="1"/>
    </xf>
    <xf numFmtId="0" fontId="3" fillId="4" borderId="63" xfId="0" applyFont="1" applyFill="1" applyBorder="1" applyAlignment="1">
      <alignment horizontal="center" vertical="center" textRotation="90" wrapText="1"/>
    </xf>
    <xf numFmtId="0" fontId="3" fillId="4" borderId="66" xfId="0" applyFont="1" applyFill="1" applyBorder="1" applyAlignment="1">
      <alignment horizontal="center" vertical="center" wrapText="1"/>
    </xf>
    <xf numFmtId="0" fontId="3" fillId="4" borderId="63" xfId="0" applyFont="1" applyFill="1" applyBorder="1" applyAlignment="1">
      <alignment horizontal="center" vertical="center" wrapText="1"/>
    </xf>
    <xf numFmtId="0" fontId="12" fillId="11" borderId="1" xfId="0" applyFont="1" applyFill="1" applyBorder="1" applyAlignment="1">
      <alignment horizontal="center" vertical="center" wrapText="1"/>
    </xf>
    <xf numFmtId="0" fontId="0" fillId="0" borderId="83" xfId="0" applyBorder="1" applyAlignment="1">
      <alignment horizontal="center" vertical="center" wrapText="1"/>
    </xf>
    <xf numFmtId="0" fontId="0" fillId="0" borderId="86" xfId="0" applyBorder="1" applyAlignment="1">
      <alignment horizontal="center" vertical="center" wrapText="1"/>
    </xf>
    <xf numFmtId="0" fontId="0" fillId="0" borderId="89" xfId="0" applyBorder="1" applyAlignment="1">
      <alignment horizontal="center" vertical="center" wrapText="1"/>
    </xf>
    <xf numFmtId="0" fontId="0" fillId="0" borderId="47" xfId="0" applyBorder="1" applyAlignment="1">
      <alignment horizontal="center" vertical="center" wrapText="1"/>
    </xf>
    <xf numFmtId="0" fontId="0" fillId="0" borderId="1" xfId="0" applyBorder="1" applyAlignment="1">
      <alignment horizontal="center" vertical="center" wrapText="1"/>
    </xf>
    <xf numFmtId="0" fontId="0" fillId="0" borderId="90" xfId="0" applyBorder="1" applyAlignment="1">
      <alignment horizontal="center" vertical="center" wrapText="1"/>
    </xf>
    <xf numFmtId="0" fontId="0" fillId="0" borderId="9" xfId="0" applyBorder="1" applyAlignment="1">
      <alignment horizontal="center" vertical="center" wrapText="1"/>
    </xf>
    <xf numFmtId="0" fontId="0" fillId="0" borderId="59" xfId="0" applyBorder="1" applyAlignment="1">
      <alignment horizontal="center" vertical="center" wrapText="1"/>
    </xf>
    <xf numFmtId="0" fontId="24" fillId="0" borderId="47" xfId="0" applyFont="1" applyBorder="1" applyAlignment="1">
      <alignment horizontal="center" vertical="center" wrapText="1"/>
    </xf>
    <xf numFmtId="0" fontId="24" fillId="0" borderId="90"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59" xfId="0" applyFont="1" applyBorder="1" applyAlignment="1">
      <alignment horizontal="center" vertical="center" wrapText="1"/>
    </xf>
    <xf numFmtId="0" fontId="0" fillId="0" borderId="87" xfId="0" applyBorder="1" applyAlignment="1">
      <alignment horizontal="center" vertical="center" wrapText="1"/>
    </xf>
    <xf numFmtId="0" fontId="0" fillId="3" borderId="10" xfId="0" applyFill="1" applyBorder="1" applyAlignment="1">
      <alignment horizontal="center" vertical="center" wrapText="1"/>
    </xf>
    <xf numFmtId="0" fontId="0" fillId="3" borderId="84" xfId="0" applyFill="1" applyBorder="1" applyAlignment="1">
      <alignment horizontal="center" vertical="center" wrapText="1"/>
    </xf>
    <xf numFmtId="0" fontId="0" fillId="3" borderId="91" xfId="0" applyFill="1" applyBorder="1" applyAlignment="1">
      <alignment horizontal="center" vertical="center" wrapText="1"/>
    </xf>
    <xf numFmtId="0" fontId="0" fillId="3" borderId="47" xfId="0" applyFill="1" applyBorder="1" applyAlignment="1">
      <alignment horizontal="center" vertical="center" wrapText="1"/>
    </xf>
    <xf numFmtId="0" fontId="0" fillId="3" borderId="1" xfId="0" applyFill="1" applyBorder="1" applyAlignment="1">
      <alignment horizontal="center" vertical="center" wrapText="1"/>
    </xf>
    <xf numFmtId="0" fontId="0" fillId="3" borderId="90" xfId="0" applyFill="1" applyBorder="1" applyAlignment="1">
      <alignment horizontal="center" vertical="center" wrapText="1"/>
    </xf>
    <xf numFmtId="9" fontId="0" fillId="0" borderId="47"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90" xfId="0" applyNumberFormat="1" applyBorder="1" applyAlignment="1">
      <alignment horizontal="center" vertical="center" wrapText="1"/>
    </xf>
    <xf numFmtId="0" fontId="0" fillId="0" borderId="93" xfId="0" applyBorder="1" applyAlignment="1">
      <alignment horizontal="center" vertical="center" wrapText="1"/>
    </xf>
    <xf numFmtId="0" fontId="3" fillId="4" borderId="79"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76" xfId="0" applyFont="1" applyFill="1" applyBorder="1" applyAlignment="1">
      <alignment horizontal="center" vertical="center"/>
    </xf>
    <xf numFmtId="0" fontId="3" fillId="4" borderId="77" xfId="0" applyFont="1" applyFill="1" applyBorder="1" applyAlignment="1">
      <alignment horizontal="center" vertical="center"/>
    </xf>
    <xf numFmtId="0" fontId="4" fillId="4" borderId="1" xfId="0" applyFont="1" applyFill="1" applyBorder="1" applyAlignment="1">
      <alignment horizontal="left" vertical="center"/>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3" fillId="4" borderId="64"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8" xfId="0" applyFont="1" applyFill="1" applyBorder="1" applyAlignment="1">
      <alignment horizontal="center" vertical="center"/>
    </xf>
    <xf numFmtId="0" fontId="3" fillId="4" borderId="81" xfId="0" applyFont="1" applyFill="1" applyBorder="1" applyAlignment="1">
      <alignment horizontal="center" vertical="center"/>
    </xf>
    <xf numFmtId="0" fontId="3" fillId="4" borderId="75" xfId="0" applyFont="1" applyFill="1" applyBorder="1" applyAlignment="1">
      <alignment horizontal="center" vertical="center"/>
    </xf>
    <xf numFmtId="0" fontId="0" fillId="0" borderId="1" xfId="0" applyBorder="1" applyAlignment="1">
      <alignment horizontal="center" vertical="center"/>
    </xf>
    <xf numFmtId="0" fontId="0" fillId="0" borderId="90" xfId="0" applyBorder="1" applyAlignment="1">
      <alignment horizontal="center" vertical="center"/>
    </xf>
    <xf numFmtId="2" fontId="0" fillId="0" borderId="47"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90" xfId="0" applyNumberFormat="1" applyBorder="1" applyAlignment="1">
      <alignment horizontal="center" vertical="center" wrapText="1"/>
    </xf>
    <xf numFmtId="0" fontId="0" fillId="0" borderId="59" xfId="0" applyBorder="1" applyAlignment="1">
      <alignment horizontal="center" vertical="center"/>
    </xf>
    <xf numFmtId="9" fontId="0" fillId="0" borderId="59" xfId="0" applyNumberFormat="1" applyBorder="1" applyAlignment="1">
      <alignment horizontal="center" vertical="center" wrapText="1"/>
    </xf>
    <xf numFmtId="2" fontId="0" fillId="0" borderId="9" xfId="0" applyNumberFormat="1" applyBorder="1" applyAlignment="1">
      <alignment horizontal="center" vertical="center" wrapText="1"/>
    </xf>
    <xf numFmtId="2" fontId="0" fillId="0" borderId="59" xfId="0" applyNumberFormat="1" applyBorder="1" applyAlignment="1">
      <alignment horizontal="center" vertical="center" wrapText="1"/>
    </xf>
    <xf numFmtId="9" fontId="0" fillId="0" borderId="9" xfId="0" applyNumberFormat="1" applyBorder="1" applyAlignment="1">
      <alignment horizontal="center" vertical="center" wrapText="1"/>
    </xf>
    <xf numFmtId="0" fontId="5" fillId="3" borderId="1" xfId="0" applyFont="1" applyFill="1" applyBorder="1" applyAlignment="1">
      <alignment horizontal="center" vertical="center"/>
    </xf>
    <xf numFmtId="0" fontId="25" fillId="4" borderId="1" xfId="0" applyFont="1" applyFill="1" applyBorder="1" applyAlignment="1">
      <alignment horizontal="center" vertical="center"/>
    </xf>
    <xf numFmtId="0" fontId="3" fillId="3" borderId="80" xfId="0" applyFont="1" applyFill="1" applyBorder="1" applyAlignment="1">
      <alignment horizontal="center" vertical="center" wrapText="1"/>
    </xf>
    <xf numFmtId="0" fontId="3" fillId="3" borderId="82" xfId="0" applyFont="1" applyFill="1" applyBorder="1" applyAlignment="1">
      <alignment horizontal="center" vertical="center" wrapText="1"/>
    </xf>
    <xf numFmtId="0" fontId="44" fillId="0" borderId="1" xfId="0" applyFont="1" applyBorder="1" applyAlignment="1">
      <alignment horizontal="left" vertical="center" wrapText="1"/>
    </xf>
    <xf numFmtId="0" fontId="39" fillId="0" borderId="95" xfId="0" applyFont="1" applyBorder="1" applyAlignment="1">
      <alignment horizontal="center" vertical="center"/>
    </xf>
    <xf numFmtId="0" fontId="39" fillId="0" borderId="4" xfId="0" applyFont="1" applyBorder="1" applyAlignment="1">
      <alignment horizontal="center" vertical="center"/>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top" wrapText="1"/>
    </xf>
    <xf numFmtId="0" fontId="14" fillId="3" borderId="39" xfId="0" applyFont="1" applyFill="1" applyBorder="1" applyAlignment="1">
      <alignment horizontal="center"/>
    </xf>
    <xf numFmtId="0" fontId="14" fillId="3" borderId="40" xfId="0" applyFont="1" applyFill="1" applyBorder="1" applyAlignment="1">
      <alignment horizontal="center"/>
    </xf>
    <xf numFmtId="0" fontId="13" fillId="3" borderId="1" xfId="0" applyFont="1" applyFill="1" applyBorder="1" applyAlignment="1">
      <alignment horizontal="center" vertical="center" wrapText="1"/>
    </xf>
    <xf numFmtId="0" fontId="30" fillId="14" borderId="100" xfId="0" applyFont="1" applyFill="1" applyBorder="1" applyAlignment="1">
      <alignment horizontal="center" vertical="center" wrapText="1" readingOrder="1"/>
    </xf>
    <xf numFmtId="0" fontId="30" fillId="14" borderId="101" xfId="0" applyFont="1" applyFill="1" applyBorder="1" applyAlignment="1">
      <alignment horizontal="center" vertical="center" wrapText="1" readingOrder="1"/>
    </xf>
    <xf numFmtId="0" fontId="30" fillId="14" borderId="102" xfId="0" applyFont="1" applyFill="1" applyBorder="1" applyAlignment="1">
      <alignment horizontal="center" vertical="center" wrapText="1" readingOrder="1"/>
    </xf>
    <xf numFmtId="0" fontId="30" fillId="13" borderId="100" xfId="0" applyFont="1" applyFill="1" applyBorder="1" applyAlignment="1">
      <alignment horizontal="center" vertical="center" wrapText="1" readingOrder="1"/>
    </xf>
    <xf numFmtId="0" fontId="30" fillId="13" borderId="101" xfId="0" applyFont="1" applyFill="1" applyBorder="1" applyAlignment="1">
      <alignment horizontal="center" vertical="center" wrapText="1" readingOrder="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4" fillId="5" borderId="0" xfId="0" applyFont="1" applyFill="1" applyAlignment="1">
      <alignment horizontal="center" vertical="center" wrapText="1"/>
    </xf>
    <xf numFmtId="0" fontId="30" fillId="18" borderId="100" xfId="0" applyFont="1" applyFill="1" applyBorder="1" applyAlignment="1">
      <alignment horizontal="center" vertical="center" wrapText="1" readingOrder="1"/>
    </xf>
    <xf numFmtId="0" fontId="30" fillId="18" borderId="10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7"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100" xfId="0" applyFont="1" applyFill="1" applyBorder="1" applyAlignment="1">
      <alignment horizontal="center" vertical="center" wrapText="1" readingOrder="1"/>
    </xf>
    <xf numFmtId="0" fontId="30" fillId="7" borderId="101" xfId="0" applyFont="1" applyFill="1" applyBorder="1" applyAlignment="1">
      <alignment horizontal="center" vertical="center" wrapText="1" readingOrder="1"/>
    </xf>
    <xf numFmtId="0" fontId="13" fillId="0" borderId="1" xfId="0" applyFont="1" applyBorder="1" applyAlignment="1">
      <alignment horizontal="center" vertical="center" wrapText="1"/>
    </xf>
    <xf numFmtId="1" fontId="21" fillId="0" borderId="47" xfId="0" applyNumberFormat="1" applyFont="1" applyBorder="1" applyAlignment="1" applyProtection="1">
      <alignment horizontal="center" vertical="center" wrapText="1"/>
      <protection locked="0"/>
    </xf>
    <xf numFmtId="1" fontId="21" fillId="0" borderId="1" xfId="0" applyNumberFormat="1" applyFont="1" applyBorder="1" applyAlignment="1" applyProtection="1">
      <alignment horizontal="center" vertical="center" wrapText="1"/>
      <protection locked="0"/>
    </xf>
    <xf numFmtId="1" fontId="21" fillId="0" borderId="83" xfId="0" applyNumberFormat="1" applyFont="1" applyBorder="1" applyAlignment="1" applyProtection="1">
      <alignment horizontal="center" vertical="center" wrapText="1"/>
      <protection locked="0"/>
    </xf>
    <xf numFmtId="1" fontId="21" fillId="0" borderId="86" xfId="0" applyNumberFormat="1" applyFont="1" applyBorder="1" applyAlignment="1" applyProtection="1">
      <alignment horizontal="center" vertical="center" wrapText="1"/>
      <protection locked="0"/>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12" fillId="0" borderId="1" xfId="0" applyFont="1" applyBorder="1" applyAlignment="1">
      <alignment horizontal="justify" vertical="center"/>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0" fontId="6" fillId="3" borderId="1" xfId="0" applyFont="1" applyFill="1" applyBorder="1" applyAlignment="1">
      <alignment horizontal="center" vertical="center"/>
    </xf>
    <xf numFmtId="0" fontId="80" fillId="4" borderId="1" xfId="0" applyFont="1" applyFill="1" applyBorder="1" applyAlignment="1">
      <alignment horizontal="left" vertical="center"/>
    </xf>
    <xf numFmtId="0" fontId="1" fillId="3" borderId="1" xfId="0" applyFont="1" applyFill="1" applyBorder="1" applyAlignment="1" applyProtection="1">
      <alignment horizontal="justify" vertical="center" wrapText="1"/>
      <protection locked="0"/>
    </xf>
    <xf numFmtId="0" fontId="81" fillId="3" borderId="1" xfId="0" applyFont="1" applyFill="1" applyBorder="1" applyAlignment="1" applyProtection="1">
      <alignment horizontal="justify" vertical="center"/>
      <protection locked="0"/>
    </xf>
    <xf numFmtId="0" fontId="35" fillId="4" borderId="1" xfId="0" applyFont="1" applyFill="1" applyBorder="1" applyAlignment="1">
      <alignment horizontal="center" vertical="center" wrapText="1"/>
    </xf>
    <xf numFmtId="0" fontId="34" fillId="4" borderId="63" xfId="0" applyFont="1" applyFill="1" applyBorder="1" applyAlignment="1">
      <alignment horizontal="center" vertical="center" wrapText="1"/>
    </xf>
    <xf numFmtId="0" fontId="34" fillId="4" borderId="75" xfId="0" applyFont="1" applyFill="1" applyBorder="1" applyAlignment="1">
      <alignment horizontal="center" vertical="center" wrapText="1"/>
    </xf>
    <xf numFmtId="0" fontId="34" fillId="4" borderId="67" xfId="0" applyFont="1" applyFill="1" applyBorder="1" applyAlignment="1">
      <alignment horizontal="center" vertical="center" wrapText="1"/>
    </xf>
    <xf numFmtId="0" fontId="34" fillId="4" borderId="69" xfId="0" applyFont="1" applyFill="1" applyBorder="1" applyAlignment="1">
      <alignment horizontal="center" vertical="center" wrapText="1"/>
    </xf>
    <xf numFmtId="0" fontId="33" fillId="4" borderId="67" xfId="0" applyFont="1" applyFill="1" applyBorder="1" applyAlignment="1" applyProtection="1">
      <alignment horizontal="center" vertical="center" wrapText="1"/>
      <protection locked="0"/>
    </xf>
    <xf numFmtId="0" fontId="33" fillId="4" borderId="67" xfId="0" applyFont="1" applyFill="1" applyBorder="1" applyAlignment="1">
      <alignment horizontal="center" vertical="center"/>
    </xf>
    <xf numFmtId="0" fontId="33" fillId="4" borderId="68" xfId="0" applyFont="1" applyFill="1" applyBorder="1" applyAlignment="1">
      <alignment horizontal="center" vertical="center"/>
    </xf>
    <xf numFmtId="0" fontId="33" fillId="4" borderId="69" xfId="0" applyFont="1" applyFill="1" applyBorder="1" applyAlignment="1">
      <alignment horizontal="center" vertical="center"/>
    </xf>
    <xf numFmtId="0" fontId="33" fillId="16" borderId="66" xfId="0" applyFont="1" applyFill="1" applyBorder="1" applyAlignment="1" applyProtection="1">
      <alignment horizontal="center" vertical="center" wrapText="1"/>
      <protection locked="0"/>
    </xf>
    <xf numFmtId="0" fontId="33" fillId="4" borderId="66" xfId="0" applyFont="1" applyFill="1" applyBorder="1" applyAlignment="1" applyProtection="1">
      <alignment horizontal="center" vertical="center" wrapText="1"/>
      <protection locked="0"/>
    </xf>
    <xf numFmtId="0" fontId="12" fillId="0" borderId="1" xfId="0" applyFont="1" applyBorder="1" applyAlignment="1">
      <alignment horizontal="center" vertical="center"/>
    </xf>
    <xf numFmtId="0" fontId="12" fillId="0" borderId="1" xfId="0" applyFont="1" applyBorder="1" applyAlignment="1" applyProtection="1">
      <alignment horizontal="center" vertical="center"/>
      <protection locked="0"/>
    </xf>
    <xf numFmtId="0" fontId="12" fillId="0" borderId="47" xfId="0" applyFont="1" applyBorder="1" applyAlignment="1" applyProtection="1">
      <alignment horizontal="center" vertical="center"/>
      <protection locked="0"/>
    </xf>
    <xf numFmtId="0" fontId="12" fillId="0" borderId="47" xfId="0" applyFont="1" applyBorder="1" applyAlignment="1">
      <alignment horizontal="justify" vertical="center" wrapText="1"/>
    </xf>
    <xf numFmtId="0" fontId="12" fillId="0" borderId="47" xfId="0" applyFont="1" applyBorder="1" applyAlignment="1">
      <alignment horizontal="center" vertical="center"/>
    </xf>
    <xf numFmtId="0" fontId="12" fillId="0" borderId="57" xfId="0" applyFont="1" applyBorder="1" applyAlignment="1">
      <alignment horizontal="justify" vertical="center"/>
    </xf>
    <xf numFmtId="0" fontId="12" fillId="0" borderId="59" xfId="0" applyFont="1" applyBorder="1" applyAlignment="1">
      <alignment horizontal="center" vertical="center"/>
    </xf>
    <xf numFmtId="0" fontId="12" fillId="0" borderId="10" xfId="0" applyFont="1" applyBorder="1" applyAlignment="1">
      <alignment horizontal="center" vertical="center"/>
    </xf>
    <xf numFmtId="0" fontId="12" fillId="0" borderId="9" xfId="0" applyFont="1" applyBorder="1" applyAlignment="1">
      <alignment horizontal="center" vertical="center"/>
    </xf>
    <xf numFmtId="14" fontId="12" fillId="0" borderId="1" xfId="0" applyNumberFormat="1" applyFont="1" applyBorder="1" applyAlignment="1">
      <alignment horizontal="center" vertical="center"/>
    </xf>
    <xf numFmtId="14" fontId="12" fillId="0" borderId="47" xfId="0" applyNumberFormat="1" applyFont="1" applyBorder="1" applyAlignment="1">
      <alignment horizontal="center" vertical="center"/>
    </xf>
    <xf numFmtId="0" fontId="12" fillId="0" borderId="94" xfId="0" applyFont="1" applyBorder="1" applyAlignment="1">
      <alignment horizontal="justify" vertical="center"/>
    </xf>
    <xf numFmtId="0" fontId="27" fillId="0" borderId="59" xfId="0" applyFont="1" applyBorder="1" applyAlignment="1">
      <alignment horizontal="center"/>
    </xf>
    <xf numFmtId="0" fontId="12" fillId="0" borderId="47" xfId="0" applyFont="1" applyBorder="1" applyAlignment="1">
      <alignment horizontal="justify" vertical="center"/>
    </xf>
    <xf numFmtId="1" fontId="21" fillId="0" borderId="47" xfId="0" applyNumberFormat="1" applyFont="1" applyBorder="1" applyAlignment="1">
      <alignment horizontal="center" vertical="center"/>
    </xf>
    <xf numFmtId="1" fontId="32" fillId="0" borderId="47" xfId="0" applyNumberFormat="1" applyFont="1" applyBorder="1" applyAlignment="1">
      <alignment horizontal="center" vertical="center"/>
    </xf>
    <xf numFmtId="0" fontId="12" fillId="0" borderId="85" xfId="0" applyFont="1" applyBorder="1" applyAlignment="1">
      <alignment horizontal="justify" vertical="center"/>
    </xf>
    <xf numFmtId="0" fontId="27" fillId="17" borderId="59" xfId="0" applyFont="1" applyFill="1" applyBorder="1" applyAlignment="1">
      <alignment horizontal="center"/>
    </xf>
    <xf numFmtId="1" fontId="21" fillId="11" borderId="86" xfId="0" applyNumberFormat="1" applyFont="1" applyFill="1" applyBorder="1" applyAlignment="1" applyProtection="1">
      <alignment horizontal="center" vertical="center" wrapText="1"/>
      <protection locked="0"/>
    </xf>
    <xf numFmtId="0" fontId="33" fillId="4" borderId="1" xfId="0" applyFont="1" applyFill="1" applyBorder="1" applyAlignment="1">
      <alignment horizontal="center" vertical="center"/>
    </xf>
    <xf numFmtId="0" fontId="33" fillId="16" borderId="1" xfId="0" applyFont="1" applyFill="1" applyBorder="1" applyAlignment="1" applyProtection="1">
      <alignment horizontal="center" vertical="center" wrapText="1"/>
      <protection locked="0"/>
    </xf>
    <xf numFmtId="0" fontId="33" fillId="4" borderId="1" xfId="0" applyFont="1" applyFill="1" applyBorder="1" applyAlignment="1" applyProtection="1">
      <alignment horizontal="center" vertical="center" wrapText="1"/>
      <protection locked="0"/>
    </xf>
    <xf numFmtId="0" fontId="34" fillId="4" borderId="1" xfId="0" applyFont="1" applyFill="1" applyBorder="1" applyAlignment="1">
      <alignment horizontal="center" vertical="center" wrapText="1"/>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1007">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307167" cy="749691"/>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0" y="0"/>
          <a:ext cx="2307167" cy="749691"/>
        </a:xfrm>
        <a:prstGeom prst="rect">
          <a:avLst/>
        </a:prstGeom>
      </xdr:spPr>
    </xdr:pic>
    <xdr:clientData/>
  </xdr:oneCellAnchor>
  <xdr:twoCellAnchor editAs="oneCell">
    <xdr:from>
      <xdr:col>6</xdr:col>
      <xdr:colOff>1805517</xdr:colOff>
      <xdr:row>0</xdr:row>
      <xdr:rowOff>296334</xdr:rowOff>
    </xdr:from>
    <xdr:to>
      <xdr:col>8</xdr:col>
      <xdr:colOff>91017</xdr:colOff>
      <xdr:row>2</xdr:row>
      <xdr:rowOff>95250</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531600" y="296334"/>
          <a:ext cx="1778000" cy="518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19939D9E-512A-4511-9BC8-169DC4DCADF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xdr:colOff>
      <xdr:row>0</xdr:row>
      <xdr:rowOff>190500</xdr:rowOff>
    </xdr:from>
    <xdr:to>
      <xdr:col>12</xdr:col>
      <xdr:colOff>1114423</xdr:colOff>
      <xdr:row>1</xdr:row>
      <xdr:rowOff>384572</xdr:rowOff>
    </xdr:to>
    <xdr:pic>
      <xdr:nvPicPr>
        <xdr:cNvPr id="3" name="Picture 9">
          <a:extLst>
            <a:ext uri="{FF2B5EF4-FFF2-40B4-BE49-F238E27FC236}">
              <a16:creationId xmlns:a16="http://schemas.microsoft.com/office/drawing/2014/main" id="{B8C4456A-02B9-427B-9CA0-43B7975A7CA7}"/>
            </a:ext>
          </a:extLst>
        </xdr:cNvPr>
        <xdr:cNvPicPr>
          <a:picLocks noChangeAspect="1"/>
        </xdr:cNvPicPr>
      </xdr:nvPicPr>
      <xdr:blipFill>
        <a:blip xmlns:r="http://schemas.openxmlformats.org/officeDocument/2006/relationships" r:embed="rId2"/>
        <a:stretch>
          <a:fillRect/>
        </a:stretch>
      </xdr:blipFill>
      <xdr:spPr>
        <a:xfrm>
          <a:off x="15406687" y="190500"/>
          <a:ext cx="1114424" cy="4083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6</xdr:row>
      <xdr:rowOff>243840</xdr:rowOff>
    </xdr:from>
    <xdr:ext cx="1539240" cy="1508760"/>
    <xdr:sp macro="" textlink="">
      <xdr:nvSpPr>
        <xdr:cNvPr id="2" name="CuadroTexto 1">
          <a:extLst>
            <a:ext uri="{FF2B5EF4-FFF2-40B4-BE49-F238E27FC236}">
              <a16:creationId xmlns:a16="http://schemas.microsoft.com/office/drawing/2014/main" id="{5C9B8231-390C-4113-90DF-668EE7E5E4BA}"/>
            </a:ext>
          </a:extLst>
        </xdr:cNvPr>
        <xdr:cNvSpPr txBox="1"/>
      </xdr:nvSpPr>
      <xdr:spPr>
        <a:xfrm>
          <a:off x="14291310" y="53778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4</xdr:col>
      <xdr:colOff>2196043</xdr:colOff>
      <xdr:row>0</xdr:row>
      <xdr:rowOff>224895</xdr:rowOff>
    </xdr:from>
    <xdr:to>
      <xdr:col>4</xdr:col>
      <xdr:colOff>3717936</xdr:colOff>
      <xdr:row>0</xdr:row>
      <xdr:rowOff>773535</xdr:rowOff>
    </xdr:to>
    <xdr:pic>
      <xdr:nvPicPr>
        <xdr:cNvPr id="3" name="Picture 9">
          <a:extLst>
            <a:ext uri="{FF2B5EF4-FFF2-40B4-BE49-F238E27FC236}">
              <a16:creationId xmlns:a16="http://schemas.microsoft.com/office/drawing/2014/main" id="{C0281150-F139-426D-89E6-EDD055E3E53F}"/>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4" name="Picture 9">
          <a:extLst>
            <a:ext uri="{FF2B5EF4-FFF2-40B4-BE49-F238E27FC236}">
              <a16:creationId xmlns:a16="http://schemas.microsoft.com/office/drawing/2014/main" id="{5FAB4C2A-D006-4691-B751-AB2CDB503050}"/>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0</xdr:col>
      <xdr:colOff>107844</xdr:colOff>
      <xdr:row>0</xdr:row>
      <xdr:rowOff>79375</xdr:rowOff>
    </xdr:from>
    <xdr:to>
      <xdr:col>0</xdr:col>
      <xdr:colOff>3032012</xdr:colOff>
      <xdr:row>0</xdr:row>
      <xdr:rowOff>902335</xdr:rowOff>
    </xdr:to>
    <xdr:pic>
      <xdr:nvPicPr>
        <xdr:cNvPr id="5" name="Picture 8">
          <a:extLst>
            <a:ext uri="{FF2B5EF4-FFF2-40B4-BE49-F238E27FC236}">
              <a16:creationId xmlns:a16="http://schemas.microsoft.com/office/drawing/2014/main" id="{79BC1744-3339-4BA5-8243-71600E5A6DF7}"/>
            </a:ext>
          </a:extLst>
        </xdr:cNvPr>
        <xdr:cNvPicPr>
          <a:picLocks noChangeAspect="1"/>
        </xdr:cNvPicPr>
      </xdr:nvPicPr>
      <xdr:blipFill>
        <a:blip xmlns:r="http://schemas.openxmlformats.org/officeDocument/2006/relationships" r:embed="rId2"/>
        <a:stretch>
          <a:fillRect/>
        </a:stretch>
      </xdr:blipFill>
      <xdr:spPr>
        <a:xfrm>
          <a:off x="107844" y="79375"/>
          <a:ext cx="2924168" cy="82296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6" name="Picture 9">
          <a:extLst>
            <a:ext uri="{FF2B5EF4-FFF2-40B4-BE49-F238E27FC236}">
              <a16:creationId xmlns:a16="http://schemas.microsoft.com/office/drawing/2014/main" id="{CAD61E9A-27BC-4E82-96B0-4538B8A4B3F8}"/>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712152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1569486</xdr:colOff>
      <xdr:row>3</xdr:row>
      <xdr:rowOff>19050</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518</xdr:colOff>
      <xdr:row>2</xdr:row>
      <xdr:rowOff>238124</xdr:rowOff>
    </xdr:to>
    <xdr:pic>
      <xdr:nvPicPr>
        <xdr:cNvPr id="2" name="Imagen 1">
          <a:extLst>
            <a:ext uri="{FF2B5EF4-FFF2-40B4-BE49-F238E27FC236}">
              <a16:creationId xmlns:a16="http://schemas.microsoft.com/office/drawing/2014/main" id="{B92F3EB5-83A4-4A0C-9398-0C426D7D960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74674" cy="785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2</xdr:col>
      <xdr:colOff>190500</xdr:colOff>
      <xdr:row>2</xdr:row>
      <xdr:rowOff>229783</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833438</xdr:colOff>
      <xdr:row>0</xdr:row>
      <xdr:rowOff>190500</xdr:rowOff>
    </xdr:from>
    <xdr:to>
      <xdr:col>12</xdr:col>
      <xdr:colOff>983456</xdr:colOff>
      <xdr:row>1</xdr:row>
      <xdr:rowOff>384572</xdr:rowOff>
    </xdr:to>
    <xdr:pic>
      <xdr:nvPicPr>
        <xdr:cNvPr id="4" name="Picture 9">
          <a:extLst>
            <a:ext uri="{FF2B5EF4-FFF2-40B4-BE49-F238E27FC236}">
              <a16:creationId xmlns:a16="http://schemas.microsoft.com/office/drawing/2014/main" id="{73653645-20E7-49A6-8155-5794ED2BDBE6}"/>
            </a:ext>
          </a:extLst>
        </xdr:cNvPr>
        <xdr:cNvPicPr>
          <a:picLocks noChangeAspect="1"/>
        </xdr:cNvPicPr>
      </xdr:nvPicPr>
      <xdr:blipFill>
        <a:blip xmlns:r="http://schemas.openxmlformats.org/officeDocument/2006/relationships" r:embed="rId2"/>
        <a:stretch>
          <a:fillRect/>
        </a:stretch>
      </xdr:blipFill>
      <xdr:spPr>
        <a:xfrm>
          <a:off x="15025688" y="190500"/>
          <a:ext cx="1114424" cy="40838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821530</xdr:colOff>
      <xdr:row>2</xdr:row>
      <xdr:rowOff>15874</xdr:rowOff>
    </xdr:to>
    <xdr:pic>
      <xdr:nvPicPr>
        <xdr:cNvPr id="2" name="Imagen 1">
          <a:extLst>
            <a:ext uri="{FF2B5EF4-FFF2-40B4-BE49-F238E27FC236}">
              <a16:creationId xmlns:a16="http://schemas.microsoft.com/office/drawing/2014/main" id="{0D395AEE-555F-4604-9528-8413E20BEB98}"/>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2653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881062</xdr:colOff>
      <xdr:row>0</xdr:row>
      <xdr:rowOff>130968</xdr:rowOff>
    </xdr:from>
    <xdr:to>
      <xdr:col>12</xdr:col>
      <xdr:colOff>1031080</xdr:colOff>
      <xdr:row>1</xdr:row>
      <xdr:rowOff>325040</xdr:rowOff>
    </xdr:to>
    <xdr:pic>
      <xdr:nvPicPr>
        <xdr:cNvPr id="3" name="Picture 9">
          <a:extLst>
            <a:ext uri="{FF2B5EF4-FFF2-40B4-BE49-F238E27FC236}">
              <a16:creationId xmlns:a16="http://schemas.microsoft.com/office/drawing/2014/main" id="{227F5CE3-64BD-4828-8106-3F66DBD55D27}"/>
            </a:ext>
          </a:extLst>
        </xdr:cNvPr>
        <xdr:cNvPicPr>
          <a:picLocks noChangeAspect="1"/>
        </xdr:cNvPicPr>
      </xdr:nvPicPr>
      <xdr:blipFill>
        <a:blip xmlns:r="http://schemas.openxmlformats.org/officeDocument/2006/relationships" r:embed="rId2"/>
        <a:stretch>
          <a:fillRect/>
        </a:stretch>
      </xdr:blipFill>
      <xdr:spPr>
        <a:xfrm>
          <a:off x="15061406" y="130968"/>
          <a:ext cx="1114424" cy="40838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60F59AF5-A3DB-4164-99F2-7BBAE03E8CA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142876</xdr:colOff>
      <xdr:row>0</xdr:row>
      <xdr:rowOff>202406</xdr:rowOff>
    </xdr:from>
    <xdr:to>
      <xdr:col>12</xdr:col>
      <xdr:colOff>1257300</xdr:colOff>
      <xdr:row>1</xdr:row>
      <xdr:rowOff>396478</xdr:rowOff>
    </xdr:to>
    <xdr:pic>
      <xdr:nvPicPr>
        <xdr:cNvPr id="3" name="Picture 9">
          <a:extLst>
            <a:ext uri="{FF2B5EF4-FFF2-40B4-BE49-F238E27FC236}">
              <a16:creationId xmlns:a16="http://schemas.microsoft.com/office/drawing/2014/main" id="{F0AAFA35-2688-4587-9DE4-92B0C6DFB653}"/>
            </a:ext>
          </a:extLst>
        </xdr:cNvPr>
        <xdr:cNvPicPr>
          <a:picLocks noChangeAspect="1"/>
        </xdr:cNvPicPr>
      </xdr:nvPicPr>
      <xdr:blipFill>
        <a:blip xmlns:r="http://schemas.openxmlformats.org/officeDocument/2006/relationships" r:embed="rId2"/>
        <a:stretch>
          <a:fillRect/>
        </a:stretch>
      </xdr:blipFill>
      <xdr:spPr>
        <a:xfrm>
          <a:off x="15335251" y="202406"/>
          <a:ext cx="1114424" cy="408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OPORTE\Downloads\PLAN%20DE%20ACCION%20INFRAESTRUCTURA%202023%20SEGUIMIENTO%20TERCER%20TRIMESTRE%20(1).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2)"/>
      <sheetName val="GESTION_SEG_2_TRIM (2)"/>
      <sheetName val="GESTION_SEG_3_TRIM"/>
      <sheetName val="INVERSION_SEG_3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U33"/>
  <sheetViews>
    <sheetView showGridLines="0" zoomScale="90" zoomScaleNormal="90" workbookViewId="0">
      <selection activeCell="D13" sqref="D13:I13"/>
    </sheetView>
  </sheetViews>
  <sheetFormatPr baseColWidth="10" defaultColWidth="11.42578125" defaultRowHeight="15"/>
  <cols>
    <col min="1" max="1" width="23.42578125" style="34" customWidth="1"/>
    <col min="2" max="2" width="14.140625" style="34" customWidth="1"/>
    <col min="3" max="3" width="15.85546875" style="39" customWidth="1"/>
    <col min="4" max="4" width="12.42578125" style="34" customWidth="1"/>
    <col min="5" max="7" width="40" style="34" customWidth="1"/>
    <col min="8" max="8" width="12.42578125" style="34" customWidth="1"/>
    <col min="9" max="9" width="4.42578125" style="34" customWidth="1"/>
    <col min="10" max="10" width="2.5703125" style="34" customWidth="1"/>
    <col min="11" max="21" width="11.42578125" style="257"/>
    <col min="22" max="16384" width="11.42578125" style="40"/>
  </cols>
  <sheetData>
    <row r="1" spans="1:21" ht="42" customHeight="1">
      <c r="A1"/>
      <c r="B1" s="33"/>
      <c r="C1" s="266"/>
      <c r="D1" s="266"/>
      <c r="E1" s="266"/>
      <c r="F1" s="266"/>
      <c r="G1"/>
      <c r="H1"/>
      <c r="I1"/>
      <c r="J1"/>
    </row>
    <row r="2" spans="1:21">
      <c r="A2"/>
      <c r="B2"/>
      <c r="C2" s="266"/>
      <c r="D2" s="266"/>
      <c r="E2" s="266"/>
      <c r="F2" s="266"/>
      <c r="G2"/>
      <c r="H2"/>
      <c r="I2"/>
      <c r="J2"/>
    </row>
    <row r="3" spans="1:21" ht="9.75" customHeight="1">
      <c r="A3"/>
      <c r="B3"/>
      <c r="C3" s="4"/>
      <c r="D3"/>
      <c r="E3"/>
      <c r="F3"/>
      <c r="G3"/>
      <c r="H3"/>
      <c r="I3"/>
      <c r="J3"/>
    </row>
    <row r="4" spans="1:21" ht="9.75" customHeight="1">
      <c r="A4"/>
      <c r="B4"/>
      <c r="C4" s="4"/>
      <c r="D4" s="8"/>
      <c r="E4" s="8"/>
      <c r="F4" s="8"/>
      <c r="G4" s="8"/>
      <c r="H4" s="8"/>
      <c r="I4"/>
      <c r="J4"/>
    </row>
    <row r="5" spans="1:21" ht="28.5">
      <c r="A5" s="267" t="s">
        <v>0</v>
      </c>
      <c r="B5" s="267"/>
      <c r="C5" s="267"/>
      <c r="D5" s="267"/>
      <c r="E5" s="267"/>
      <c r="F5" s="267"/>
      <c r="G5" s="267"/>
      <c r="H5" s="267"/>
      <c r="I5" s="267"/>
      <c r="J5"/>
    </row>
    <row r="6" spans="1:21">
      <c r="A6"/>
      <c r="B6"/>
      <c r="C6" s="4"/>
      <c r="D6"/>
      <c r="E6"/>
      <c r="F6"/>
      <c r="G6"/>
      <c r="H6"/>
      <c r="I6"/>
      <c r="J6"/>
    </row>
    <row r="7" spans="1:21" s="41" customFormat="1" ht="40.5" customHeight="1">
      <c r="A7" s="268" t="s">
        <v>1</v>
      </c>
      <c r="B7" s="268"/>
      <c r="C7" s="268"/>
      <c r="D7" s="269" t="s">
        <v>2</v>
      </c>
      <c r="E7" s="270"/>
      <c r="F7" s="270"/>
      <c r="G7" s="270"/>
      <c r="H7" s="270"/>
      <c r="I7" s="270"/>
      <c r="J7" s="5"/>
      <c r="K7" s="258"/>
      <c r="L7" s="258"/>
      <c r="M7" s="258"/>
      <c r="N7" s="258"/>
      <c r="O7" s="258"/>
      <c r="P7" s="258"/>
      <c r="Q7" s="258"/>
      <c r="R7" s="258"/>
      <c r="S7" s="258"/>
      <c r="T7" s="258"/>
      <c r="U7" s="258"/>
    </row>
    <row r="8" spans="1:21" s="41" customFormat="1" ht="16.899999999999999" customHeight="1">
      <c r="A8" s="35"/>
      <c r="B8" s="36"/>
      <c r="C8" s="36"/>
      <c r="D8" s="7"/>
      <c r="E8" s="6"/>
      <c r="F8" s="5"/>
      <c r="G8" s="5"/>
      <c r="H8" s="5"/>
      <c r="I8" s="5"/>
      <c r="J8" s="5"/>
      <c r="K8" s="258"/>
      <c r="L8" s="258"/>
      <c r="M8" s="258"/>
      <c r="N8" s="258"/>
      <c r="O8" s="258"/>
      <c r="P8" s="258"/>
      <c r="Q8" s="258"/>
      <c r="R8" s="258"/>
      <c r="S8" s="258"/>
      <c r="T8" s="258"/>
      <c r="U8" s="258"/>
    </row>
    <row r="9" spans="1:21" s="41" customFormat="1" ht="56.25" customHeight="1">
      <c r="A9" s="268" t="s">
        <v>3</v>
      </c>
      <c r="B9" s="268"/>
      <c r="C9" s="268"/>
      <c r="D9" s="32" t="s">
        <v>4</v>
      </c>
      <c r="E9" s="269" t="s">
        <v>5</v>
      </c>
      <c r="F9" s="269"/>
      <c r="G9" s="269"/>
      <c r="H9" s="269"/>
      <c r="I9" s="269"/>
      <c r="J9" s="5"/>
      <c r="K9" s="258"/>
      <c r="L9" s="258"/>
      <c r="M9" s="258"/>
      <c r="N9" s="258"/>
      <c r="O9" s="258"/>
      <c r="P9" s="258"/>
      <c r="Q9" s="258"/>
      <c r="R9" s="258"/>
      <c r="S9" s="258"/>
      <c r="T9" s="258"/>
      <c r="U9" s="258"/>
    </row>
    <row r="10" spans="1:21" ht="19.5" customHeight="1">
      <c r="A10" s="37"/>
      <c r="B10" s="37"/>
      <c r="C10" s="38"/>
      <c r="D10"/>
      <c r="E10"/>
      <c r="F10"/>
      <c r="G10"/>
      <c r="H10"/>
      <c r="I10"/>
      <c r="J10"/>
    </row>
    <row r="11" spans="1:21" ht="40.5" customHeight="1">
      <c r="A11" s="268" t="s">
        <v>6</v>
      </c>
      <c r="B11" s="268"/>
      <c r="C11" s="268"/>
      <c r="D11" s="272" t="s">
        <v>7</v>
      </c>
      <c r="E11" s="272"/>
      <c r="F11" s="272"/>
      <c r="G11" s="272"/>
      <c r="H11" s="272"/>
      <c r="I11" s="272"/>
      <c r="J11"/>
    </row>
    <row r="12" spans="1:21" s="41" customFormat="1" ht="40.5" customHeight="1">
      <c r="A12" s="268" t="s">
        <v>8</v>
      </c>
      <c r="B12" s="268"/>
      <c r="C12" s="268"/>
      <c r="D12" s="269"/>
      <c r="E12" s="269"/>
      <c r="F12" s="269"/>
      <c r="G12" s="269"/>
      <c r="H12" s="269"/>
      <c r="I12" s="269"/>
      <c r="J12" s="5"/>
      <c r="K12" s="258"/>
      <c r="L12" s="258"/>
      <c r="M12" s="258"/>
      <c r="N12" s="258"/>
      <c r="O12" s="258"/>
      <c r="P12" s="258"/>
      <c r="Q12" s="258"/>
      <c r="R12" s="258"/>
      <c r="S12" s="258"/>
      <c r="T12" s="258"/>
      <c r="U12" s="258"/>
    </row>
    <row r="13" spans="1:21" s="41" customFormat="1" ht="40.5" customHeight="1">
      <c r="A13" s="268" t="s">
        <v>9</v>
      </c>
      <c r="B13" s="268"/>
      <c r="C13" s="268"/>
      <c r="D13" s="269"/>
      <c r="E13" s="269"/>
      <c r="F13" s="269"/>
      <c r="G13" s="269"/>
      <c r="H13" s="269"/>
      <c r="I13" s="269"/>
      <c r="J13" s="5"/>
      <c r="K13" s="258"/>
      <c r="L13" s="258"/>
      <c r="M13" s="258"/>
      <c r="N13" s="258"/>
      <c r="O13" s="258"/>
      <c r="P13" s="258"/>
      <c r="Q13" s="258"/>
      <c r="R13" s="258"/>
      <c r="S13" s="258"/>
      <c r="T13" s="258"/>
      <c r="U13" s="258"/>
    </row>
    <row r="14" spans="1:21" s="41" customFormat="1" ht="40.5" customHeight="1">
      <c r="A14" s="268" t="s">
        <v>10</v>
      </c>
      <c r="B14" s="268"/>
      <c r="C14" s="268"/>
      <c r="D14" s="269"/>
      <c r="E14" s="269"/>
      <c r="F14" s="269"/>
      <c r="G14" s="269"/>
      <c r="H14" s="269"/>
      <c r="I14" s="269"/>
      <c r="J14" s="5"/>
      <c r="K14" s="258"/>
      <c r="L14" s="258"/>
      <c r="M14" s="258"/>
      <c r="N14" s="258"/>
      <c r="O14" s="258"/>
      <c r="P14" s="258"/>
      <c r="Q14" s="258"/>
      <c r="R14" s="258"/>
      <c r="S14" s="258"/>
      <c r="T14" s="258"/>
      <c r="U14" s="258"/>
    </row>
    <row r="15" spans="1:21">
      <c r="A15" s="37"/>
      <c r="B15" s="37"/>
      <c r="C15" s="38"/>
      <c r="D15"/>
      <c r="E15"/>
      <c r="F15"/>
      <c r="G15"/>
      <c r="H15"/>
      <c r="I15"/>
      <c r="J15"/>
    </row>
    <row r="16" spans="1:21" s="41" customFormat="1" ht="22.5" customHeight="1">
      <c r="A16" s="268" t="s">
        <v>11</v>
      </c>
      <c r="B16" s="268"/>
      <c r="C16" s="268"/>
      <c r="D16" s="271"/>
      <c r="E16" s="271"/>
      <c r="F16" s="271"/>
      <c r="G16" s="271"/>
      <c r="H16" s="271"/>
      <c r="I16" s="271"/>
      <c r="J16" s="5"/>
      <c r="K16" s="258"/>
      <c r="L16" s="258"/>
      <c r="M16" s="258"/>
      <c r="N16" s="258"/>
      <c r="O16" s="258"/>
      <c r="P16" s="258"/>
      <c r="Q16" s="258"/>
      <c r="R16" s="258"/>
      <c r="S16" s="258"/>
      <c r="T16" s="258"/>
      <c r="U16" s="258"/>
    </row>
    <row r="17" spans="1:10" ht="15" customHeight="1">
      <c r="A17"/>
      <c r="B17"/>
      <c r="C17" s="4"/>
      <c r="D17"/>
      <c r="E17"/>
      <c r="F17"/>
      <c r="G17"/>
      <c r="H17"/>
      <c r="I17"/>
      <c r="J17"/>
    </row>
    <row r="18" spans="1:10">
      <c r="A18"/>
      <c r="B18"/>
      <c r="C18" s="4"/>
      <c r="D18"/>
      <c r="E18"/>
      <c r="F18"/>
      <c r="G18"/>
      <c r="H18"/>
      <c r="I18"/>
      <c r="J18"/>
    </row>
    <row r="19" spans="1:10" ht="15.75" thickBot="1">
      <c r="A19"/>
      <c r="B19"/>
      <c r="C19" s="4"/>
      <c r="D19"/>
      <c r="E19"/>
      <c r="F19"/>
      <c r="G19"/>
      <c r="H19"/>
      <c r="I19"/>
      <c r="J19"/>
    </row>
    <row r="20" spans="1:10">
      <c r="A20"/>
      <c r="B20"/>
      <c r="C20" s="4"/>
      <c r="D20" s="259" t="s">
        <v>12</v>
      </c>
      <c r="E20" s="260" t="s">
        <v>13</v>
      </c>
      <c r="F20" s="260" t="s">
        <v>14</v>
      </c>
      <c r="G20" s="260" t="s">
        <v>15</v>
      </c>
      <c r="H20"/>
      <c r="I20"/>
      <c r="J20"/>
    </row>
    <row r="21" spans="1:10" ht="15.75" thickBot="1">
      <c r="A21"/>
      <c r="B21"/>
      <c r="C21" s="4"/>
      <c r="D21" s="261" t="s">
        <v>16</v>
      </c>
      <c r="E21" s="262" t="s">
        <v>17</v>
      </c>
      <c r="F21" s="262" t="s">
        <v>18</v>
      </c>
      <c r="G21" s="262" t="s">
        <v>19</v>
      </c>
      <c r="H21"/>
      <c r="I21"/>
      <c r="J21"/>
    </row>
    <row r="22" spans="1:10">
      <c r="A22"/>
      <c r="B22"/>
      <c r="C22" s="4"/>
      <c r="D22" s="263" t="s">
        <v>20</v>
      </c>
      <c r="E22" s="264" t="s">
        <v>11</v>
      </c>
      <c r="F22" s="264" t="s">
        <v>11</v>
      </c>
      <c r="G22" s="264" t="s">
        <v>11</v>
      </c>
      <c r="H22"/>
      <c r="I22"/>
      <c r="J22"/>
    </row>
    <row r="23" spans="1:10" ht="15.75" thickBot="1">
      <c r="A23"/>
      <c r="B23"/>
      <c r="C23" s="4"/>
      <c r="D23" s="261">
        <v>1</v>
      </c>
      <c r="E23" s="265">
        <v>45243</v>
      </c>
      <c r="F23" s="265">
        <v>45272</v>
      </c>
      <c r="G23" s="265">
        <v>45273</v>
      </c>
      <c r="H23"/>
      <c r="I23"/>
      <c r="J23"/>
    </row>
    <row r="24" spans="1:10">
      <c r="A24"/>
      <c r="B24"/>
      <c r="C24" s="4"/>
      <c r="D24"/>
      <c r="E24"/>
      <c r="F24"/>
      <c r="G24"/>
      <c r="H24"/>
      <c r="I24"/>
      <c r="J24"/>
    </row>
    <row r="25" spans="1:10">
      <c r="A25"/>
      <c r="B25"/>
      <c r="C25" s="4"/>
      <c r="D25"/>
      <c r="E25"/>
      <c r="F25"/>
      <c r="G25"/>
      <c r="H25"/>
      <c r="I25"/>
      <c r="J25"/>
    </row>
    <row r="26" spans="1:10">
      <c r="A26"/>
      <c r="B26"/>
      <c r="C26" s="4"/>
      <c r="D26"/>
      <c r="E26"/>
      <c r="F26"/>
      <c r="G26"/>
      <c r="H26"/>
      <c r="I26"/>
      <c r="J26"/>
    </row>
    <row r="27" spans="1:10">
      <c r="A27"/>
      <c r="B27"/>
      <c r="C27" s="4"/>
      <c r="D27"/>
      <c r="E27"/>
      <c r="F27"/>
      <c r="G27"/>
      <c r="H27"/>
      <c r="I27"/>
      <c r="J27"/>
    </row>
    <row r="28" spans="1:10">
      <c r="A28"/>
      <c r="B28"/>
      <c r="C28" s="4"/>
      <c r="D28"/>
      <c r="E28"/>
      <c r="F28"/>
      <c r="G28"/>
      <c r="H28"/>
      <c r="I28"/>
      <c r="J28"/>
    </row>
    <row r="29" spans="1:10">
      <c r="A29"/>
      <c r="B29"/>
      <c r="C29" s="4"/>
      <c r="D29"/>
      <c r="E29"/>
      <c r="F29"/>
      <c r="G29"/>
      <c r="H29"/>
      <c r="I29"/>
      <c r="J29"/>
    </row>
    <row r="30" spans="1:10">
      <c r="A30"/>
      <c r="B30"/>
      <c r="C30" s="4"/>
      <c r="D30"/>
      <c r="E30"/>
      <c r="F30"/>
      <c r="G30"/>
      <c r="H30"/>
      <c r="I30"/>
      <c r="J30"/>
    </row>
    <row r="31" spans="1:10">
      <c r="A31"/>
      <c r="B31"/>
      <c r="C31" s="4"/>
      <c r="D31"/>
      <c r="E31"/>
      <c r="F31"/>
      <c r="G31"/>
      <c r="H31"/>
      <c r="I31"/>
      <c r="J31"/>
    </row>
    <row r="32" spans="1:10">
      <c r="A32"/>
      <c r="B32"/>
      <c r="C32" s="4"/>
      <c r="D32"/>
      <c r="E32"/>
      <c r="F32"/>
      <c r="G32"/>
      <c r="H32"/>
      <c r="I32"/>
      <c r="J32"/>
    </row>
    <row r="33" spans="1:10">
      <c r="A33"/>
      <c r="B33"/>
      <c r="C33" s="4"/>
      <c r="D33"/>
      <c r="E33"/>
      <c r="F33"/>
      <c r="G33"/>
      <c r="H33"/>
      <c r="I33"/>
      <c r="J33"/>
    </row>
  </sheetData>
  <mergeCells count="16">
    <mergeCell ref="A14:C14"/>
    <mergeCell ref="D14:I14"/>
    <mergeCell ref="A16:C16"/>
    <mergeCell ref="D16:I16"/>
    <mergeCell ref="A11:C11"/>
    <mergeCell ref="D11:I11"/>
    <mergeCell ref="A12:C12"/>
    <mergeCell ref="D12:I12"/>
    <mergeCell ref="A13:C13"/>
    <mergeCell ref="D13:I13"/>
    <mergeCell ref="C1:F2"/>
    <mergeCell ref="A5:I5"/>
    <mergeCell ref="A7:C7"/>
    <mergeCell ref="D7:I7"/>
    <mergeCell ref="A9:C9"/>
    <mergeCell ref="E9:I9"/>
  </mergeCells>
  <dataValidations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70" zoomScaleNormal="70" workbookViewId="0">
      <selection activeCell="B1" sqref="B1"/>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29"/>
      <c r="C3" s="230"/>
      <c r="D3" s="230"/>
      <c r="E3" s="230"/>
      <c r="F3" s="230"/>
      <c r="G3" s="230"/>
      <c r="H3" s="230"/>
      <c r="I3" s="231"/>
    </row>
    <row r="4" spans="2:19">
      <c r="B4" s="480" t="s">
        <v>445</v>
      </c>
      <c r="C4" s="481"/>
      <c r="D4" s="481"/>
      <c r="E4" s="482" t="s">
        <v>446</v>
      </c>
      <c r="F4" s="482"/>
      <c r="G4" s="482"/>
      <c r="H4" s="482"/>
      <c r="I4" s="483"/>
      <c r="Q4" s="477" t="s">
        <v>447</v>
      </c>
      <c r="R4" s="477"/>
    </row>
    <row r="5" spans="2:19">
      <c r="B5" s="480"/>
      <c r="C5" s="481"/>
      <c r="D5" s="481"/>
      <c r="E5" s="482"/>
      <c r="F5" s="482"/>
      <c r="G5" s="482"/>
      <c r="H5" s="482"/>
      <c r="I5" s="483"/>
      <c r="Q5" s="477"/>
      <c r="R5" s="477"/>
    </row>
    <row r="6" spans="2:19">
      <c r="B6" s="480"/>
      <c r="C6" s="481"/>
      <c r="D6" s="481"/>
      <c r="E6" s="482"/>
      <c r="F6" s="482"/>
      <c r="G6" s="482"/>
      <c r="H6" s="482"/>
      <c r="I6" s="483"/>
      <c r="Q6" s="477"/>
      <c r="R6" s="477"/>
    </row>
    <row r="7" spans="2:19" ht="15.75" thickBot="1">
      <c r="B7" s="232"/>
      <c r="I7" s="233"/>
    </row>
    <row r="8" spans="2:19" ht="62.25" customHeight="1" thickBot="1">
      <c r="B8" s="484" t="s">
        <v>388</v>
      </c>
      <c r="C8" s="485"/>
      <c r="D8" s="234" t="s">
        <v>448</v>
      </c>
      <c r="E8" s="235">
        <v>5</v>
      </c>
      <c r="F8" s="235">
        <v>10</v>
      </c>
      <c r="G8" s="235">
        <v>15</v>
      </c>
      <c r="H8" s="235">
        <v>20</v>
      </c>
      <c r="I8" s="236">
        <v>25</v>
      </c>
      <c r="K8" s="470" t="s">
        <v>449</v>
      </c>
      <c r="L8" s="471"/>
      <c r="M8" s="471"/>
      <c r="N8" s="471"/>
      <c r="O8" s="471"/>
      <c r="P8" s="472"/>
      <c r="Q8" s="469" t="s">
        <v>450</v>
      </c>
      <c r="R8" s="469"/>
      <c r="S8" s="9" t="s">
        <v>451</v>
      </c>
    </row>
    <row r="9" spans="2:19" ht="62.25" customHeight="1" thickBot="1">
      <c r="B9" s="484"/>
      <c r="C9" s="485"/>
      <c r="D9" s="234" t="s">
        <v>452</v>
      </c>
      <c r="E9" s="237">
        <v>4</v>
      </c>
      <c r="F9" s="237">
        <v>8</v>
      </c>
      <c r="G9" s="235">
        <v>12</v>
      </c>
      <c r="H9" s="235">
        <v>16</v>
      </c>
      <c r="I9" s="236">
        <v>20</v>
      </c>
      <c r="K9" s="473" t="s">
        <v>453</v>
      </c>
      <c r="L9" s="474"/>
      <c r="M9" s="474"/>
      <c r="N9" s="474"/>
      <c r="O9" s="474"/>
      <c r="P9" s="474"/>
      <c r="Q9" s="475" t="s">
        <v>454</v>
      </c>
      <c r="R9" s="476"/>
      <c r="S9" s="9" t="s">
        <v>383</v>
      </c>
    </row>
    <row r="10" spans="2:19" ht="62.25" customHeight="1" thickBot="1">
      <c r="B10" s="484"/>
      <c r="C10" s="485"/>
      <c r="D10" s="234" t="s">
        <v>455</v>
      </c>
      <c r="E10" s="237">
        <v>3</v>
      </c>
      <c r="F10" s="237">
        <v>6</v>
      </c>
      <c r="G10" s="237">
        <v>9</v>
      </c>
      <c r="H10" s="235">
        <v>12</v>
      </c>
      <c r="I10" s="236">
        <v>15</v>
      </c>
      <c r="K10" s="478" t="s">
        <v>411</v>
      </c>
      <c r="L10" s="479"/>
      <c r="M10" s="479"/>
      <c r="N10" s="479"/>
      <c r="O10" s="479"/>
      <c r="P10" s="479"/>
      <c r="Q10" s="469" t="s">
        <v>456</v>
      </c>
      <c r="R10" s="469"/>
      <c r="S10" s="9" t="s">
        <v>457</v>
      </c>
    </row>
    <row r="11" spans="2:19" ht="62.25" customHeight="1">
      <c r="B11" s="484"/>
      <c r="C11" s="485"/>
      <c r="D11" s="234" t="s">
        <v>458</v>
      </c>
      <c r="E11" s="238">
        <v>2</v>
      </c>
      <c r="F11" s="237">
        <v>4</v>
      </c>
      <c r="G11" s="237">
        <v>6</v>
      </c>
      <c r="H11" s="235">
        <v>8</v>
      </c>
      <c r="I11" s="236">
        <v>10</v>
      </c>
      <c r="K11" s="486" t="s">
        <v>459</v>
      </c>
      <c r="L11" s="487"/>
      <c r="M11" s="487"/>
      <c r="N11" s="487"/>
      <c r="O11" s="487"/>
      <c r="P11" s="487"/>
      <c r="Q11" s="469" t="s">
        <v>382</v>
      </c>
      <c r="R11" s="488"/>
      <c r="S11" s="9" t="s">
        <v>382</v>
      </c>
    </row>
    <row r="12" spans="2:19" ht="62.25" customHeight="1">
      <c r="B12" s="484"/>
      <c r="C12" s="485"/>
      <c r="D12" s="234" t="s">
        <v>460</v>
      </c>
      <c r="E12" s="238">
        <v>1</v>
      </c>
      <c r="F12" s="238">
        <v>2</v>
      </c>
      <c r="G12" s="237">
        <v>3</v>
      </c>
      <c r="H12" s="235">
        <v>4</v>
      </c>
      <c r="I12" s="236">
        <v>5</v>
      </c>
    </row>
    <row r="13" spans="2:19" ht="62.25" customHeight="1" thickBot="1">
      <c r="B13" s="239"/>
      <c r="C13" s="467" t="s">
        <v>461</v>
      </c>
      <c r="D13" s="468"/>
      <c r="E13" s="240" t="s">
        <v>462</v>
      </c>
      <c r="F13" s="240" t="s">
        <v>463</v>
      </c>
      <c r="G13" s="240" t="s">
        <v>464</v>
      </c>
      <c r="H13" s="240" t="s">
        <v>465</v>
      </c>
      <c r="I13" s="241" t="s">
        <v>466</v>
      </c>
    </row>
    <row r="17" spans="4:6">
      <c r="D17" s="9"/>
      <c r="E17" s="9"/>
      <c r="F17" s="9"/>
    </row>
    <row r="18" spans="4:6" ht="15.75">
      <c r="D18" s="14" t="s">
        <v>467</v>
      </c>
      <c r="E18" s="31" t="s">
        <v>459</v>
      </c>
      <c r="F18" s="31">
        <v>1</v>
      </c>
    </row>
    <row r="19" spans="4:6" ht="15.75">
      <c r="D19" t="s">
        <v>467</v>
      </c>
      <c r="E19" s="238" t="s">
        <v>459</v>
      </c>
      <c r="F19" s="238">
        <v>1</v>
      </c>
    </row>
    <row r="20" spans="4:6">
      <c r="D20" t="s">
        <v>468</v>
      </c>
      <c r="E20" t="s">
        <v>459</v>
      </c>
      <c r="F20">
        <v>2</v>
      </c>
    </row>
    <row r="21" spans="4:6">
      <c r="D21" t="s">
        <v>469</v>
      </c>
      <c r="E21" t="s">
        <v>411</v>
      </c>
      <c r="F21">
        <v>2</v>
      </c>
    </row>
    <row r="22" spans="4:6">
      <c r="D22" t="s">
        <v>470</v>
      </c>
      <c r="E22" t="s">
        <v>471</v>
      </c>
      <c r="F22">
        <v>3</v>
      </c>
    </row>
    <row r="23" spans="4:6">
      <c r="D23" t="s">
        <v>472</v>
      </c>
      <c r="E23" t="s">
        <v>449</v>
      </c>
      <c r="F23">
        <v>4</v>
      </c>
    </row>
    <row r="24" spans="4:6">
      <c r="D24" t="s">
        <v>473</v>
      </c>
      <c r="E24" t="s">
        <v>459</v>
      </c>
      <c r="F24">
        <v>1</v>
      </c>
    </row>
    <row r="25" spans="4:6">
      <c r="D25" t="s">
        <v>474</v>
      </c>
      <c r="E25" t="s">
        <v>411</v>
      </c>
      <c r="F25">
        <v>2</v>
      </c>
    </row>
    <row r="26" spans="4:6">
      <c r="D26" t="s">
        <v>475</v>
      </c>
      <c r="E26" t="s">
        <v>411</v>
      </c>
      <c r="F26">
        <v>2</v>
      </c>
    </row>
    <row r="27" spans="4:6">
      <c r="D27" t="s">
        <v>476</v>
      </c>
      <c r="E27" t="s">
        <v>453</v>
      </c>
      <c r="F27">
        <v>3</v>
      </c>
    </row>
    <row r="28" spans="4:6">
      <c r="D28" t="s">
        <v>477</v>
      </c>
      <c r="E28" t="s">
        <v>449</v>
      </c>
      <c r="F28">
        <v>4</v>
      </c>
    </row>
    <row r="29" spans="4:6">
      <c r="D29" t="s">
        <v>478</v>
      </c>
      <c r="E29" t="s">
        <v>411</v>
      </c>
      <c r="F29">
        <v>2</v>
      </c>
    </row>
    <row r="30" spans="4:6">
      <c r="D30" t="s">
        <v>479</v>
      </c>
      <c r="E30" t="s">
        <v>411</v>
      </c>
      <c r="F30">
        <v>2</v>
      </c>
    </row>
    <row r="31" spans="4:6">
      <c r="D31" t="s">
        <v>480</v>
      </c>
      <c r="E31" t="s">
        <v>411</v>
      </c>
      <c r="F31">
        <v>2</v>
      </c>
    </row>
    <row r="32" spans="4:6">
      <c r="D32" t="s">
        <v>481</v>
      </c>
      <c r="E32" t="s">
        <v>453</v>
      </c>
      <c r="F32">
        <v>3</v>
      </c>
    </row>
    <row r="33" spans="4:6">
      <c r="D33" t="s">
        <v>482</v>
      </c>
      <c r="E33" t="s">
        <v>449</v>
      </c>
      <c r="F33">
        <v>4</v>
      </c>
    </row>
    <row r="34" spans="4:6">
      <c r="D34" t="s">
        <v>483</v>
      </c>
      <c r="E34" t="s">
        <v>411</v>
      </c>
      <c r="F34">
        <v>2</v>
      </c>
    </row>
    <row r="35" spans="4:6">
      <c r="D35" t="s">
        <v>484</v>
      </c>
      <c r="E35" t="s">
        <v>411</v>
      </c>
      <c r="F35">
        <v>2</v>
      </c>
    </row>
    <row r="36" spans="4:6">
      <c r="D36" t="s">
        <v>485</v>
      </c>
      <c r="E36" t="s">
        <v>453</v>
      </c>
      <c r="F36">
        <v>3</v>
      </c>
    </row>
    <row r="37" spans="4:6">
      <c r="D37" t="s">
        <v>486</v>
      </c>
      <c r="E37" t="s">
        <v>453</v>
      </c>
      <c r="F37">
        <v>3</v>
      </c>
    </row>
    <row r="38" spans="4:6">
      <c r="D38" t="s">
        <v>487</v>
      </c>
      <c r="E38" t="s">
        <v>449</v>
      </c>
      <c r="F38">
        <v>4</v>
      </c>
    </row>
    <row r="39" spans="4:6">
      <c r="D39" t="s">
        <v>488</v>
      </c>
      <c r="E39" t="s">
        <v>453</v>
      </c>
      <c r="F39">
        <v>3</v>
      </c>
    </row>
    <row r="40" spans="4:6">
      <c r="D40" t="s">
        <v>489</v>
      </c>
      <c r="E40" t="s">
        <v>453</v>
      </c>
      <c r="F40">
        <v>3</v>
      </c>
    </row>
    <row r="41" spans="4:6">
      <c r="D41" t="s">
        <v>490</v>
      </c>
      <c r="E41" t="s">
        <v>453</v>
      </c>
      <c r="F41">
        <v>3</v>
      </c>
    </row>
    <row r="42" spans="4:6">
      <c r="D42" t="s">
        <v>491</v>
      </c>
      <c r="E42" t="s">
        <v>453</v>
      </c>
      <c r="F42">
        <v>3</v>
      </c>
    </row>
    <row r="43" spans="4:6">
      <c r="D43" t="s">
        <v>492</v>
      </c>
      <c r="E43" t="s">
        <v>449</v>
      </c>
      <c r="F43">
        <v>4</v>
      </c>
    </row>
  </sheetData>
  <mergeCells count="13">
    <mergeCell ref="Q4:R6"/>
    <mergeCell ref="K10:P10"/>
    <mergeCell ref="B4:D6"/>
    <mergeCell ref="E4:I6"/>
    <mergeCell ref="B8:C12"/>
    <mergeCell ref="K11:P11"/>
    <mergeCell ref="Q11:R11"/>
    <mergeCell ref="C13:D13"/>
    <mergeCell ref="Q10:R10"/>
    <mergeCell ref="K8:P8"/>
    <mergeCell ref="Q8:R8"/>
    <mergeCell ref="K9:P9"/>
    <mergeCell ref="Q9:R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69"/>
  <sheetViews>
    <sheetView showGridLines="0" topLeftCell="H48" zoomScale="66" zoomScaleNormal="66" workbookViewId="0">
      <selection activeCell="Q26" sqref="Q26"/>
    </sheetView>
  </sheetViews>
  <sheetFormatPr baseColWidth="10" defaultColWidth="11.42578125" defaultRowHeight="15"/>
  <cols>
    <col min="1" max="1" width="6.140625" style="250" customWidth="1"/>
    <col min="2" max="2" width="22.42578125" style="250" customWidth="1"/>
    <col min="3" max="3" width="42" customWidth="1"/>
    <col min="4" max="4" width="15.42578125" style="251" customWidth="1"/>
    <col min="5" max="5" width="10.85546875" style="252" customWidth="1"/>
    <col min="6" max="6" width="13.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57"/>
      <c r="B1" s="457"/>
      <c r="C1" s="457"/>
      <c r="D1" s="502"/>
      <c r="E1" s="502"/>
      <c r="F1" s="502"/>
      <c r="G1" s="502"/>
      <c r="H1" s="502"/>
      <c r="I1" s="502"/>
      <c r="J1" s="502"/>
      <c r="K1" s="498"/>
      <c r="L1" s="498"/>
      <c r="M1" s="498"/>
    </row>
    <row r="2" spans="1:13" s="11" customFormat="1" ht="39.75" customHeight="1">
      <c r="A2" s="457"/>
      <c r="B2" s="457"/>
      <c r="C2" s="457"/>
      <c r="D2" s="502"/>
      <c r="E2" s="502"/>
      <c r="F2" s="502"/>
      <c r="G2" s="502"/>
      <c r="H2" s="502"/>
      <c r="I2" s="502"/>
      <c r="J2" s="502"/>
      <c r="K2" s="498"/>
      <c r="L2" s="498"/>
      <c r="M2" s="498"/>
    </row>
    <row r="3" spans="1:13" s="11" customFormat="1" ht="3" customHeight="1">
      <c r="A3" s="457"/>
      <c r="B3" s="457"/>
      <c r="C3" s="457"/>
      <c r="D3" s="242"/>
      <c r="E3" s="242"/>
      <c r="F3" s="242"/>
      <c r="G3" s="242"/>
      <c r="H3" s="242"/>
      <c r="I3" s="242"/>
      <c r="J3" s="242"/>
      <c r="K3" s="498"/>
      <c r="L3" s="498"/>
      <c r="M3" s="498"/>
    </row>
    <row r="4" spans="1:13" s="11" customFormat="1" ht="21.75" customHeight="1">
      <c r="A4" s="499" t="s">
        <v>340</v>
      </c>
      <c r="B4" s="499"/>
      <c r="C4" s="501" t="str">
        <f>'6. Valoración Controles'!C4:K4</f>
        <v>MEJORAMIENTO INFRAESTRUCTURA FÍSICA</v>
      </c>
      <c r="D4" s="501"/>
      <c r="E4" s="501"/>
      <c r="F4" s="501"/>
      <c r="G4" s="501"/>
      <c r="H4" s="501"/>
      <c r="I4" s="501"/>
      <c r="J4" s="501"/>
      <c r="K4" s="501"/>
      <c r="L4" s="501"/>
      <c r="M4" s="501"/>
    </row>
    <row r="5" spans="1:13" s="11" customFormat="1" ht="40.9" customHeight="1">
      <c r="A5" s="499" t="s">
        <v>341</v>
      </c>
      <c r="B5" s="499"/>
      <c r="C5" s="500"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00"/>
      <c r="E5" s="500"/>
      <c r="F5" s="500"/>
      <c r="G5" s="500"/>
      <c r="H5" s="500"/>
      <c r="I5" s="500"/>
      <c r="J5" s="500"/>
      <c r="K5" s="500"/>
      <c r="L5" s="500"/>
      <c r="M5" s="500"/>
    </row>
    <row r="6" spans="1:13" s="11" customFormat="1" ht="24.75" customHeight="1" thickBot="1">
      <c r="A6" s="499" t="s">
        <v>342</v>
      </c>
      <c r="B6" s="499"/>
      <c r="C6" s="500" t="s">
        <v>493</v>
      </c>
      <c r="D6" s="500"/>
      <c r="E6" s="500"/>
      <c r="F6" s="500"/>
      <c r="G6" s="500"/>
      <c r="H6" s="500"/>
      <c r="I6" s="500"/>
      <c r="J6" s="500"/>
      <c r="K6" s="500"/>
      <c r="L6" s="500"/>
      <c r="M6" s="500"/>
    </row>
    <row r="7" spans="1:13" s="247" customFormat="1" ht="24.75" customHeight="1" thickTop="1" thickBot="1">
      <c r="A7" s="508" t="s">
        <v>494</v>
      </c>
      <c r="B7" s="509"/>
      <c r="C7" s="510"/>
      <c r="D7" s="511" t="s">
        <v>495</v>
      </c>
      <c r="E7" s="511"/>
      <c r="F7" s="511"/>
      <c r="G7" s="512" t="s">
        <v>496</v>
      </c>
      <c r="H7" s="503" t="s">
        <v>497</v>
      </c>
      <c r="I7" s="505" t="s">
        <v>498</v>
      </c>
      <c r="J7" s="506"/>
      <c r="K7" s="505" t="s">
        <v>499</v>
      </c>
      <c r="L7" s="506"/>
      <c r="M7" s="507" t="s">
        <v>500</v>
      </c>
    </row>
    <row r="8" spans="1:13" s="248" customFormat="1" ht="57" customHeight="1" thickTop="1" thickBot="1">
      <c r="A8" s="253" t="s">
        <v>41</v>
      </c>
      <c r="B8" s="253" t="s">
        <v>209</v>
      </c>
      <c r="C8" s="253" t="s">
        <v>211</v>
      </c>
      <c r="D8" s="254" t="s">
        <v>221</v>
      </c>
      <c r="E8" s="254" t="s">
        <v>501</v>
      </c>
      <c r="F8" s="254" t="s">
        <v>502</v>
      </c>
      <c r="G8" s="512"/>
      <c r="H8" s="504"/>
      <c r="I8" s="255" t="s">
        <v>503</v>
      </c>
      <c r="J8" s="255" t="s">
        <v>504</v>
      </c>
      <c r="K8" s="255" t="s">
        <v>505</v>
      </c>
      <c r="L8" s="255" t="s">
        <v>506</v>
      </c>
      <c r="M8" s="507"/>
    </row>
    <row r="9" spans="1:13" s="249" customFormat="1" ht="3.75" customHeight="1" thickTop="1" thickBot="1">
      <c r="A9" s="525"/>
      <c r="B9" s="525"/>
      <c r="C9" s="525"/>
      <c r="D9" s="525"/>
      <c r="E9" s="525"/>
      <c r="F9" s="525"/>
      <c r="G9" s="525"/>
      <c r="H9" s="256"/>
      <c r="I9" s="256"/>
      <c r="J9" s="256"/>
      <c r="K9" s="256"/>
      <c r="L9" s="256"/>
      <c r="M9" s="256"/>
    </row>
    <row r="10" spans="1:13" s="249" customFormat="1" ht="13.5" customHeight="1">
      <c r="A10" s="491">
        <f>'7. Mapa Final'!A10</f>
        <v>1</v>
      </c>
      <c r="B10" s="489" t="str">
        <f>'7. Mapa Final'!B10</f>
        <v xml:space="preserve">Fallas tecnológicas que impidan tramitar los procesos de contratación. </v>
      </c>
      <c r="C10" s="526" t="str">
        <f>'7. Mapa Final'!C10</f>
        <v>Posibilidad de no tramitar los procesos de contratación por impedimentos en la oportuna publicación de los mismos en las plataformas digitales destinadas para tal fin y /o la perdidad de información de la entidad, impidiendo la prestación del servicio de justicia.</v>
      </c>
      <c r="D10" s="527" t="str">
        <f>'7. Mapa Final'!J10</f>
        <v>Muy Baja - 1</v>
      </c>
      <c r="E10" s="528" t="str">
        <f>'7. Mapa Final'!K10</f>
        <v>Menor - 2</v>
      </c>
      <c r="F10" s="515" t="str">
        <f>'7. Mapa Final'!M10</f>
        <v>Bajo - 2</v>
      </c>
      <c r="G10" s="415" t="s">
        <v>383</v>
      </c>
      <c r="H10" s="516" t="s">
        <v>507</v>
      </c>
      <c r="I10" s="517"/>
      <c r="J10" s="517" t="s">
        <v>508</v>
      </c>
      <c r="K10" s="523">
        <v>45292</v>
      </c>
      <c r="L10" s="523">
        <v>45382</v>
      </c>
      <c r="M10" s="495" t="s">
        <v>509</v>
      </c>
    </row>
    <row r="11" spans="1:13" s="249" customFormat="1" ht="13.5" customHeight="1">
      <c r="A11" s="492"/>
      <c r="B11" s="490"/>
      <c r="C11" s="495"/>
      <c r="D11" s="497"/>
      <c r="E11" s="494"/>
      <c r="F11" s="514"/>
      <c r="G11" s="416"/>
      <c r="H11" s="495"/>
      <c r="I11" s="513"/>
      <c r="J11" s="513"/>
      <c r="K11" s="513"/>
      <c r="L11" s="513"/>
      <c r="M11" s="495"/>
    </row>
    <row r="12" spans="1:13" s="249" customFormat="1" ht="13.5" customHeight="1">
      <c r="A12" s="492"/>
      <c r="B12" s="490"/>
      <c r="C12" s="495"/>
      <c r="D12" s="497"/>
      <c r="E12" s="494"/>
      <c r="F12" s="514"/>
      <c r="G12" s="416"/>
      <c r="H12" s="495"/>
      <c r="I12" s="513"/>
      <c r="J12" s="513"/>
      <c r="K12" s="513"/>
      <c r="L12" s="513"/>
      <c r="M12" s="495"/>
    </row>
    <row r="13" spans="1:13" s="249" customFormat="1" ht="13.5" customHeight="1">
      <c r="A13" s="492"/>
      <c r="B13" s="490"/>
      <c r="C13" s="495"/>
      <c r="D13" s="497"/>
      <c r="E13" s="494"/>
      <c r="F13" s="514"/>
      <c r="G13" s="416"/>
      <c r="H13" s="495"/>
      <c r="I13" s="513"/>
      <c r="J13" s="513"/>
      <c r="K13" s="513"/>
      <c r="L13" s="513"/>
      <c r="M13" s="495"/>
    </row>
    <row r="14" spans="1:13" s="249" customFormat="1" ht="13.5" customHeight="1">
      <c r="A14" s="492"/>
      <c r="B14" s="490"/>
      <c r="C14" s="495"/>
      <c r="D14" s="497"/>
      <c r="E14" s="494"/>
      <c r="F14" s="514"/>
      <c r="G14" s="416"/>
      <c r="H14" s="495"/>
      <c r="I14" s="513"/>
      <c r="J14" s="513"/>
      <c r="K14" s="513"/>
      <c r="L14" s="513"/>
      <c r="M14" s="495"/>
    </row>
    <row r="15" spans="1:13" s="249" customFormat="1" ht="13.5" customHeight="1">
      <c r="A15" s="492"/>
      <c r="B15" s="490"/>
      <c r="C15" s="495"/>
      <c r="D15" s="497"/>
      <c r="E15" s="494"/>
      <c r="F15" s="514"/>
      <c r="G15" s="416"/>
      <c r="H15" s="495"/>
      <c r="I15" s="513"/>
      <c r="J15" s="513"/>
      <c r="K15" s="513"/>
      <c r="L15" s="513"/>
      <c r="M15" s="495"/>
    </row>
    <row r="16" spans="1:13" s="249" customFormat="1" ht="13.5" customHeight="1">
      <c r="A16" s="492"/>
      <c r="B16" s="490"/>
      <c r="C16" s="495"/>
      <c r="D16" s="497"/>
      <c r="E16" s="494"/>
      <c r="F16" s="514"/>
      <c r="G16" s="416"/>
      <c r="H16" s="495"/>
      <c r="I16" s="513"/>
      <c r="J16" s="513"/>
      <c r="K16" s="513"/>
      <c r="L16" s="513"/>
      <c r="M16" s="495"/>
    </row>
    <row r="17" spans="1:13" s="249" customFormat="1" ht="13.5" customHeight="1">
      <c r="A17" s="492"/>
      <c r="B17" s="490"/>
      <c r="C17" s="495"/>
      <c r="D17" s="497"/>
      <c r="E17" s="494"/>
      <c r="F17" s="514"/>
      <c r="G17" s="416"/>
      <c r="H17" s="495"/>
      <c r="I17" s="513"/>
      <c r="J17" s="513"/>
      <c r="K17" s="513"/>
      <c r="L17" s="513"/>
      <c r="M17" s="495"/>
    </row>
    <row r="18" spans="1:13" s="249" customFormat="1" ht="21.75" customHeight="1">
      <c r="A18" s="492"/>
      <c r="B18" s="490"/>
      <c r="C18" s="495"/>
      <c r="D18" s="497"/>
      <c r="E18" s="494"/>
      <c r="F18" s="514"/>
      <c r="G18" s="416"/>
      <c r="H18" s="495"/>
      <c r="I18" s="513"/>
      <c r="J18" s="513"/>
      <c r="K18" s="513"/>
      <c r="L18" s="513"/>
      <c r="M18" s="495"/>
    </row>
    <row r="19" spans="1:13" s="249" customFormat="1" ht="21.75" customHeight="1">
      <c r="A19" s="492"/>
      <c r="B19" s="490"/>
      <c r="C19" s="495"/>
      <c r="D19" s="497"/>
      <c r="E19" s="494"/>
      <c r="F19" s="514"/>
      <c r="G19" s="416"/>
      <c r="H19" s="495"/>
      <c r="I19" s="513"/>
      <c r="J19" s="513"/>
      <c r="K19" s="513"/>
      <c r="L19" s="513"/>
      <c r="M19" s="495"/>
    </row>
    <row r="20" spans="1:13" s="249" customFormat="1" ht="13.5" customHeight="1">
      <c r="A20" s="492">
        <f>'7. Mapa Final'!A20</f>
        <v>2</v>
      </c>
      <c r="B20" s="490" t="str">
        <f>'7. Mapa Final'!B20</f>
        <v>Fallas en la aplicación de prodecimientos contractuales.</v>
      </c>
      <c r="C20" s="495" t="str">
        <f>'7. Mapa Final'!C20</f>
        <v>Posibilidad de no realizar la contratación requerida para garantizar la prestación del servicio oportuno de justicia.</v>
      </c>
      <c r="D20" s="496" t="str">
        <f>'7. Mapa Final'!J20</f>
        <v>Baja - 2</v>
      </c>
      <c r="E20" s="493" t="str">
        <f>'7. Mapa Final'!K20</f>
        <v>Leve - 1</v>
      </c>
      <c r="F20" s="514" t="str">
        <f>'7. Mapa Final'!M20</f>
        <v>Bajo - 2</v>
      </c>
      <c r="G20" s="416" t="s">
        <v>383</v>
      </c>
      <c r="H20" s="495" t="s">
        <v>510</v>
      </c>
      <c r="I20" s="513"/>
      <c r="J20" s="519" t="s">
        <v>508</v>
      </c>
      <c r="K20" s="522">
        <v>45292</v>
      </c>
      <c r="L20" s="522">
        <v>45382</v>
      </c>
      <c r="M20" s="524" t="s">
        <v>511</v>
      </c>
    </row>
    <row r="21" spans="1:13" s="249" customFormat="1" ht="13.5" customHeight="1">
      <c r="A21" s="492"/>
      <c r="B21" s="490"/>
      <c r="C21" s="495"/>
      <c r="D21" s="497"/>
      <c r="E21" s="494"/>
      <c r="F21" s="514"/>
      <c r="G21" s="416"/>
      <c r="H21" s="495"/>
      <c r="I21" s="513"/>
      <c r="J21" s="520"/>
      <c r="K21" s="513"/>
      <c r="L21" s="513"/>
      <c r="M21" s="518"/>
    </row>
    <row r="22" spans="1:13" s="249" customFormat="1" ht="13.5" customHeight="1">
      <c r="A22" s="492"/>
      <c r="B22" s="490"/>
      <c r="C22" s="495"/>
      <c r="D22" s="497"/>
      <c r="E22" s="494"/>
      <c r="F22" s="514"/>
      <c r="G22" s="416"/>
      <c r="H22" s="495"/>
      <c r="I22" s="513"/>
      <c r="J22" s="520"/>
      <c r="K22" s="513"/>
      <c r="L22" s="513"/>
      <c r="M22" s="518"/>
    </row>
    <row r="23" spans="1:13" s="249" customFormat="1" ht="13.5" customHeight="1">
      <c r="A23" s="492"/>
      <c r="B23" s="490"/>
      <c r="C23" s="495"/>
      <c r="D23" s="497"/>
      <c r="E23" s="494"/>
      <c r="F23" s="514"/>
      <c r="G23" s="416"/>
      <c r="H23" s="495"/>
      <c r="I23" s="513"/>
      <c r="J23" s="520"/>
      <c r="K23" s="513"/>
      <c r="L23" s="513"/>
      <c r="M23" s="518"/>
    </row>
    <row r="24" spans="1:13" s="249" customFormat="1" ht="13.5" customHeight="1">
      <c r="A24" s="492"/>
      <c r="B24" s="490"/>
      <c r="C24" s="495"/>
      <c r="D24" s="497"/>
      <c r="E24" s="494"/>
      <c r="F24" s="514"/>
      <c r="G24" s="416"/>
      <c r="H24" s="495"/>
      <c r="I24" s="513"/>
      <c r="J24" s="520"/>
      <c r="K24" s="513"/>
      <c r="L24" s="513"/>
      <c r="M24" s="518"/>
    </row>
    <row r="25" spans="1:13" s="249" customFormat="1" ht="13.5" customHeight="1">
      <c r="A25" s="492"/>
      <c r="B25" s="490"/>
      <c r="C25" s="495"/>
      <c r="D25" s="497"/>
      <c r="E25" s="494"/>
      <c r="F25" s="514"/>
      <c r="G25" s="416"/>
      <c r="H25" s="495"/>
      <c r="I25" s="513"/>
      <c r="J25" s="520"/>
      <c r="K25" s="513"/>
      <c r="L25" s="513"/>
      <c r="M25" s="518"/>
    </row>
    <row r="26" spans="1:13" s="249" customFormat="1" ht="13.5" customHeight="1">
      <c r="A26" s="492"/>
      <c r="B26" s="490"/>
      <c r="C26" s="495"/>
      <c r="D26" s="497"/>
      <c r="E26" s="494"/>
      <c r="F26" s="514"/>
      <c r="G26" s="416"/>
      <c r="H26" s="495"/>
      <c r="I26" s="513"/>
      <c r="J26" s="520"/>
      <c r="K26" s="513"/>
      <c r="L26" s="513"/>
      <c r="M26" s="518"/>
    </row>
    <row r="27" spans="1:13" s="249" customFormat="1" ht="13.5" customHeight="1">
      <c r="A27" s="492"/>
      <c r="B27" s="490"/>
      <c r="C27" s="495"/>
      <c r="D27" s="497"/>
      <c r="E27" s="494"/>
      <c r="F27" s="514"/>
      <c r="G27" s="416"/>
      <c r="H27" s="495"/>
      <c r="I27" s="513"/>
      <c r="J27" s="520"/>
      <c r="K27" s="513"/>
      <c r="L27" s="513"/>
      <c r="M27" s="518"/>
    </row>
    <row r="28" spans="1:13" s="249" customFormat="1" ht="21.75" customHeight="1">
      <c r="A28" s="492"/>
      <c r="B28" s="490"/>
      <c r="C28" s="495"/>
      <c r="D28" s="497"/>
      <c r="E28" s="494"/>
      <c r="F28" s="514"/>
      <c r="G28" s="416"/>
      <c r="H28" s="495"/>
      <c r="I28" s="513"/>
      <c r="J28" s="520"/>
      <c r="K28" s="513"/>
      <c r="L28" s="513"/>
      <c r="M28" s="518"/>
    </row>
    <row r="29" spans="1:13" s="249" customFormat="1" ht="21.75" customHeight="1">
      <c r="A29" s="492"/>
      <c r="B29" s="490"/>
      <c r="C29" s="495"/>
      <c r="D29" s="497"/>
      <c r="E29" s="494"/>
      <c r="F29" s="514"/>
      <c r="G29" s="416"/>
      <c r="H29" s="495"/>
      <c r="I29" s="513"/>
      <c r="J29" s="521"/>
      <c r="K29" s="513"/>
      <c r="L29" s="513"/>
      <c r="M29" s="518"/>
    </row>
    <row r="30" spans="1:13" s="249" customFormat="1" ht="13.5" customHeight="1">
      <c r="A30" s="492">
        <f>'7. Mapa Final'!A30</f>
        <v>3</v>
      </c>
      <c r="B30" s="490" t="str">
        <f>'7. Mapa Final'!B30</f>
        <v>Incumplimiento de los mantenimientos preventivos y correctivos.</v>
      </c>
      <c r="C30" s="495" t="str">
        <f>'7. Mapa Final'!C30</f>
        <v>No ejecutar en forma oportuna y acorde con estipulaciones técnicas los mantenimientos de bienes muebles, inmuebles y equipos.</v>
      </c>
      <c r="D30" s="496" t="str">
        <f>'7. Mapa Final'!J30</f>
        <v>Media - 3</v>
      </c>
      <c r="E30" s="493" t="str">
        <f>'7. Mapa Final'!K30</f>
        <v>Moderado - 3</v>
      </c>
      <c r="F30" s="514" t="str">
        <f>'7. Mapa Final'!M30</f>
        <v>Moderado - 9</v>
      </c>
      <c r="G30" s="416" t="s">
        <v>383</v>
      </c>
      <c r="H30" s="495" t="s">
        <v>512</v>
      </c>
      <c r="I30" s="513"/>
      <c r="J30" s="519" t="s">
        <v>508</v>
      </c>
      <c r="K30" s="522">
        <v>45292</v>
      </c>
      <c r="L30" s="522">
        <v>45382</v>
      </c>
      <c r="M30" s="518" t="s">
        <v>513</v>
      </c>
    </row>
    <row r="31" spans="1:13" s="249" customFormat="1" ht="13.5" customHeight="1">
      <c r="A31" s="492"/>
      <c r="B31" s="490"/>
      <c r="C31" s="495"/>
      <c r="D31" s="497"/>
      <c r="E31" s="494"/>
      <c r="F31" s="514"/>
      <c r="G31" s="416"/>
      <c r="H31" s="495"/>
      <c r="I31" s="513"/>
      <c r="J31" s="520"/>
      <c r="K31" s="513"/>
      <c r="L31" s="513"/>
      <c r="M31" s="518"/>
    </row>
    <row r="32" spans="1:13" s="249" customFormat="1" ht="13.5" customHeight="1">
      <c r="A32" s="492"/>
      <c r="B32" s="490"/>
      <c r="C32" s="495"/>
      <c r="D32" s="497"/>
      <c r="E32" s="494"/>
      <c r="F32" s="514"/>
      <c r="G32" s="416"/>
      <c r="H32" s="495"/>
      <c r="I32" s="513"/>
      <c r="J32" s="520"/>
      <c r="K32" s="513"/>
      <c r="L32" s="513"/>
      <c r="M32" s="518"/>
    </row>
    <row r="33" spans="1:13" s="249" customFormat="1" ht="13.5" customHeight="1">
      <c r="A33" s="492"/>
      <c r="B33" s="490"/>
      <c r="C33" s="495"/>
      <c r="D33" s="497"/>
      <c r="E33" s="494"/>
      <c r="F33" s="514"/>
      <c r="G33" s="416"/>
      <c r="H33" s="495"/>
      <c r="I33" s="513"/>
      <c r="J33" s="520"/>
      <c r="K33" s="513"/>
      <c r="L33" s="513"/>
      <c r="M33" s="518"/>
    </row>
    <row r="34" spans="1:13" s="249" customFormat="1" ht="13.5" customHeight="1">
      <c r="A34" s="492"/>
      <c r="B34" s="490"/>
      <c r="C34" s="495"/>
      <c r="D34" s="497"/>
      <c r="E34" s="494"/>
      <c r="F34" s="514"/>
      <c r="G34" s="416"/>
      <c r="H34" s="495"/>
      <c r="I34" s="513"/>
      <c r="J34" s="520"/>
      <c r="K34" s="513"/>
      <c r="L34" s="513"/>
      <c r="M34" s="518"/>
    </row>
    <row r="35" spans="1:13" s="249" customFormat="1" ht="13.5" customHeight="1">
      <c r="A35" s="492"/>
      <c r="B35" s="490"/>
      <c r="C35" s="495"/>
      <c r="D35" s="497"/>
      <c r="E35" s="494"/>
      <c r="F35" s="514"/>
      <c r="G35" s="416"/>
      <c r="H35" s="495"/>
      <c r="I35" s="513"/>
      <c r="J35" s="520"/>
      <c r="K35" s="513"/>
      <c r="L35" s="513"/>
      <c r="M35" s="518"/>
    </row>
    <row r="36" spans="1:13" s="249" customFormat="1" ht="13.5" customHeight="1">
      <c r="A36" s="492"/>
      <c r="B36" s="490"/>
      <c r="C36" s="495"/>
      <c r="D36" s="497"/>
      <c r="E36" s="494"/>
      <c r="F36" s="514"/>
      <c r="G36" s="416"/>
      <c r="H36" s="495"/>
      <c r="I36" s="513"/>
      <c r="J36" s="520"/>
      <c r="K36" s="513"/>
      <c r="L36" s="513"/>
      <c r="M36" s="518"/>
    </row>
    <row r="37" spans="1:13" s="249" customFormat="1" ht="13.5" customHeight="1">
      <c r="A37" s="492"/>
      <c r="B37" s="490"/>
      <c r="C37" s="495"/>
      <c r="D37" s="497"/>
      <c r="E37" s="494"/>
      <c r="F37" s="514"/>
      <c r="G37" s="416"/>
      <c r="H37" s="495"/>
      <c r="I37" s="513"/>
      <c r="J37" s="520"/>
      <c r="K37" s="513"/>
      <c r="L37" s="513"/>
      <c r="M37" s="518"/>
    </row>
    <row r="38" spans="1:13" s="249" customFormat="1" ht="21.75" customHeight="1">
      <c r="A38" s="492"/>
      <c r="B38" s="490"/>
      <c r="C38" s="495"/>
      <c r="D38" s="497"/>
      <c r="E38" s="494"/>
      <c r="F38" s="514"/>
      <c r="G38" s="416"/>
      <c r="H38" s="495"/>
      <c r="I38" s="513"/>
      <c r="J38" s="520"/>
      <c r="K38" s="513"/>
      <c r="L38" s="513"/>
      <c r="M38" s="518"/>
    </row>
    <row r="39" spans="1:13" s="249" customFormat="1" ht="21.75" customHeight="1">
      <c r="A39" s="492"/>
      <c r="B39" s="490"/>
      <c r="C39" s="495"/>
      <c r="D39" s="497"/>
      <c r="E39" s="494"/>
      <c r="F39" s="514"/>
      <c r="G39" s="416"/>
      <c r="H39" s="495"/>
      <c r="I39" s="513"/>
      <c r="J39" s="521"/>
      <c r="K39" s="513"/>
      <c r="L39" s="513"/>
      <c r="M39" s="518"/>
    </row>
    <row r="40" spans="1:13" s="249" customFormat="1" ht="13.5" customHeight="1">
      <c r="A40" s="492">
        <f>'7. Mapa Final'!A40</f>
        <v>4</v>
      </c>
      <c r="B40" s="490" t="str">
        <f>'7. Mapa Final'!B40</f>
        <v>Corrupción en los procesos de contratación, ejecución y/o manejo de información. Ofercer, prometer, entregar, aceptar o solicitar una ventaja indebida para conseguir la la recepción de Diseños u obras, adición  de  contratos de Estudios y Diseños o construcción de sedes y despachos judiciales.</v>
      </c>
      <c r="C40" s="495" t="str">
        <f>'7. Mapa Final'!C40</f>
        <v xml:space="preserve">Recibir dádivas o beneficios a nombre propio o de terceros por revelar información confidencial, alterar, retener o no publicar información en los procesos. </v>
      </c>
      <c r="D40" s="496" t="str">
        <f>'7. Mapa Final'!J40</f>
        <v>Muy Baja - 1</v>
      </c>
      <c r="E40" s="493" t="str">
        <f>'7. Mapa Final'!K40</f>
        <v>Moderado - 3</v>
      </c>
      <c r="F40" s="514" t="str">
        <f>'7. Mapa Final'!M40</f>
        <v>Moderado - 3</v>
      </c>
      <c r="G40" s="416" t="s">
        <v>383</v>
      </c>
      <c r="H40" s="378" t="s">
        <v>514</v>
      </c>
      <c r="I40" s="513"/>
      <c r="J40" s="519" t="s">
        <v>508</v>
      </c>
      <c r="K40" s="522">
        <v>45292</v>
      </c>
      <c r="L40" s="522">
        <v>45382</v>
      </c>
      <c r="M40" s="518" t="s">
        <v>515</v>
      </c>
    </row>
    <row r="41" spans="1:13" s="249" customFormat="1" ht="13.5" customHeight="1">
      <c r="A41" s="492"/>
      <c r="B41" s="490"/>
      <c r="C41" s="495"/>
      <c r="D41" s="497"/>
      <c r="E41" s="494"/>
      <c r="F41" s="514"/>
      <c r="G41" s="416"/>
      <c r="H41" s="495"/>
      <c r="I41" s="513"/>
      <c r="J41" s="520"/>
      <c r="K41" s="513"/>
      <c r="L41" s="513"/>
      <c r="M41" s="518"/>
    </row>
    <row r="42" spans="1:13" s="249" customFormat="1" ht="13.5" customHeight="1">
      <c r="A42" s="492"/>
      <c r="B42" s="490"/>
      <c r="C42" s="495"/>
      <c r="D42" s="497"/>
      <c r="E42" s="494"/>
      <c r="F42" s="514"/>
      <c r="G42" s="416"/>
      <c r="H42" s="495"/>
      <c r="I42" s="513"/>
      <c r="J42" s="520"/>
      <c r="K42" s="513"/>
      <c r="L42" s="513"/>
      <c r="M42" s="518"/>
    </row>
    <row r="43" spans="1:13" s="249" customFormat="1" ht="13.5" customHeight="1">
      <c r="A43" s="492"/>
      <c r="B43" s="490"/>
      <c r="C43" s="495"/>
      <c r="D43" s="497"/>
      <c r="E43" s="494"/>
      <c r="F43" s="514"/>
      <c r="G43" s="416"/>
      <c r="H43" s="495"/>
      <c r="I43" s="513"/>
      <c r="J43" s="520"/>
      <c r="K43" s="513"/>
      <c r="L43" s="513"/>
      <c r="M43" s="518"/>
    </row>
    <row r="44" spans="1:13" s="249" customFormat="1" ht="13.5" customHeight="1">
      <c r="A44" s="492"/>
      <c r="B44" s="490"/>
      <c r="C44" s="495"/>
      <c r="D44" s="497"/>
      <c r="E44" s="494"/>
      <c r="F44" s="514"/>
      <c r="G44" s="416"/>
      <c r="H44" s="495"/>
      <c r="I44" s="513"/>
      <c r="J44" s="520"/>
      <c r="K44" s="513"/>
      <c r="L44" s="513"/>
      <c r="M44" s="518"/>
    </row>
    <row r="45" spans="1:13" s="249" customFormat="1" ht="13.5" customHeight="1">
      <c r="A45" s="492"/>
      <c r="B45" s="490"/>
      <c r="C45" s="495"/>
      <c r="D45" s="497"/>
      <c r="E45" s="494"/>
      <c r="F45" s="514"/>
      <c r="G45" s="416"/>
      <c r="H45" s="495"/>
      <c r="I45" s="513"/>
      <c r="J45" s="520"/>
      <c r="K45" s="513"/>
      <c r="L45" s="513"/>
      <c r="M45" s="518"/>
    </row>
    <row r="46" spans="1:13" s="249" customFormat="1" ht="13.5" customHeight="1">
      <c r="A46" s="492"/>
      <c r="B46" s="490"/>
      <c r="C46" s="495"/>
      <c r="D46" s="497"/>
      <c r="E46" s="494"/>
      <c r="F46" s="514"/>
      <c r="G46" s="416"/>
      <c r="H46" s="495"/>
      <c r="I46" s="513"/>
      <c r="J46" s="520"/>
      <c r="K46" s="513"/>
      <c r="L46" s="513"/>
      <c r="M46" s="518"/>
    </row>
    <row r="47" spans="1:13" s="249" customFormat="1" ht="13.5" customHeight="1">
      <c r="A47" s="492"/>
      <c r="B47" s="490"/>
      <c r="C47" s="495"/>
      <c r="D47" s="497"/>
      <c r="E47" s="494"/>
      <c r="F47" s="514"/>
      <c r="G47" s="416"/>
      <c r="H47" s="495"/>
      <c r="I47" s="513"/>
      <c r="J47" s="520"/>
      <c r="K47" s="513"/>
      <c r="L47" s="513"/>
      <c r="M47" s="518"/>
    </row>
    <row r="48" spans="1:13" s="249" customFormat="1" ht="21.75" customHeight="1">
      <c r="A48" s="492"/>
      <c r="B48" s="490"/>
      <c r="C48" s="495"/>
      <c r="D48" s="497"/>
      <c r="E48" s="494"/>
      <c r="F48" s="514"/>
      <c r="G48" s="416"/>
      <c r="H48" s="495"/>
      <c r="I48" s="513"/>
      <c r="J48" s="520"/>
      <c r="K48" s="513"/>
      <c r="L48" s="513"/>
      <c r="M48" s="518"/>
    </row>
    <row r="49" spans="1:13" s="249" customFormat="1" ht="72" customHeight="1">
      <c r="A49" s="492"/>
      <c r="B49" s="490"/>
      <c r="C49" s="495"/>
      <c r="D49" s="497"/>
      <c r="E49" s="494"/>
      <c r="F49" s="514"/>
      <c r="G49" s="416"/>
      <c r="H49" s="495"/>
      <c r="I49" s="513"/>
      <c r="J49" s="521"/>
      <c r="K49" s="513"/>
      <c r="L49" s="513"/>
      <c r="M49" s="518"/>
    </row>
    <row r="50" spans="1:13" s="249" customFormat="1" ht="13.5" customHeight="1">
      <c r="A50" s="492">
        <v>5</v>
      </c>
      <c r="B50" s="490" t="str">
        <f>'7. Mapa Final'!B60</f>
        <v>Carencia de la prestación del servicio Público de Administrar Justicia o prestarlo de manera tardía por causas ajenas a la voluntad de los servidores judiciales.</v>
      </c>
      <c r="C50" s="495" t="str">
        <f>'7. Mapa Final'!C60</f>
        <v>Posibilidad de afectación en la prestación del servicio de Justicia debido a un suceso de fuerza mayor que imposibilita la gestión de la administración judicial (contratación de obras y servicios).</v>
      </c>
      <c r="D50" s="496" t="str">
        <f>'7. Mapa Final'!J60</f>
        <v>Muy Baja - 1</v>
      </c>
      <c r="E50" s="493" t="str">
        <f>'7. Mapa Final'!K60</f>
        <v>Leve - 1</v>
      </c>
      <c r="F50" s="514" t="str">
        <f>'7. Mapa Final'!M60</f>
        <v>Bajo - 1</v>
      </c>
      <c r="G50" s="416" t="s">
        <v>383</v>
      </c>
      <c r="H50" s="495" t="s">
        <v>516</v>
      </c>
      <c r="I50" s="513"/>
      <c r="J50" s="513" t="s">
        <v>508</v>
      </c>
      <c r="K50" s="522">
        <v>45292</v>
      </c>
      <c r="L50" s="522">
        <v>45382</v>
      </c>
      <c r="M50" s="518" t="s">
        <v>517</v>
      </c>
    </row>
    <row r="51" spans="1:13" s="249" customFormat="1" ht="13.5" customHeight="1">
      <c r="A51" s="492"/>
      <c r="B51" s="490"/>
      <c r="C51" s="495"/>
      <c r="D51" s="497"/>
      <c r="E51" s="494"/>
      <c r="F51" s="514"/>
      <c r="G51" s="416"/>
      <c r="H51" s="495"/>
      <c r="I51" s="513"/>
      <c r="J51" s="513"/>
      <c r="K51" s="513"/>
      <c r="L51" s="513"/>
      <c r="M51" s="518"/>
    </row>
    <row r="52" spans="1:13" s="249" customFormat="1" ht="13.5" customHeight="1">
      <c r="A52" s="492"/>
      <c r="B52" s="490"/>
      <c r="C52" s="495"/>
      <c r="D52" s="497"/>
      <c r="E52" s="494"/>
      <c r="F52" s="514"/>
      <c r="G52" s="416"/>
      <c r="H52" s="495"/>
      <c r="I52" s="513"/>
      <c r="J52" s="513"/>
      <c r="K52" s="513"/>
      <c r="L52" s="513"/>
      <c r="M52" s="518"/>
    </row>
    <row r="53" spans="1:13" s="249" customFormat="1" ht="13.5" customHeight="1">
      <c r="A53" s="492"/>
      <c r="B53" s="490"/>
      <c r="C53" s="495"/>
      <c r="D53" s="497"/>
      <c r="E53" s="494"/>
      <c r="F53" s="514"/>
      <c r="G53" s="416"/>
      <c r="H53" s="495"/>
      <c r="I53" s="513"/>
      <c r="J53" s="513"/>
      <c r="K53" s="513"/>
      <c r="L53" s="513"/>
      <c r="M53" s="518"/>
    </row>
    <row r="54" spans="1:13" s="249" customFormat="1" ht="13.5" customHeight="1">
      <c r="A54" s="492"/>
      <c r="B54" s="490"/>
      <c r="C54" s="495"/>
      <c r="D54" s="497"/>
      <c r="E54" s="494"/>
      <c r="F54" s="514"/>
      <c r="G54" s="416"/>
      <c r="H54" s="495"/>
      <c r="I54" s="513"/>
      <c r="J54" s="513"/>
      <c r="K54" s="513"/>
      <c r="L54" s="513"/>
      <c r="M54" s="518"/>
    </row>
    <row r="55" spans="1:13" s="249" customFormat="1" ht="13.5" customHeight="1">
      <c r="A55" s="492"/>
      <c r="B55" s="490"/>
      <c r="C55" s="495"/>
      <c r="D55" s="497"/>
      <c r="E55" s="494"/>
      <c r="F55" s="514"/>
      <c r="G55" s="416"/>
      <c r="H55" s="495"/>
      <c r="I55" s="513"/>
      <c r="J55" s="513"/>
      <c r="K55" s="513"/>
      <c r="L55" s="513"/>
      <c r="M55" s="518"/>
    </row>
    <row r="56" spans="1:13" s="249" customFormat="1" ht="13.5" customHeight="1">
      <c r="A56" s="492"/>
      <c r="B56" s="490"/>
      <c r="C56" s="495"/>
      <c r="D56" s="497"/>
      <c r="E56" s="494"/>
      <c r="F56" s="514"/>
      <c r="G56" s="416"/>
      <c r="H56" s="495"/>
      <c r="I56" s="513"/>
      <c r="J56" s="513"/>
      <c r="K56" s="513"/>
      <c r="L56" s="513"/>
      <c r="M56" s="518"/>
    </row>
    <row r="57" spans="1:13" s="249" customFormat="1" ht="13.5" customHeight="1">
      <c r="A57" s="492"/>
      <c r="B57" s="490"/>
      <c r="C57" s="495"/>
      <c r="D57" s="497"/>
      <c r="E57" s="494"/>
      <c r="F57" s="514"/>
      <c r="G57" s="416"/>
      <c r="H57" s="495"/>
      <c r="I57" s="513"/>
      <c r="J57" s="513"/>
      <c r="K57" s="513"/>
      <c r="L57" s="513"/>
      <c r="M57" s="518"/>
    </row>
    <row r="58" spans="1:13" s="249" customFormat="1" ht="21.75" customHeight="1">
      <c r="A58" s="492"/>
      <c r="B58" s="490"/>
      <c r="C58" s="495"/>
      <c r="D58" s="497"/>
      <c r="E58" s="494"/>
      <c r="F58" s="514"/>
      <c r="G58" s="416"/>
      <c r="H58" s="495"/>
      <c r="I58" s="513"/>
      <c r="J58" s="513"/>
      <c r="K58" s="513"/>
      <c r="L58" s="513"/>
      <c r="M58" s="518"/>
    </row>
    <row r="59" spans="1:13" s="249" customFormat="1" ht="21.75" customHeight="1">
      <c r="A59" s="492"/>
      <c r="B59" s="490"/>
      <c r="C59" s="495"/>
      <c r="D59" s="497"/>
      <c r="E59" s="494"/>
      <c r="F59" s="514"/>
      <c r="G59" s="416"/>
      <c r="H59" s="495"/>
      <c r="I59" s="513"/>
      <c r="J59" s="513"/>
      <c r="K59" s="513"/>
      <c r="L59" s="513"/>
      <c r="M59" s="518"/>
    </row>
    <row r="60" spans="1:13" s="249" customFormat="1" ht="13.5" customHeight="1">
      <c r="A60" s="492">
        <v>6</v>
      </c>
      <c r="B60" s="490" t="str">
        <f>'7. Mapa Final'!B70</f>
        <v xml:space="preserve">Inaplicavilidad de la normatividad ambiental vigente en los procesos de contratación de obras y servicios </v>
      </c>
      <c r="C60" s="495" t="str">
        <f>'7. Mapa Final'!C70</f>
        <v>Posibilidad de afectación ambiental debido al desconocimiento de los lineamientos ambientales y normatividad ambiental vigente para la contratación de obras y servicios.</v>
      </c>
      <c r="D60" s="496" t="str">
        <f>'7. Mapa Final'!J70</f>
        <v>Muy Baja - 1</v>
      </c>
      <c r="E60" s="493" t="str">
        <f>'7. Mapa Final'!K70</f>
        <v>Moderado - 3</v>
      </c>
      <c r="F60" s="514" t="str">
        <f>'7. Mapa Final'!M70</f>
        <v>Moderado - 3</v>
      </c>
      <c r="G60" s="416" t="s">
        <v>383</v>
      </c>
      <c r="H60" s="495" t="s">
        <v>518</v>
      </c>
      <c r="I60" s="513"/>
      <c r="J60" s="513" t="s">
        <v>508</v>
      </c>
      <c r="K60" s="522">
        <v>45292</v>
      </c>
      <c r="L60" s="522">
        <v>45382</v>
      </c>
      <c r="M60" s="518" t="s">
        <v>519</v>
      </c>
    </row>
    <row r="61" spans="1:13" s="249" customFormat="1" ht="13.5" customHeight="1">
      <c r="A61" s="492"/>
      <c r="B61" s="490"/>
      <c r="C61" s="495"/>
      <c r="D61" s="497"/>
      <c r="E61" s="494"/>
      <c r="F61" s="514"/>
      <c r="G61" s="416"/>
      <c r="H61" s="495"/>
      <c r="I61" s="513"/>
      <c r="J61" s="513"/>
      <c r="K61" s="513"/>
      <c r="L61" s="513"/>
      <c r="M61" s="518"/>
    </row>
    <row r="62" spans="1:13" s="249" customFormat="1" ht="13.5" customHeight="1">
      <c r="A62" s="492"/>
      <c r="B62" s="490"/>
      <c r="C62" s="495"/>
      <c r="D62" s="497"/>
      <c r="E62" s="494"/>
      <c r="F62" s="514"/>
      <c r="G62" s="416"/>
      <c r="H62" s="495"/>
      <c r="I62" s="513"/>
      <c r="J62" s="513"/>
      <c r="K62" s="513"/>
      <c r="L62" s="513"/>
      <c r="M62" s="518"/>
    </row>
    <row r="63" spans="1:13" s="249" customFormat="1" ht="13.5" customHeight="1">
      <c r="A63" s="492"/>
      <c r="B63" s="490"/>
      <c r="C63" s="495"/>
      <c r="D63" s="497"/>
      <c r="E63" s="494"/>
      <c r="F63" s="514"/>
      <c r="G63" s="416"/>
      <c r="H63" s="495"/>
      <c r="I63" s="513"/>
      <c r="J63" s="513"/>
      <c r="K63" s="513"/>
      <c r="L63" s="513"/>
      <c r="M63" s="518"/>
    </row>
    <row r="64" spans="1:13" s="249" customFormat="1" ht="13.5" customHeight="1">
      <c r="A64" s="492"/>
      <c r="B64" s="490"/>
      <c r="C64" s="495"/>
      <c r="D64" s="497"/>
      <c r="E64" s="494"/>
      <c r="F64" s="514"/>
      <c r="G64" s="416"/>
      <c r="H64" s="495"/>
      <c r="I64" s="513"/>
      <c r="J64" s="513"/>
      <c r="K64" s="513"/>
      <c r="L64" s="513"/>
      <c r="M64" s="518"/>
    </row>
    <row r="65" spans="1:13" s="249" customFormat="1" ht="13.5" customHeight="1">
      <c r="A65" s="492"/>
      <c r="B65" s="490"/>
      <c r="C65" s="495"/>
      <c r="D65" s="497"/>
      <c r="E65" s="494"/>
      <c r="F65" s="514"/>
      <c r="G65" s="416"/>
      <c r="H65" s="495"/>
      <c r="I65" s="513"/>
      <c r="J65" s="513"/>
      <c r="K65" s="513"/>
      <c r="L65" s="513"/>
      <c r="M65" s="518"/>
    </row>
    <row r="66" spans="1:13" s="249" customFormat="1" ht="13.5" customHeight="1">
      <c r="A66" s="492"/>
      <c r="B66" s="490"/>
      <c r="C66" s="495"/>
      <c r="D66" s="497"/>
      <c r="E66" s="494"/>
      <c r="F66" s="514"/>
      <c r="G66" s="416"/>
      <c r="H66" s="495"/>
      <c r="I66" s="513"/>
      <c r="J66" s="513"/>
      <c r="K66" s="513"/>
      <c r="L66" s="513"/>
      <c r="M66" s="518"/>
    </row>
    <row r="67" spans="1:13" s="249" customFormat="1" ht="13.5" customHeight="1">
      <c r="A67" s="492"/>
      <c r="B67" s="490"/>
      <c r="C67" s="495"/>
      <c r="D67" s="497"/>
      <c r="E67" s="494"/>
      <c r="F67" s="514"/>
      <c r="G67" s="416"/>
      <c r="H67" s="495"/>
      <c r="I67" s="513"/>
      <c r="J67" s="513"/>
      <c r="K67" s="513"/>
      <c r="L67" s="513"/>
      <c r="M67" s="518"/>
    </row>
    <row r="68" spans="1:13" s="249" customFormat="1" ht="21.75" customHeight="1">
      <c r="A68" s="492"/>
      <c r="B68" s="490"/>
      <c r="C68" s="495"/>
      <c r="D68" s="497"/>
      <c r="E68" s="494"/>
      <c r="F68" s="514"/>
      <c r="G68" s="416"/>
      <c r="H68" s="495"/>
      <c r="I68" s="513"/>
      <c r="J68" s="513"/>
      <c r="K68" s="513"/>
      <c r="L68" s="513"/>
      <c r="M68" s="518"/>
    </row>
    <row r="69" spans="1:13" s="249" customFormat="1" ht="21.75" customHeight="1">
      <c r="A69" s="492"/>
      <c r="B69" s="490"/>
      <c r="C69" s="495"/>
      <c r="D69" s="497"/>
      <c r="E69" s="494"/>
      <c r="F69" s="514"/>
      <c r="G69" s="416"/>
      <c r="H69" s="495"/>
      <c r="I69" s="513"/>
      <c r="J69" s="513"/>
      <c r="K69" s="513"/>
      <c r="L69" s="513"/>
      <c r="M69" s="518"/>
    </row>
  </sheetData>
  <mergeCells count="95">
    <mergeCell ref="I60:I69"/>
    <mergeCell ref="J60:J69"/>
    <mergeCell ref="B60:B69"/>
    <mergeCell ref="C60:C69"/>
    <mergeCell ref="D60:D69"/>
    <mergeCell ref="E60:E69"/>
    <mergeCell ref="A60:A69"/>
    <mergeCell ref="F60:F69"/>
    <mergeCell ref="G60:G69"/>
    <mergeCell ref="H60:H69"/>
    <mergeCell ref="A50:A59"/>
    <mergeCell ref="K60:K69"/>
    <mergeCell ref="L60:L69"/>
    <mergeCell ref="M60:M69"/>
    <mergeCell ref="A9:G9"/>
    <mergeCell ref="H20:H29"/>
    <mergeCell ref="B50:B59"/>
    <mergeCell ref="C50:C59"/>
    <mergeCell ref="D50:D59"/>
    <mergeCell ref="E50:E59"/>
    <mergeCell ref="F50:F59"/>
    <mergeCell ref="G50:G59"/>
    <mergeCell ref="H50:H59"/>
    <mergeCell ref="C10:C19"/>
    <mergeCell ref="D10:D19"/>
    <mergeCell ref="E10:E19"/>
    <mergeCell ref="F40:F49"/>
    <mergeCell ref="I50:I59"/>
    <mergeCell ref="J50:J59"/>
    <mergeCell ref="K50:K59"/>
    <mergeCell ref="L50:L59"/>
    <mergeCell ref="M50:M59"/>
    <mergeCell ref="J10:J19"/>
    <mergeCell ref="M30:M39"/>
    <mergeCell ref="J40:J49"/>
    <mergeCell ref="K40:K49"/>
    <mergeCell ref="L40:L49"/>
    <mergeCell ref="M40:M49"/>
    <mergeCell ref="J30:J39"/>
    <mergeCell ref="K30:K39"/>
    <mergeCell ref="L30:L39"/>
    <mergeCell ref="L10:L19"/>
    <mergeCell ref="M10:M19"/>
    <mergeCell ref="K10:K19"/>
    <mergeCell ref="L20:L29"/>
    <mergeCell ref="M20:M29"/>
    <mergeCell ref="J20:J29"/>
    <mergeCell ref="K20:K29"/>
    <mergeCell ref="F10:F19"/>
    <mergeCell ref="G10:G19"/>
    <mergeCell ref="H10:H19"/>
    <mergeCell ref="I10:I19"/>
    <mergeCell ref="I30:I39"/>
    <mergeCell ref="F20:F29"/>
    <mergeCell ref="G20:G29"/>
    <mergeCell ref="I20:I29"/>
    <mergeCell ref="G30:G39"/>
    <mergeCell ref="H30:H39"/>
    <mergeCell ref="I40:I49"/>
    <mergeCell ref="F30:F39"/>
    <mergeCell ref="B40:B49"/>
    <mergeCell ref="C40:C49"/>
    <mergeCell ref="D30:D39"/>
    <mergeCell ref="E30:E39"/>
    <mergeCell ref="D40:D49"/>
    <mergeCell ref="E40:E49"/>
    <mergeCell ref="G40:G49"/>
    <mergeCell ref="H40:H49"/>
    <mergeCell ref="H7:H8"/>
    <mergeCell ref="I7:J7"/>
    <mergeCell ref="K7:L7"/>
    <mergeCell ref="M7:M8"/>
    <mergeCell ref="A6:B6"/>
    <mergeCell ref="A7:C7"/>
    <mergeCell ref="D7:F7"/>
    <mergeCell ref="G7:G8"/>
    <mergeCell ref="C6:M6"/>
    <mergeCell ref="K1:M3"/>
    <mergeCell ref="A4:B4"/>
    <mergeCell ref="A5:B5"/>
    <mergeCell ref="C5:M5"/>
    <mergeCell ref="C4:M4"/>
    <mergeCell ref="A1:C3"/>
    <mergeCell ref="D1:J2"/>
    <mergeCell ref="B10:B19"/>
    <mergeCell ref="A10:A19"/>
    <mergeCell ref="A40:A49"/>
    <mergeCell ref="A30:A39"/>
    <mergeCell ref="E20:E29"/>
    <mergeCell ref="C30:C39"/>
    <mergeCell ref="D20:D29"/>
    <mergeCell ref="B20:B29"/>
    <mergeCell ref="A20:A29"/>
    <mergeCell ref="C20:C29"/>
    <mergeCell ref="B30:B39"/>
  </mergeCells>
  <conditionalFormatting sqref="A10:B10 D10:E10">
    <cfRule type="containsText" dxfId="647" priority="306" operator="containsText" text="3- Moderado">
      <formula>NOT(ISERROR(SEARCH("3- Moderado",A10)))</formula>
    </cfRule>
    <cfRule type="containsText" dxfId="646" priority="307" operator="containsText" text="6- Moderado">
      <formula>NOT(ISERROR(SEARCH("6- Moderado",A10)))</formula>
    </cfRule>
    <cfRule type="containsText" dxfId="645" priority="308" operator="containsText" text="4- Moderado">
      <formula>NOT(ISERROR(SEARCH("4- Moderado",A10)))</formula>
    </cfRule>
    <cfRule type="containsText" dxfId="644" priority="309" operator="containsText" text="3- Bajo">
      <formula>NOT(ISERROR(SEARCH("3- Bajo",A10)))</formula>
    </cfRule>
    <cfRule type="containsText" dxfId="643" priority="310" operator="containsText" text="4- Bajo">
      <formula>NOT(ISERROR(SEARCH("4- Bajo",A10)))</formula>
    </cfRule>
    <cfRule type="containsText" dxfId="642" priority="311" operator="containsText" text="1- Bajo">
      <formula>NOT(ISERROR(SEARCH("1- Bajo",A10)))</formula>
    </cfRule>
  </conditionalFormatting>
  <conditionalFormatting sqref="D10:D19">
    <cfRule type="containsText" dxfId="641" priority="296" operator="containsText" text="Muy Alta">
      <formula>NOT(ISERROR(SEARCH("Muy Alta",D10)))</formula>
    </cfRule>
    <cfRule type="containsText" dxfId="640" priority="297" operator="containsText" text="Alta">
      <formula>NOT(ISERROR(SEARCH("Alta",D10)))</formula>
    </cfRule>
    <cfRule type="containsText" dxfId="639" priority="298" operator="containsText" text="Baja">
      <formula>NOT(ISERROR(SEARCH("Baja",D10)))</formula>
    </cfRule>
    <cfRule type="containsText" dxfId="638" priority="299" operator="containsText" text="Muy Baja">
      <formula>NOT(ISERROR(SEARCH("Muy Baja",D10)))</formula>
    </cfRule>
    <cfRule type="containsText" dxfId="637" priority="301" operator="containsText" text="Media">
      <formula>NOT(ISERROR(SEARCH("Media",D10)))</formula>
    </cfRule>
  </conditionalFormatting>
  <conditionalFormatting sqref="E10:E19">
    <cfRule type="containsText" dxfId="636" priority="292" operator="containsText" text="Catastrófico">
      <formula>NOT(ISERROR(SEARCH("Catastrófico",E10)))</formula>
    </cfRule>
    <cfRule type="containsText" dxfId="635" priority="293" operator="containsText" text="Mayor">
      <formula>NOT(ISERROR(SEARCH("Mayor",E10)))</formula>
    </cfRule>
    <cfRule type="containsText" dxfId="634" priority="294" operator="containsText" text="Menor">
      <formula>NOT(ISERROR(SEARCH("Menor",E10)))</formula>
    </cfRule>
    <cfRule type="containsText" dxfId="633" priority="295" operator="containsText" text="Leve">
      <formula>NOT(ISERROR(SEARCH("Leve",E10)))</formula>
    </cfRule>
  </conditionalFormatting>
  <conditionalFormatting sqref="E10:F19">
    <cfRule type="containsText" dxfId="632" priority="300" operator="containsText" text="Moderado">
      <formula>NOT(ISERROR(SEARCH("Moderado",E10)))</formula>
    </cfRule>
  </conditionalFormatting>
  <conditionalFormatting sqref="F10:F19">
    <cfRule type="colorScale" priority="312">
      <colorScale>
        <cfvo type="min"/>
        <cfvo type="max"/>
        <color rgb="FFFF7128"/>
        <color rgb="FFFFEF9C"/>
      </colorScale>
    </cfRule>
  </conditionalFormatting>
  <conditionalFormatting sqref="F10:F19">
    <cfRule type="containsText" dxfId="631" priority="302" operator="containsText" text="Bajo">
      <formula>NOT(ISERROR(SEARCH("Bajo",F10)))</formula>
    </cfRule>
    <cfRule type="containsText" dxfId="630" priority="303" operator="containsText" text="Moderado">
      <formula>NOT(ISERROR(SEARCH("Moderado",F10)))</formula>
    </cfRule>
    <cfRule type="containsText" dxfId="629" priority="304" operator="containsText" text="Alto">
      <formula>NOT(ISERROR(SEARCH("Alto",F10)))</formula>
    </cfRule>
    <cfRule type="containsText" dxfId="628" priority="305" operator="containsText" text="Extremo">
      <formula>NOT(ISERROR(SEARCH("Extremo",F10)))</formula>
    </cfRule>
  </conditionalFormatting>
  <conditionalFormatting sqref="A20:B20 D20:E20">
    <cfRule type="containsText" dxfId="627" priority="279" operator="containsText" text="3- Moderado">
      <formula>NOT(ISERROR(SEARCH("3- Moderado",A20)))</formula>
    </cfRule>
    <cfRule type="containsText" dxfId="626" priority="280" operator="containsText" text="6- Moderado">
      <formula>NOT(ISERROR(SEARCH("6- Moderado",A20)))</formula>
    </cfRule>
    <cfRule type="containsText" dxfId="625" priority="281" operator="containsText" text="4- Moderado">
      <formula>NOT(ISERROR(SEARCH("4- Moderado",A20)))</formula>
    </cfRule>
    <cfRule type="containsText" dxfId="624" priority="282" operator="containsText" text="3- Bajo">
      <formula>NOT(ISERROR(SEARCH("3- Bajo",A20)))</formula>
    </cfRule>
    <cfRule type="containsText" dxfId="623" priority="283" operator="containsText" text="4- Bajo">
      <formula>NOT(ISERROR(SEARCH("4- Bajo",A20)))</formula>
    </cfRule>
    <cfRule type="containsText" dxfId="622" priority="284" operator="containsText" text="1- Bajo">
      <formula>NOT(ISERROR(SEARCH("1- Bajo",A20)))</formula>
    </cfRule>
  </conditionalFormatting>
  <conditionalFormatting sqref="D20:D29">
    <cfRule type="containsText" dxfId="621" priority="269" operator="containsText" text="Muy Alta">
      <formula>NOT(ISERROR(SEARCH("Muy Alta",D20)))</formula>
    </cfRule>
    <cfRule type="containsText" dxfId="620" priority="270" operator="containsText" text="Alta">
      <formula>NOT(ISERROR(SEARCH("Alta",D20)))</formula>
    </cfRule>
    <cfRule type="containsText" dxfId="619" priority="271" operator="containsText" text="Baja">
      <formula>NOT(ISERROR(SEARCH("Baja",D20)))</formula>
    </cfRule>
    <cfRule type="containsText" dxfId="618" priority="272" operator="containsText" text="Muy Baja">
      <formula>NOT(ISERROR(SEARCH("Muy Baja",D20)))</formula>
    </cfRule>
    <cfRule type="containsText" dxfId="617" priority="274" operator="containsText" text="Media">
      <formula>NOT(ISERROR(SEARCH("Media",D20)))</formula>
    </cfRule>
  </conditionalFormatting>
  <conditionalFormatting sqref="E20:E29">
    <cfRule type="containsText" dxfId="616" priority="265" operator="containsText" text="Catastrófico">
      <formula>NOT(ISERROR(SEARCH("Catastrófico",E20)))</formula>
    </cfRule>
    <cfRule type="containsText" dxfId="615" priority="266" operator="containsText" text="Mayor">
      <formula>NOT(ISERROR(SEARCH("Mayor",E20)))</formula>
    </cfRule>
    <cfRule type="containsText" dxfId="614" priority="267" operator="containsText" text="Menor">
      <formula>NOT(ISERROR(SEARCH("Menor",E20)))</formula>
    </cfRule>
    <cfRule type="containsText" dxfId="613" priority="268" operator="containsText" text="Leve">
      <formula>NOT(ISERROR(SEARCH("Leve",E20)))</formula>
    </cfRule>
  </conditionalFormatting>
  <conditionalFormatting sqref="E20:F29">
    <cfRule type="containsText" dxfId="612" priority="273" operator="containsText" text="Moderado">
      <formula>NOT(ISERROR(SEARCH("Moderado",E20)))</formula>
    </cfRule>
  </conditionalFormatting>
  <conditionalFormatting sqref="F20:F29">
    <cfRule type="colorScale" priority="285">
      <colorScale>
        <cfvo type="min"/>
        <cfvo type="max"/>
        <color rgb="FFFF7128"/>
        <color rgb="FFFFEF9C"/>
      </colorScale>
    </cfRule>
  </conditionalFormatting>
  <conditionalFormatting sqref="F20:F29">
    <cfRule type="containsText" dxfId="611" priority="275" operator="containsText" text="Bajo">
      <formula>NOT(ISERROR(SEARCH("Bajo",F20)))</formula>
    </cfRule>
    <cfRule type="containsText" dxfId="610" priority="276" operator="containsText" text="Moderado">
      <formula>NOT(ISERROR(SEARCH("Moderado",F20)))</formula>
    </cfRule>
    <cfRule type="containsText" dxfId="609" priority="277" operator="containsText" text="Alto">
      <formula>NOT(ISERROR(SEARCH("Alto",F20)))</formula>
    </cfRule>
    <cfRule type="containsText" dxfId="608" priority="278" operator="containsText" text="Extremo">
      <formula>NOT(ISERROR(SEARCH("Extremo",F20)))</formula>
    </cfRule>
  </conditionalFormatting>
  <conditionalFormatting sqref="A30:B30 D30:E30 A40 A50 A60">
    <cfRule type="containsText" dxfId="607" priority="258" operator="containsText" text="3- Moderado">
      <formula>NOT(ISERROR(SEARCH("3- Moderado",A30)))</formula>
    </cfRule>
    <cfRule type="containsText" dxfId="606" priority="259" operator="containsText" text="6- Moderado">
      <formula>NOT(ISERROR(SEARCH("6- Moderado",A30)))</formula>
    </cfRule>
    <cfRule type="containsText" dxfId="605" priority="260" operator="containsText" text="4- Moderado">
      <formula>NOT(ISERROR(SEARCH("4- Moderado",A30)))</formula>
    </cfRule>
    <cfRule type="containsText" dxfId="604" priority="261" operator="containsText" text="3- Bajo">
      <formula>NOT(ISERROR(SEARCH("3- Bajo",A30)))</formula>
    </cfRule>
    <cfRule type="containsText" dxfId="603" priority="262" operator="containsText" text="4- Bajo">
      <formula>NOT(ISERROR(SEARCH("4- Bajo",A30)))</formula>
    </cfRule>
    <cfRule type="containsText" dxfId="602" priority="263" operator="containsText" text="1- Bajo">
      <formula>NOT(ISERROR(SEARCH("1- Bajo",A30)))</formula>
    </cfRule>
  </conditionalFormatting>
  <conditionalFormatting sqref="D30:D39">
    <cfRule type="containsText" dxfId="601" priority="248" operator="containsText" text="Muy Alta">
      <formula>NOT(ISERROR(SEARCH("Muy Alta",D30)))</formula>
    </cfRule>
    <cfRule type="containsText" dxfId="600" priority="249" operator="containsText" text="Alta">
      <formula>NOT(ISERROR(SEARCH("Alta",D30)))</formula>
    </cfRule>
    <cfRule type="containsText" dxfId="599" priority="250" operator="containsText" text="Baja">
      <formula>NOT(ISERROR(SEARCH("Baja",D30)))</formula>
    </cfRule>
    <cfRule type="containsText" dxfId="598" priority="251" operator="containsText" text="Muy Baja">
      <formula>NOT(ISERROR(SEARCH("Muy Baja",D30)))</formula>
    </cfRule>
    <cfRule type="containsText" dxfId="597" priority="253" operator="containsText" text="Media">
      <formula>NOT(ISERROR(SEARCH("Media",D30)))</formula>
    </cfRule>
  </conditionalFormatting>
  <conditionalFormatting sqref="E30:E39">
    <cfRule type="containsText" dxfId="596" priority="244" operator="containsText" text="Catastrófico">
      <formula>NOT(ISERROR(SEARCH("Catastrófico",E30)))</formula>
    </cfRule>
    <cfRule type="containsText" dxfId="595" priority="245" operator="containsText" text="Mayor">
      <formula>NOT(ISERROR(SEARCH("Mayor",E30)))</formula>
    </cfRule>
    <cfRule type="containsText" dxfId="594" priority="246" operator="containsText" text="Menor">
      <formula>NOT(ISERROR(SEARCH("Menor",E30)))</formula>
    </cfRule>
    <cfRule type="containsText" dxfId="593" priority="247" operator="containsText" text="Leve">
      <formula>NOT(ISERROR(SEARCH("Leve",E30)))</formula>
    </cfRule>
  </conditionalFormatting>
  <conditionalFormatting sqref="E30:F39">
    <cfRule type="containsText" dxfId="592" priority="252" operator="containsText" text="Moderado">
      <formula>NOT(ISERROR(SEARCH("Moderado",E30)))</formula>
    </cfRule>
  </conditionalFormatting>
  <conditionalFormatting sqref="F30:F39">
    <cfRule type="colorScale" priority="264">
      <colorScale>
        <cfvo type="min"/>
        <cfvo type="max"/>
        <color rgb="FFFF7128"/>
        <color rgb="FFFFEF9C"/>
      </colorScale>
    </cfRule>
  </conditionalFormatting>
  <conditionalFormatting sqref="F30:F39">
    <cfRule type="containsText" dxfId="591" priority="254" operator="containsText" text="Bajo">
      <formula>NOT(ISERROR(SEARCH("Bajo",F30)))</formula>
    </cfRule>
    <cfRule type="containsText" dxfId="590" priority="255" operator="containsText" text="Moderado">
      <formula>NOT(ISERROR(SEARCH("Moderado",F30)))</formula>
    </cfRule>
    <cfRule type="containsText" dxfId="589" priority="256" operator="containsText" text="Alto">
      <formula>NOT(ISERROR(SEARCH("Alto",F30)))</formula>
    </cfRule>
    <cfRule type="containsText" dxfId="588" priority="257" operator="containsText" text="Extremo">
      <formula>NOT(ISERROR(SEARCH("Extremo",F30)))</formula>
    </cfRule>
  </conditionalFormatting>
  <conditionalFormatting sqref="B40 D40:E40">
    <cfRule type="containsText" dxfId="587" priority="237" operator="containsText" text="3- Moderado">
      <formula>NOT(ISERROR(SEARCH("3- Moderado",B40)))</formula>
    </cfRule>
    <cfRule type="containsText" dxfId="586" priority="238" operator="containsText" text="6- Moderado">
      <formula>NOT(ISERROR(SEARCH("6- Moderado",B40)))</formula>
    </cfRule>
    <cfRule type="containsText" dxfId="585" priority="239" operator="containsText" text="4- Moderado">
      <formula>NOT(ISERROR(SEARCH("4- Moderado",B40)))</formula>
    </cfRule>
    <cfRule type="containsText" dxfId="584" priority="240" operator="containsText" text="3- Bajo">
      <formula>NOT(ISERROR(SEARCH("3- Bajo",B40)))</formula>
    </cfRule>
    <cfRule type="containsText" dxfId="583" priority="241" operator="containsText" text="4- Bajo">
      <formula>NOT(ISERROR(SEARCH("4- Bajo",B40)))</formula>
    </cfRule>
    <cfRule type="containsText" dxfId="582" priority="242" operator="containsText" text="1- Bajo">
      <formula>NOT(ISERROR(SEARCH("1- Bajo",B40)))</formula>
    </cfRule>
  </conditionalFormatting>
  <conditionalFormatting sqref="D40:D49">
    <cfRule type="containsText" dxfId="581" priority="227" operator="containsText" text="Muy Alta">
      <formula>NOT(ISERROR(SEARCH("Muy Alta",D40)))</formula>
    </cfRule>
    <cfRule type="containsText" dxfId="580" priority="228" operator="containsText" text="Alta">
      <formula>NOT(ISERROR(SEARCH("Alta",D40)))</formula>
    </cfRule>
    <cfRule type="containsText" dxfId="579" priority="229" operator="containsText" text="Baja">
      <formula>NOT(ISERROR(SEARCH("Baja",D40)))</formula>
    </cfRule>
    <cfRule type="containsText" dxfId="578" priority="230" operator="containsText" text="Muy Baja">
      <formula>NOT(ISERROR(SEARCH("Muy Baja",D40)))</formula>
    </cfRule>
    <cfRule type="containsText" dxfId="577" priority="232" operator="containsText" text="Media">
      <formula>NOT(ISERROR(SEARCH("Media",D40)))</formula>
    </cfRule>
  </conditionalFormatting>
  <conditionalFormatting sqref="E40:E49">
    <cfRule type="containsText" dxfId="576" priority="223" operator="containsText" text="Catastrófico">
      <formula>NOT(ISERROR(SEARCH("Catastrófico",E40)))</formula>
    </cfRule>
    <cfRule type="containsText" dxfId="575" priority="224" operator="containsText" text="Mayor">
      <formula>NOT(ISERROR(SEARCH("Mayor",E40)))</formula>
    </cfRule>
    <cfRule type="containsText" dxfId="574" priority="225" operator="containsText" text="Menor">
      <formula>NOT(ISERROR(SEARCH("Menor",E40)))</formula>
    </cfRule>
    <cfRule type="containsText" dxfId="573" priority="226" operator="containsText" text="Leve">
      <formula>NOT(ISERROR(SEARCH("Leve",E40)))</formula>
    </cfRule>
  </conditionalFormatting>
  <conditionalFormatting sqref="E40:F49">
    <cfRule type="containsText" dxfId="572" priority="231" operator="containsText" text="Moderado">
      <formula>NOT(ISERROR(SEARCH("Moderado",E40)))</formula>
    </cfRule>
  </conditionalFormatting>
  <conditionalFormatting sqref="F40:F49">
    <cfRule type="colorScale" priority="243">
      <colorScale>
        <cfvo type="min"/>
        <cfvo type="max"/>
        <color rgb="FFFF7128"/>
        <color rgb="FFFFEF9C"/>
      </colorScale>
    </cfRule>
  </conditionalFormatting>
  <conditionalFormatting sqref="F40:F49">
    <cfRule type="containsText" dxfId="571" priority="233" operator="containsText" text="Bajo">
      <formula>NOT(ISERROR(SEARCH("Bajo",F40)))</formula>
    </cfRule>
    <cfRule type="containsText" dxfId="570" priority="234" operator="containsText" text="Moderado">
      <formula>NOT(ISERROR(SEARCH("Moderado",F40)))</formula>
    </cfRule>
    <cfRule type="containsText" dxfId="569" priority="235" operator="containsText" text="Alto">
      <formula>NOT(ISERROR(SEARCH("Alto",F40)))</formula>
    </cfRule>
    <cfRule type="containsText" dxfId="568" priority="236" operator="containsText" text="Extremo">
      <formula>NOT(ISERROR(SEARCH("Extremo",F40)))</formula>
    </cfRule>
  </conditionalFormatting>
  <conditionalFormatting sqref="B50 D50:E50">
    <cfRule type="containsText" dxfId="567" priority="195" operator="containsText" text="3- Moderado">
      <formula>NOT(ISERROR(SEARCH("3- Moderado",B50)))</formula>
    </cfRule>
    <cfRule type="containsText" dxfId="566" priority="196" operator="containsText" text="6- Moderado">
      <formula>NOT(ISERROR(SEARCH("6- Moderado",B50)))</formula>
    </cfRule>
    <cfRule type="containsText" dxfId="565" priority="197" operator="containsText" text="4- Moderado">
      <formula>NOT(ISERROR(SEARCH("4- Moderado",B50)))</formula>
    </cfRule>
    <cfRule type="containsText" dxfId="564" priority="198" operator="containsText" text="3- Bajo">
      <formula>NOT(ISERROR(SEARCH("3- Bajo",B50)))</formula>
    </cfRule>
    <cfRule type="containsText" dxfId="563" priority="199" operator="containsText" text="4- Bajo">
      <formula>NOT(ISERROR(SEARCH("4- Bajo",B50)))</formula>
    </cfRule>
    <cfRule type="containsText" dxfId="562" priority="200" operator="containsText" text="1- Bajo">
      <formula>NOT(ISERROR(SEARCH("1- Bajo",B50)))</formula>
    </cfRule>
  </conditionalFormatting>
  <conditionalFormatting sqref="D50:D59">
    <cfRule type="containsText" dxfId="561" priority="185" operator="containsText" text="Muy Alta">
      <formula>NOT(ISERROR(SEARCH("Muy Alta",D50)))</formula>
    </cfRule>
    <cfRule type="containsText" dxfId="560" priority="186" operator="containsText" text="Alta">
      <formula>NOT(ISERROR(SEARCH("Alta",D50)))</formula>
    </cfRule>
    <cfRule type="containsText" dxfId="559" priority="187" operator="containsText" text="Baja">
      <formula>NOT(ISERROR(SEARCH("Baja",D50)))</formula>
    </cfRule>
    <cfRule type="containsText" dxfId="558" priority="188" operator="containsText" text="Muy Baja">
      <formula>NOT(ISERROR(SEARCH("Muy Baja",D50)))</formula>
    </cfRule>
    <cfRule type="containsText" dxfId="557" priority="190" operator="containsText" text="Media">
      <formula>NOT(ISERROR(SEARCH("Media",D50)))</formula>
    </cfRule>
  </conditionalFormatting>
  <conditionalFormatting sqref="E50:E59">
    <cfRule type="containsText" dxfId="556" priority="181" operator="containsText" text="Catastrófico">
      <formula>NOT(ISERROR(SEARCH("Catastrófico",E50)))</formula>
    </cfRule>
    <cfRule type="containsText" dxfId="555" priority="182" operator="containsText" text="Mayor">
      <formula>NOT(ISERROR(SEARCH("Mayor",E50)))</formula>
    </cfRule>
    <cfRule type="containsText" dxfId="554" priority="183" operator="containsText" text="Menor">
      <formula>NOT(ISERROR(SEARCH("Menor",E50)))</formula>
    </cfRule>
    <cfRule type="containsText" dxfId="553" priority="184" operator="containsText" text="Leve">
      <formula>NOT(ISERROR(SEARCH("Leve",E50)))</formula>
    </cfRule>
  </conditionalFormatting>
  <conditionalFormatting sqref="E50:F59">
    <cfRule type="containsText" dxfId="552"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551" priority="191" operator="containsText" text="Bajo">
      <formula>NOT(ISERROR(SEARCH("Bajo",F50)))</formula>
    </cfRule>
    <cfRule type="containsText" dxfId="550" priority="192" operator="containsText" text="Moderado">
      <formula>NOT(ISERROR(SEARCH("Moderado",F50)))</formula>
    </cfRule>
    <cfRule type="containsText" dxfId="549" priority="193" operator="containsText" text="Alto">
      <formula>NOT(ISERROR(SEARCH("Alto",F50)))</formula>
    </cfRule>
    <cfRule type="containsText" dxfId="548" priority="194" operator="containsText" text="Extremo">
      <formula>NOT(ISERROR(SEARCH("Extremo",F50)))</formula>
    </cfRule>
  </conditionalFormatting>
  <conditionalFormatting sqref="B60 D60:E60">
    <cfRule type="containsText" dxfId="547" priority="174" operator="containsText" text="3- Moderado">
      <formula>NOT(ISERROR(SEARCH("3- Moderado",B60)))</formula>
    </cfRule>
    <cfRule type="containsText" dxfId="546" priority="175" operator="containsText" text="6- Moderado">
      <formula>NOT(ISERROR(SEARCH("6- Moderado",B60)))</formula>
    </cfRule>
    <cfRule type="containsText" dxfId="545" priority="176" operator="containsText" text="4- Moderado">
      <formula>NOT(ISERROR(SEARCH("4- Moderado",B60)))</formula>
    </cfRule>
    <cfRule type="containsText" dxfId="544" priority="177" operator="containsText" text="3- Bajo">
      <formula>NOT(ISERROR(SEARCH("3- Bajo",B60)))</formula>
    </cfRule>
    <cfRule type="containsText" dxfId="543" priority="178" operator="containsText" text="4- Bajo">
      <formula>NOT(ISERROR(SEARCH("4- Bajo",B60)))</formula>
    </cfRule>
    <cfRule type="containsText" dxfId="542" priority="179" operator="containsText" text="1- Bajo">
      <formula>NOT(ISERROR(SEARCH("1- Bajo",B60)))</formula>
    </cfRule>
  </conditionalFormatting>
  <conditionalFormatting sqref="D60:D69">
    <cfRule type="containsText" dxfId="541" priority="164" operator="containsText" text="Muy Alta">
      <formula>NOT(ISERROR(SEARCH("Muy Alta",D60)))</formula>
    </cfRule>
    <cfRule type="containsText" dxfId="540" priority="165" operator="containsText" text="Alta">
      <formula>NOT(ISERROR(SEARCH("Alta",D60)))</formula>
    </cfRule>
    <cfRule type="containsText" dxfId="539" priority="166" operator="containsText" text="Baja">
      <formula>NOT(ISERROR(SEARCH("Baja",D60)))</formula>
    </cfRule>
    <cfRule type="containsText" dxfId="538" priority="167" operator="containsText" text="Muy Baja">
      <formula>NOT(ISERROR(SEARCH("Muy Baja",D60)))</formula>
    </cfRule>
    <cfRule type="containsText" dxfId="537" priority="169" operator="containsText" text="Media">
      <formula>NOT(ISERROR(SEARCH("Media",D60)))</formula>
    </cfRule>
  </conditionalFormatting>
  <conditionalFormatting sqref="E60:E69">
    <cfRule type="containsText" dxfId="536" priority="160" operator="containsText" text="Catastrófico">
      <formula>NOT(ISERROR(SEARCH("Catastrófico",E60)))</formula>
    </cfRule>
    <cfRule type="containsText" dxfId="535" priority="161" operator="containsText" text="Mayor">
      <formula>NOT(ISERROR(SEARCH("Mayor",E60)))</formula>
    </cfRule>
    <cfRule type="containsText" dxfId="534" priority="162" operator="containsText" text="Menor">
      <formula>NOT(ISERROR(SEARCH("Menor",E60)))</formula>
    </cfRule>
    <cfRule type="containsText" dxfId="533" priority="163" operator="containsText" text="Leve">
      <formula>NOT(ISERROR(SEARCH("Leve",E60)))</formula>
    </cfRule>
  </conditionalFormatting>
  <conditionalFormatting sqref="E60:F69">
    <cfRule type="containsText" dxfId="532"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531" priority="170" operator="containsText" text="Bajo">
      <formula>NOT(ISERROR(SEARCH("Bajo",F60)))</formula>
    </cfRule>
    <cfRule type="containsText" dxfId="530" priority="171" operator="containsText" text="Moderado">
      <formula>NOT(ISERROR(SEARCH("Moderado",F60)))</formula>
    </cfRule>
    <cfRule type="containsText" dxfId="529" priority="172" operator="containsText" text="Alto">
      <formula>NOT(ISERROR(SEARCH("Alto",F60)))</formula>
    </cfRule>
    <cfRule type="containsText" dxfId="528" priority="173" operator="containsText" text="Extremo">
      <formula>NOT(ISERROR(SEARCH("Extremo",F60)))</formula>
    </cfRule>
  </conditionalFormatting>
  <conditionalFormatting sqref="A7:B7">
    <cfRule type="containsText" dxfId="527" priority="28" operator="containsText" text="3- Moderado">
      <formula>NOT(ISERROR(SEARCH("3- Moderado",A7)))</formula>
    </cfRule>
    <cfRule type="containsText" dxfId="526" priority="29" operator="containsText" text="6- Moderado">
      <formula>NOT(ISERROR(SEARCH("6- Moderado",A7)))</formula>
    </cfRule>
    <cfRule type="containsText" dxfId="525" priority="30" operator="containsText" text="4- Moderado">
      <formula>NOT(ISERROR(SEARCH("4- Moderado",A7)))</formula>
    </cfRule>
    <cfRule type="containsText" dxfId="524" priority="31" operator="containsText" text="3- Bajo">
      <formula>NOT(ISERROR(SEARCH("3- Bajo",A7)))</formula>
    </cfRule>
    <cfRule type="containsText" dxfId="523" priority="32" operator="containsText" text="4- Bajo">
      <formula>NOT(ISERROR(SEARCH("4- Bajo",A7)))</formula>
    </cfRule>
    <cfRule type="containsText" dxfId="522" priority="33" operator="containsText" text="1- Bajo">
      <formula>NOT(ISERROR(SEARCH("1- Bajo",A7)))</formula>
    </cfRule>
  </conditionalFormatting>
  <conditionalFormatting sqref="C8:F8">
    <cfRule type="containsText" dxfId="521" priority="22" operator="containsText" text="3- Moderado">
      <formula>NOT(ISERROR(SEARCH("3- Moderado",C8)))</formula>
    </cfRule>
    <cfRule type="containsText" dxfId="520" priority="23" operator="containsText" text="6- Moderado">
      <formula>NOT(ISERROR(SEARCH("6- Moderado",C8)))</formula>
    </cfRule>
    <cfRule type="containsText" dxfId="519" priority="24" operator="containsText" text="4- Moderado">
      <formula>NOT(ISERROR(SEARCH("4- Moderado",C8)))</formula>
    </cfRule>
    <cfRule type="containsText" dxfId="518" priority="25" operator="containsText" text="3- Bajo">
      <formula>NOT(ISERROR(SEARCH("3- Bajo",C8)))</formula>
    </cfRule>
    <cfRule type="containsText" dxfId="517" priority="26" operator="containsText" text="4- Bajo">
      <formula>NOT(ISERROR(SEARCH("4- Bajo",C8)))</formula>
    </cfRule>
    <cfRule type="containsText" dxfId="516" priority="27" operator="containsText" text="1- Bajo">
      <formula>NOT(ISERROR(SEARCH("1- Bajo",C8)))</formula>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'!$S$7:$S$10</xm:f>
          </x14:formula1>
          <xm:sqref>G9:G69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9C45D-A5E3-48FB-9F4D-403FDBD4416A}">
  <sheetPr>
    <tabColor theme="7" tint="0.39997558519241921"/>
  </sheetPr>
  <dimension ref="A1:M89"/>
  <sheetViews>
    <sheetView showGridLines="0" topLeftCell="E69" zoomScale="80" zoomScaleNormal="80" workbookViewId="0">
      <selection activeCell="C5" sqref="C5"/>
    </sheetView>
  </sheetViews>
  <sheetFormatPr baseColWidth="10" defaultColWidth="11.42578125" defaultRowHeight="15"/>
  <cols>
    <col min="1" max="1" width="6.140625" style="250" customWidth="1"/>
    <col min="2" max="2" width="22.42578125" style="250" customWidth="1"/>
    <col min="3" max="3" width="42" customWidth="1"/>
    <col min="4" max="4" width="15.5703125" style="251" customWidth="1"/>
    <col min="5" max="5" width="11.5703125" style="252" customWidth="1"/>
    <col min="6" max="6" width="12.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57"/>
      <c r="B1" s="457"/>
      <c r="C1" s="457"/>
      <c r="D1" s="502"/>
      <c r="E1" s="502"/>
      <c r="F1" s="502"/>
      <c r="G1" s="502"/>
      <c r="H1" s="502"/>
      <c r="I1" s="502"/>
      <c r="J1" s="502"/>
      <c r="K1" s="498"/>
      <c r="L1" s="498"/>
      <c r="M1" s="498"/>
    </row>
    <row r="2" spans="1:13" s="11" customFormat="1" ht="39.75" customHeight="1">
      <c r="A2" s="457"/>
      <c r="B2" s="457"/>
      <c r="C2" s="457"/>
      <c r="D2" s="502"/>
      <c r="E2" s="502"/>
      <c r="F2" s="502"/>
      <c r="G2" s="502"/>
      <c r="H2" s="502"/>
      <c r="I2" s="502"/>
      <c r="J2" s="502"/>
      <c r="K2" s="498"/>
      <c r="L2" s="498"/>
      <c r="M2" s="498"/>
    </row>
    <row r="3" spans="1:13" s="11" customFormat="1" ht="3" customHeight="1">
      <c r="A3" s="457"/>
      <c r="B3" s="457"/>
      <c r="C3" s="457"/>
      <c r="D3" s="242"/>
      <c r="E3" s="242"/>
      <c r="F3" s="242"/>
      <c r="G3" s="242"/>
      <c r="H3" s="242"/>
      <c r="I3" s="242"/>
      <c r="J3" s="242"/>
      <c r="K3" s="498"/>
      <c r="L3" s="498"/>
      <c r="M3" s="498"/>
    </row>
    <row r="4" spans="1:13" s="11" customFormat="1" ht="21.75" customHeight="1">
      <c r="A4" s="499" t="s">
        <v>340</v>
      </c>
      <c r="B4" s="499"/>
      <c r="C4" s="501" t="str">
        <f>'6. Valoración Controles'!C4:K4</f>
        <v>MEJORAMIENTO INFRAESTRUCTURA FÍSICA</v>
      </c>
      <c r="D4" s="501"/>
      <c r="E4" s="501"/>
      <c r="F4" s="501"/>
      <c r="G4" s="501"/>
      <c r="H4" s="501"/>
      <c r="I4" s="501"/>
      <c r="J4" s="501"/>
      <c r="K4" s="501"/>
      <c r="L4" s="501"/>
      <c r="M4" s="501"/>
    </row>
    <row r="5" spans="1:13" s="11" customFormat="1" ht="40.9" customHeight="1">
      <c r="A5" s="499" t="s">
        <v>341</v>
      </c>
      <c r="B5" s="499"/>
      <c r="C5" s="500"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00"/>
      <c r="E5" s="500"/>
      <c r="F5" s="500"/>
      <c r="G5" s="500"/>
      <c r="H5" s="500"/>
      <c r="I5" s="500"/>
      <c r="J5" s="500"/>
      <c r="K5" s="500"/>
      <c r="L5" s="500"/>
      <c r="M5" s="500"/>
    </row>
    <row r="6" spans="1:13" s="11" customFormat="1" ht="24.75" customHeight="1" thickBot="1">
      <c r="A6" s="499" t="s">
        <v>342</v>
      </c>
      <c r="B6" s="499"/>
      <c r="C6" s="500" t="s">
        <v>270</v>
      </c>
      <c r="D6" s="500"/>
      <c r="E6" s="500"/>
      <c r="F6" s="500"/>
      <c r="G6" s="500"/>
      <c r="H6" s="500"/>
      <c r="I6" s="500"/>
      <c r="J6" s="500"/>
      <c r="K6" s="500"/>
      <c r="L6" s="500"/>
      <c r="M6" s="500"/>
    </row>
    <row r="7" spans="1:13" s="247" customFormat="1" ht="24.75" customHeight="1" thickTop="1" thickBot="1">
      <c r="A7" s="508" t="s">
        <v>494</v>
      </c>
      <c r="B7" s="509"/>
      <c r="C7" s="510"/>
      <c r="D7" s="511" t="s">
        <v>495</v>
      </c>
      <c r="E7" s="511"/>
      <c r="F7" s="511"/>
      <c r="G7" s="512" t="s">
        <v>496</v>
      </c>
      <c r="H7" s="503" t="s">
        <v>497</v>
      </c>
      <c r="I7" s="505" t="s">
        <v>498</v>
      </c>
      <c r="J7" s="506"/>
      <c r="K7" s="505" t="s">
        <v>499</v>
      </c>
      <c r="L7" s="506"/>
      <c r="M7" s="507" t="s">
        <v>500</v>
      </c>
    </row>
    <row r="8" spans="1:13" s="248" customFormat="1" ht="57" customHeight="1" thickTop="1" thickBot="1">
      <c r="A8" s="253" t="s">
        <v>41</v>
      </c>
      <c r="B8" s="253" t="s">
        <v>209</v>
      </c>
      <c r="C8" s="253" t="s">
        <v>211</v>
      </c>
      <c r="D8" s="254" t="s">
        <v>221</v>
      </c>
      <c r="E8" s="254" t="s">
        <v>501</v>
      </c>
      <c r="F8" s="254" t="s">
        <v>502</v>
      </c>
      <c r="G8" s="512"/>
      <c r="H8" s="504"/>
      <c r="I8" s="255" t="s">
        <v>503</v>
      </c>
      <c r="J8" s="255" t="s">
        <v>504</v>
      </c>
      <c r="K8" s="255" t="s">
        <v>505</v>
      </c>
      <c r="L8" s="255" t="s">
        <v>506</v>
      </c>
      <c r="M8" s="507"/>
    </row>
    <row r="9" spans="1:13" s="249" customFormat="1" ht="3.75" customHeight="1" thickTop="1" thickBot="1">
      <c r="A9" s="530"/>
      <c r="B9" s="530"/>
      <c r="C9" s="530"/>
      <c r="D9" s="530"/>
      <c r="E9" s="530"/>
      <c r="F9" s="530"/>
      <c r="G9" s="530"/>
      <c r="H9" s="246"/>
      <c r="I9" s="246"/>
      <c r="J9" s="246"/>
      <c r="K9" s="246"/>
      <c r="L9" s="246"/>
      <c r="M9" s="246"/>
    </row>
    <row r="10" spans="1:13" s="249" customFormat="1" ht="13.5" customHeight="1">
      <c r="A10" s="491">
        <f>'7. Mapa Final'!A10</f>
        <v>1</v>
      </c>
      <c r="B10" s="489" t="str">
        <f>'7. Mapa Final'!B10</f>
        <v xml:space="preserve">Fallas tecnológicas que impidan tramitar los procesos de contratación. </v>
      </c>
      <c r="C10" s="526" t="str">
        <f>'7. Mapa Final'!C10</f>
        <v>Posibilidad de no tramitar los procesos de contratación por impedimentos en la oportuna publicación de los mismos en las plataformas digitales destinadas para tal fin y /o la perdidad de información de la entidad, impidiendo la prestación del servicio de justicia.</v>
      </c>
      <c r="D10" s="527" t="str">
        <f>'7. Mapa Final'!J10</f>
        <v>Muy Baja - 1</v>
      </c>
      <c r="E10" s="528" t="str">
        <f>'7. Mapa Final'!K10</f>
        <v>Menor - 2</v>
      </c>
      <c r="F10" s="515" t="str">
        <f>'7. Mapa Final'!M10</f>
        <v>Bajo - 2</v>
      </c>
      <c r="G10" s="415"/>
      <c r="H10" s="526"/>
      <c r="I10" s="517" t="s">
        <v>508</v>
      </c>
      <c r="J10" s="517"/>
      <c r="K10" s="523">
        <v>45383</v>
      </c>
      <c r="L10" s="523">
        <v>45473</v>
      </c>
      <c r="M10" s="529"/>
    </row>
    <row r="11" spans="1:13" s="249" customFormat="1" ht="13.5" customHeight="1">
      <c r="A11" s="492"/>
      <c r="B11" s="490"/>
      <c r="C11" s="495"/>
      <c r="D11" s="497"/>
      <c r="E11" s="494"/>
      <c r="F11" s="514"/>
      <c r="G11" s="416"/>
      <c r="H11" s="495"/>
      <c r="I11" s="513"/>
      <c r="J11" s="513"/>
      <c r="K11" s="513"/>
      <c r="L11" s="513"/>
      <c r="M11" s="518"/>
    </row>
    <row r="12" spans="1:13" s="249" customFormat="1" ht="13.5" customHeight="1">
      <c r="A12" s="492"/>
      <c r="B12" s="490"/>
      <c r="C12" s="495"/>
      <c r="D12" s="497"/>
      <c r="E12" s="494"/>
      <c r="F12" s="514"/>
      <c r="G12" s="416"/>
      <c r="H12" s="495"/>
      <c r="I12" s="513"/>
      <c r="J12" s="513"/>
      <c r="K12" s="513"/>
      <c r="L12" s="513"/>
      <c r="M12" s="518"/>
    </row>
    <row r="13" spans="1:13" s="249" customFormat="1" ht="13.5" customHeight="1">
      <c r="A13" s="492"/>
      <c r="B13" s="490"/>
      <c r="C13" s="495"/>
      <c r="D13" s="497"/>
      <c r="E13" s="494"/>
      <c r="F13" s="514"/>
      <c r="G13" s="416"/>
      <c r="H13" s="495"/>
      <c r="I13" s="513"/>
      <c r="J13" s="513"/>
      <c r="K13" s="513"/>
      <c r="L13" s="513"/>
      <c r="M13" s="518"/>
    </row>
    <row r="14" spans="1:13" s="249" customFormat="1" ht="13.5" customHeight="1">
      <c r="A14" s="492"/>
      <c r="B14" s="490"/>
      <c r="C14" s="495"/>
      <c r="D14" s="497"/>
      <c r="E14" s="494"/>
      <c r="F14" s="514"/>
      <c r="G14" s="416"/>
      <c r="H14" s="495"/>
      <c r="I14" s="513"/>
      <c r="J14" s="513"/>
      <c r="K14" s="513"/>
      <c r="L14" s="513"/>
      <c r="M14" s="518"/>
    </row>
    <row r="15" spans="1:13" s="249" customFormat="1" ht="13.5" customHeight="1">
      <c r="A15" s="492"/>
      <c r="B15" s="490"/>
      <c r="C15" s="495"/>
      <c r="D15" s="497"/>
      <c r="E15" s="494"/>
      <c r="F15" s="514"/>
      <c r="G15" s="416"/>
      <c r="H15" s="495"/>
      <c r="I15" s="513"/>
      <c r="J15" s="513"/>
      <c r="K15" s="513"/>
      <c r="L15" s="513"/>
      <c r="M15" s="518"/>
    </row>
    <row r="16" spans="1:13" s="249" customFormat="1" ht="13.5" customHeight="1">
      <c r="A16" s="492"/>
      <c r="B16" s="490"/>
      <c r="C16" s="495"/>
      <c r="D16" s="497"/>
      <c r="E16" s="494"/>
      <c r="F16" s="514"/>
      <c r="G16" s="416"/>
      <c r="H16" s="495"/>
      <c r="I16" s="513"/>
      <c r="J16" s="513"/>
      <c r="K16" s="513"/>
      <c r="L16" s="513"/>
      <c r="M16" s="518"/>
    </row>
    <row r="17" spans="1:13" s="249" customFormat="1" ht="13.5" customHeight="1">
      <c r="A17" s="492"/>
      <c r="B17" s="490"/>
      <c r="C17" s="495"/>
      <c r="D17" s="497"/>
      <c r="E17" s="494"/>
      <c r="F17" s="514"/>
      <c r="G17" s="416"/>
      <c r="H17" s="495"/>
      <c r="I17" s="513"/>
      <c r="J17" s="513"/>
      <c r="K17" s="513"/>
      <c r="L17" s="513"/>
      <c r="M17" s="518"/>
    </row>
    <row r="18" spans="1:13" s="249" customFormat="1" ht="21.75" customHeight="1">
      <c r="A18" s="492"/>
      <c r="B18" s="490"/>
      <c r="C18" s="495"/>
      <c r="D18" s="497"/>
      <c r="E18" s="494"/>
      <c r="F18" s="514"/>
      <c r="G18" s="416"/>
      <c r="H18" s="495"/>
      <c r="I18" s="513"/>
      <c r="J18" s="513"/>
      <c r="K18" s="513"/>
      <c r="L18" s="513"/>
      <c r="M18" s="518"/>
    </row>
    <row r="19" spans="1:13" s="249" customFormat="1" ht="21.75" customHeight="1">
      <c r="A19" s="492"/>
      <c r="B19" s="490"/>
      <c r="C19" s="495"/>
      <c r="D19" s="497"/>
      <c r="E19" s="494"/>
      <c r="F19" s="514"/>
      <c r="G19" s="416"/>
      <c r="H19" s="495"/>
      <c r="I19" s="513"/>
      <c r="J19" s="513"/>
      <c r="K19" s="513"/>
      <c r="L19" s="513"/>
      <c r="M19" s="518"/>
    </row>
    <row r="20" spans="1:13" s="249" customFormat="1" ht="13.5" customHeight="1">
      <c r="A20" s="492">
        <f>'7. Mapa Final'!A20</f>
        <v>2</v>
      </c>
      <c r="B20" s="490" t="str">
        <f>'7. Mapa Final'!B20</f>
        <v>Fallas en la aplicación de prodecimientos contractuales.</v>
      </c>
      <c r="C20" s="495" t="str">
        <f>'7. Mapa Final'!C20</f>
        <v>Posibilidad de no realizar la contratación requerida para garantizar la prestación del servicio oportuno de justicia.</v>
      </c>
      <c r="D20" s="496" t="str">
        <f>'7. Mapa Final'!J20</f>
        <v>Baja - 2</v>
      </c>
      <c r="E20" s="493" t="str">
        <f>'7. Mapa Final'!K20</f>
        <v>Leve - 1</v>
      </c>
      <c r="F20" s="514" t="str">
        <f>'7. Mapa Final'!M20</f>
        <v>Bajo - 2</v>
      </c>
      <c r="G20" s="416"/>
      <c r="H20" s="495"/>
      <c r="I20" s="513" t="s">
        <v>508</v>
      </c>
      <c r="J20" s="513"/>
      <c r="K20" s="522">
        <v>45383</v>
      </c>
      <c r="L20" s="522">
        <v>45473</v>
      </c>
      <c r="M20" s="518"/>
    </row>
    <row r="21" spans="1:13" s="249" customFormat="1" ht="13.5" customHeight="1">
      <c r="A21" s="492"/>
      <c r="B21" s="490"/>
      <c r="C21" s="495"/>
      <c r="D21" s="497"/>
      <c r="E21" s="494"/>
      <c r="F21" s="514"/>
      <c r="G21" s="416"/>
      <c r="H21" s="495"/>
      <c r="I21" s="513"/>
      <c r="J21" s="513"/>
      <c r="K21" s="513"/>
      <c r="L21" s="513"/>
      <c r="M21" s="518"/>
    </row>
    <row r="22" spans="1:13" s="249" customFormat="1" ht="13.5" customHeight="1">
      <c r="A22" s="492"/>
      <c r="B22" s="490"/>
      <c r="C22" s="495"/>
      <c r="D22" s="497"/>
      <c r="E22" s="494"/>
      <c r="F22" s="514"/>
      <c r="G22" s="416"/>
      <c r="H22" s="495"/>
      <c r="I22" s="513"/>
      <c r="J22" s="513"/>
      <c r="K22" s="513"/>
      <c r="L22" s="513"/>
      <c r="M22" s="518"/>
    </row>
    <row r="23" spans="1:13" s="249" customFormat="1" ht="13.5" customHeight="1">
      <c r="A23" s="492"/>
      <c r="B23" s="490"/>
      <c r="C23" s="495"/>
      <c r="D23" s="497"/>
      <c r="E23" s="494"/>
      <c r="F23" s="514"/>
      <c r="G23" s="416"/>
      <c r="H23" s="495"/>
      <c r="I23" s="513"/>
      <c r="J23" s="513"/>
      <c r="K23" s="513"/>
      <c r="L23" s="513"/>
      <c r="M23" s="518"/>
    </row>
    <row r="24" spans="1:13" s="249" customFormat="1" ht="13.5" customHeight="1">
      <c r="A24" s="492"/>
      <c r="B24" s="490"/>
      <c r="C24" s="495"/>
      <c r="D24" s="497"/>
      <c r="E24" s="494"/>
      <c r="F24" s="514"/>
      <c r="G24" s="416"/>
      <c r="H24" s="495"/>
      <c r="I24" s="513"/>
      <c r="J24" s="513"/>
      <c r="K24" s="513"/>
      <c r="L24" s="513"/>
      <c r="M24" s="518"/>
    </row>
    <row r="25" spans="1:13" s="249" customFormat="1" ht="13.5" customHeight="1">
      <c r="A25" s="492"/>
      <c r="B25" s="490"/>
      <c r="C25" s="495"/>
      <c r="D25" s="497"/>
      <c r="E25" s="494"/>
      <c r="F25" s="514"/>
      <c r="G25" s="416"/>
      <c r="H25" s="495"/>
      <c r="I25" s="513"/>
      <c r="J25" s="513"/>
      <c r="K25" s="513"/>
      <c r="L25" s="513"/>
      <c r="M25" s="518"/>
    </row>
    <row r="26" spans="1:13" s="249" customFormat="1" ht="13.5" customHeight="1">
      <c r="A26" s="492"/>
      <c r="B26" s="490"/>
      <c r="C26" s="495"/>
      <c r="D26" s="497"/>
      <c r="E26" s="494"/>
      <c r="F26" s="514"/>
      <c r="G26" s="416"/>
      <c r="H26" s="495"/>
      <c r="I26" s="513"/>
      <c r="J26" s="513"/>
      <c r="K26" s="513"/>
      <c r="L26" s="513"/>
      <c r="M26" s="518"/>
    </row>
    <row r="27" spans="1:13" s="249" customFormat="1" ht="13.5" customHeight="1">
      <c r="A27" s="492"/>
      <c r="B27" s="490"/>
      <c r="C27" s="495"/>
      <c r="D27" s="497"/>
      <c r="E27" s="494"/>
      <c r="F27" s="514"/>
      <c r="G27" s="416"/>
      <c r="H27" s="495"/>
      <c r="I27" s="513"/>
      <c r="J27" s="513"/>
      <c r="K27" s="513"/>
      <c r="L27" s="513"/>
      <c r="M27" s="518"/>
    </row>
    <row r="28" spans="1:13" s="249" customFormat="1" ht="21.75" customHeight="1">
      <c r="A28" s="492"/>
      <c r="B28" s="490"/>
      <c r="C28" s="495"/>
      <c r="D28" s="497"/>
      <c r="E28" s="494"/>
      <c r="F28" s="514"/>
      <c r="G28" s="416"/>
      <c r="H28" s="495"/>
      <c r="I28" s="513"/>
      <c r="J28" s="513"/>
      <c r="K28" s="513"/>
      <c r="L28" s="513"/>
      <c r="M28" s="518"/>
    </row>
    <row r="29" spans="1:13" s="249" customFormat="1" ht="21.75" customHeight="1">
      <c r="A29" s="492"/>
      <c r="B29" s="490"/>
      <c r="C29" s="495"/>
      <c r="D29" s="497"/>
      <c r="E29" s="494"/>
      <c r="F29" s="514"/>
      <c r="G29" s="416"/>
      <c r="H29" s="495"/>
      <c r="I29" s="513"/>
      <c r="J29" s="513"/>
      <c r="K29" s="513"/>
      <c r="L29" s="513"/>
      <c r="M29" s="518"/>
    </row>
    <row r="30" spans="1:13" s="249" customFormat="1" ht="13.5" customHeight="1">
      <c r="A30" s="492">
        <f>'7. Mapa Final'!A30</f>
        <v>3</v>
      </c>
      <c r="B30" s="490" t="str">
        <f>'7. Mapa Final'!B30</f>
        <v>Incumplimiento de los mantenimientos preventivos y correctivos.</v>
      </c>
      <c r="C30" s="495" t="str">
        <f>'7. Mapa Final'!C30</f>
        <v>No ejecutar en forma oportuna y acorde con estipulaciones técnicas los mantenimientos de bienes muebles, inmuebles y equipos.</v>
      </c>
      <c r="D30" s="496" t="str">
        <f>'7. Mapa Final'!J30</f>
        <v>Media - 3</v>
      </c>
      <c r="E30" s="493" t="str">
        <f>'7. Mapa Final'!K30</f>
        <v>Moderado - 3</v>
      </c>
      <c r="F30" s="514" t="str">
        <f>'7. Mapa Final'!M30</f>
        <v>Moderado - 9</v>
      </c>
      <c r="G30" s="416"/>
      <c r="H30" s="495"/>
      <c r="I30" s="513" t="s">
        <v>508</v>
      </c>
      <c r="J30" s="513"/>
      <c r="K30" s="522">
        <v>45383</v>
      </c>
      <c r="L30" s="522">
        <v>45473</v>
      </c>
      <c r="M30" s="518"/>
    </row>
    <row r="31" spans="1:13" s="249" customFormat="1" ht="13.5" customHeight="1">
      <c r="A31" s="492"/>
      <c r="B31" s="490"/>
      <c r="C31" s="495"/>
      <c r="D31" s="497"/>
      <c r="E31" s="494"/>
      <c r="F31" s="514"/>
      <c r="G31" s="416"/>
      <c r="H31" s="495"/>
      <c r="I31" s="513"/>
      <c r="J31" s="513"/>
      <c r="K31" s="513"/>
      <c r="L31" s="513"/>
      <c r="M31" s="518"/>
    </row>
    <row r="32" spans="1:13" s="249" customFormat="1" ht="13.5" customHeight="1">
      <c r="A32" s="492"/>
      <c r="B32" s="490"/>
      <c r="C32" s="495"/>
      <c r="D32" s="497"/>
      <c r="E32" s="494"/>
      <c r="F32" s="514"/>
      <c r="G32" s="416"/>
      <c r="H32" s="495"/>
      <c r="I32" s="513"/>
      <c r="J32" s="513"/>
      <c r="K32" s="513"/>
      <c r="L32" s="513"/>
      <c r="M32" s="518"/>
    </row>
    <row r="33" spans="1:13" s="249" customFormat="1" ht="13.5" customHeight="1">
      <c r="A33" s="492"/>
      <c r="B33" s="490"/>
      <c r="C33" s="495"/>
      <c r="D33" s="497"/>
      <c r="E33" s="494"/>
      <c r="F33" s="514"/>
      <c r="G33" s="416"/>
      <c r="H33" s="495"/>
      <c r="I33" s="513"/>
      <c r="J33" s="513"/>
      <c r="K33" s="513"/>
      <c r="L33" s="513"/>
      <c r="M33" s="518"/>
    </row>
    <row r="34" spans="1:13" s="249" customFormat="1" ht="13.5" customHeight="1">
      <c r="A34" s="492"/>
      <c r="B34" s="490"/>
      <c r="C34" s="495"/>
      <c r="D34" s="497"/>
      <c r="E34" s="494"/>
      <c r="F34" s="514"/>
      <c r="G34" s="416"/>
      <c r="H34" s="495"/>
      <c r="I34" s="513"/>
      <c r="J34" s="513"/>
      <c r="K34" s="513"/>
      <c r="L34" s="513"/>
      <c r="M34" s="518"/>
    </row>
    <row r="35" spans="1:13" s="249" customFormat="1" ht="13.5" customHeight="1">
      <c r="A35" s="492"/>
      <c r="B35" s="490"/>
      <c r="C35" s="495"/>
      <c r="D35" s="497"/>
      <c r="E35" s="494"/>
      <c r="F35" s="514"/>
      <c r="G35" s="416"/>
      <c r="H35" s="495"/>
      <c r="I35" s="513"/>
      <c r="J35" s="513"/>
      <c r="K35" s="513"/>
      <c r="L35" s="513"/>
      <c r="M35" s="518"/>
    </row>
    <row r="36" spans="1:13" s="249" customFormat="1" ht="13.5" customHeight="1">
      <c r="A36" s="492"/>
      <c r="B36" s="490"/>
      <c r="C36" s="495"/>
      <c r="D36" s="497"/>
      <c r="E36" s="494"/>
      <c r="F36" s="514"/>
      <c r="G36" s="416"/>
      <c r="H36" s="495"/>
      <c r="I36" s="513"/>
      <c r="J36" s="513"/>
      <c r="K36" s="513"/>
      <c r="L36" s="513"/>
      <c r="M36" s="518"/>
    </row>
    <row r="37" spans="1:13" s="249" customFormat="1" ht="13.5" customHeight="1">
      <c r="A37" s="492"/>
      <c r="B37" s="490"/>
      <c r="C37" s="495"/>
      <c r="D37" s="497"/>
      <c r="E37" s="494"/>
      <c r="F37" s="514"/>
      <c r="G37" s="416"/>
      <c r="H37" s="495"/>
      <c r="I37" s="513"/>
      <c r="J37" s="513"/>
      <c r="K37" s="513"/>
      <c r="L37" s="513"/>
      <c r="M37" s="518"/>
    </row>
    <row r="38" spans="1:13" s="249" customFormat="1" ht="21.75" customHeight="1">
      <c r="A38" s="492"/>
      <c r="B38" s="490"/>
      <c r="C38" s="495"/>
      <c r="D38" s="497"/>
      <c r="E38" s="494"/>
      <c r="F38" s="514"/>
      <c r="G38" s="416"/>
      <c r="H38" s="495"/>
      <c r="I38" s="513"/>
      <c r="J38" s="513"/>
      <c r="K38" s="513"/>
      <c r="L38" s="513"/>
      <c r="M38" s="518"/>
    </row>
    <row r="39" spans="1:13" s="249" customFormat="1" ht="21.75" customHeight="1">
      <c r="A39" s="492"/>
      <c r="B39" s="490"/>
      <c r="C39" s="495"/>
      <c r="D39" s="497"/>
      <c r="E39" s="494"/>
      <c r="F39" s="514"/>
      <c r="G39" s="416"/>
      <c r="H39" s="495"/>
      <c r="I39" s="513"/>
      <c r="J39" s="513"/>
      <c r="K39" s="513"/>
      <c r="L39" s="513"/>
      <c r="M39" s="518"/>
    </row>
    <row r="40" spans="1:13" s="249" customFormat="1" ht="13.5" customHeight="1">
      <c r="A40" s="531">
        <f>'7. Mapa Final'!A40</f>
        <v>4</v>
      </c>
      <c r="B40" s="490" t="str">
        <f>'7. Mapa Final'!B40</f>
        <v>Corrupción en los procesos de contratación, ejecución y/o manejo de información. Ofercer, prometer, entregar, aceptar o solicitar una ventaja indebida para conseguir la la recepción de Diseños u obras, adición  de  contratos de Estudios y Diseños o construcción de sedes y despachos judiciales.</v>
      </c>
      <c r="C40" s="495" t="str">
        <f>'7. Mapa Final'!C40</f>
        <v xml:space="preserve">Recibir dádivas o beneficios a nombre propio o de terceros por revelar información confidencial, alterar, retener o no publicar información en los procesos. </v>
      </c>
      <c r="D40" s="496" t="str">
        <f>'7. Mapa Final'!J40</f>
        <v>Muy Baja - 1</v>
      </c>
      <c r="E40" s="493" t="str">
        <f>'7. Mapa Final'!K40</f>
        <v>Moderado - 3</v>
      </c>
      <c r="F40" s="514" t="str">
        <f>'7. Mapa Final'!M40</f>
        <v>Moderado - 3</v>
      </c>
      <c r="G40" s="416"/>
      <c r="H40" s="495"/>
      <c r="I40" s="513" t="s">
        <v>508</v>
      </c>
      <c r="J40" s="513"/>
      <c r="K40" s="522">
        <v>45383</v>
      </c>
      <c r="L40" s="522">
        <v>45473</v>
      </c>
      <c r="M40" s="518"/>
    </row>
    <row r="41" spans="1:13" s="249" customFormat="1" ht="13.5" customHeight="1">
      <c r="A41" s="531"/>
      <c r="B41" s="490"/>
      <c r="C41" s="495"/>
      <c r="D41" s="497"/>
      <c r="E41" s="494"/>
      <c r="F41" s="514"/>
      <c r="G41" s="416"/>
      <c r="H41" s="495"/>
      <c r="I41" s="513"/>
      <c r="J41" s="513"/>
      <c r="K41" s="513"/>
      <c r="L41" s="513"/>
      <c r="M41" s="518"/>
    </row>
    <row r="42" spans="1:13" s="249" customFormat="1" ht="13.5" customHeight="1">
      <c r="A42" s="531"/>
      <c r="B42" s="490"/>
      <c r="C42" s="495"/>
      <c r="D42" s="497"/>
      <c r="E42" s="494"/>
      <c r="F42" s="514"/>
      <c r="G42" s="416"/>
      <c r="H42" s="495"/>
      <c r="I42" s="513"/>
      <c r="J42" s="513"/>
      <c r="K42" s="513"/>
      <c r="L42" s="513"/>
      <c r="M42" s="518"/>
    </row>
    <row r="43" spans="1:13" s="249" customFormat="1" ht="13.5" customHeight="1">
      <c r="A43" s="531"/>
      <c r="B43" s="490"/>
      <c r="C43" s="495"/>
      <c r="D43" s="497"/>
      <c r="E43" s="494"/>
      <c r="F43" s="514"/>
      <c r="G43" s="416"/>
      <c r="H43" s="495"/>
      <c r="I43" s="513"/>
      <c r="J43" s="513"/>
      <c r="K43" s="513"/>
      <c r="L43" s="513"/>
      <c r="M43" s="518"/>
    </row>
    <row r="44" spans="1:13" s="249" customFormat="1" ht="13.5" customHeight="1">
      <c r="A44" s="531"/>
      <c r="B44" s="490"/>
      <c r="C44" s="495"/>
      <c r="D44" s="497"/>
      <c r="E44" s="494"/>
      <c r="F44" s="514"/>
      <c r="G44" s="416"/>
      <c r="H44" s="495"/>
      <c r="I44" s="513"/>
      <c r="J44" s="513"/>
      <c r="K44" s="513"/>
      <c r="L44" s="513"/>
      <c r="M44" s="518"/>
    </row>
    <row r="45" spans="1:13" s="249" customFormat="1" ht="13.5" customHeight="1">
      <c r="A45" s="531"/>
      <c r="B45" s="490"/>
      <c r="C45" s="495"/>
      <c r="D45" s="497"/>
      <c r="E45" s="494"/>
      <c r="F45" s="514"/>
      <c r="G45" s="416"/>
      <c r="H45" s="495"/>
      <c r="I45" s="513"/>
      <c r="J45" s="513"/>
      <c r="K45" s="513"/>
      <c r="L45" s="513"/>
      <c r="M45" s="518"/>
    </row>
    <row r="46" spans="1:13" s="249" customFormat="1" ht="13.5" customHeight="1">
      <c r="A46" s="531"/>
      <c r="B46" s="490"/>
      <c r="C46" s="495"/>
      <c r="D46" s="497"/>
      <c r="E46" s="494"/>
      <c r="F46" s="514"/>
      <c r="G46" s="416"/>
      <c r="H46" s="495"/>
      <c r="I46" s="513"/>
      <c r="J46" s="513"/>
      <c r="K46" s="513"/>
      <c r="L46" s="513"/>
      <c r="M46" s="518"/>
    </row>
    <row r="47" spans="1:13" s="249" customFormat="1" ht="13.5" customHeight="1">
      <c r="A47" s="531"/>
      <c r="B47" s="490"/>
      <c r="C47" s="495"/>
      <c r="D47" s="497"/>
      <c r="E47" s="494"/>
      <c r="F47" s="514"/>
      <c r="G47" s="416"/>
      <c r="H47" s="495"/>
      <c r="I47" s="513"/>
      <c r="J47" s="513"/>
      <c r="K47" s="513"/>
      <c r="L47" s="513"/>
      <c r="M47" s="518"/>
    </row>
    <row r="48" spans="1:13" s="249" customFormat="1" ht="21.75" customHeight="1">
      <c r="A48" s="531"/>
      <c r="B48" s="490"/>
      <c r="C48" s="495"/>
      <c r="D48" s="497"/>
      <c r="E48" s="494"/>
      <c r="F48" s="514"/>
      <c r="G48" s="416"/>
      <c r="H48" s="495"/>
      <c r="I48" s="513"/>
      <c r="J48" s="513"/>
      <c r="K48" s="513"/>
      <c r="L48" s="513"/>
      <c r="M48" s="518"/>
    </row>
    <row r="49" spans="1:13" s="249" customFormat="1" ht="21.75" customHeight="1">
      <c r="A49" s="531"/>
      <c r="B49" s="490"/>
      <c r="C49" s="495"/>
      <c r="D49" s="497"/>
      <c r="E49" s="494"/>
      <c r="F49" s="514"/>
      <c r="G49" s="416"/>
      <c r="H49" s="495"/>
      <c r="I49" s="513"/>
      <c r="J49" s="513"/>
      <c r="K49" s="513"/>
      <c r="L49" s="513"/>
      <c r="M49" s="518"/>
    </row>
    <row r="50" spans="1:13" s="249" customFormat="1" ht="13.5" customHeight="1">
      <c r="A50" s="531" t="e">
        <f>'7. Mapa Final'!A50</f>
        <v>#REF!</v>
      </c>
      <c r="B50" s="490" t="e">
        <f>'7. Mapa Final'!B50</f>
        <v>#REF!</v>
      </c>
      <c r="C50" s="495" t="e">
        <f>'7. Mapa Final'!C50</f>
        <v>#REF!</v>
      </c>
      <c r="D50" s="496" t="e">
        <f>'7. Mapa Final'!J50</f>
        <v>#REF!</v>
      </c>
      <c r="E50" s="493" t="e">
        <f>'7. Mapa Final'!K50</f>
        <v>#REF!</v>
      </c>
      <c r="F50" s="514" t="e">
        <f>'7. Mapa Final'!M50</f>
        <v>#REF!</v>
      </c>
      <c r="G50" s="416"/>
      <c r="H50" s="495"/>
      <c r="I50" s="513" t="s">
        <v>508</v>
      </c>
      <c r="J50" s="513"/>
      <c r="K50" s="522">
        <v>45383</v>
      </c>
      <c r="L50" s="522">
        <v>45473</v>
      </c>
      <c r="M50" s="518"/>
    </row>
    <row r="51" spans="1:13" s="249" customFormat="1" ht="13.5" customHeight="1">
      <c r="A51" s="531"/>
      <c r="B51" s="490"/>
      <c r="C51" s="495"/>
      <c r="D51" s="497"/>
      <c r="E51" s="494"/>
      <c r="F51" s="514"/>
      <c r="G51" s="416"/>
      <c r="H51" s="495"/>
      <c r="I51" s="513"/>
      <c r="J51" s="513"/>
      <c r="K51" s="513"/>
      <c r="L51" s="513"/>
      <c r="M51" s="518"/>
    </row>
    <row r="52" spans="1:13" s="249" customFormat="1" ht="13.5" customHeight="1">
      <c r="A52" s="531"/>
      <c r="B52" s="490"/>
      <c r="C52" s="495"/>
      <c r="D52" s="497"/>
      <c r="E52" s="494"/>
      <c r="F52" s="514"/>
      <c r="G52" s="416"/>
      <c r="H52" s="495"/>
      <c r="I52" s="513"/>
      <c r="J52" s="513"/>
      <c r="K52" s="513"/>
      <c r="L52" s="513"/>
      <c r="M52" s="518"/>
    </row>
    <row r="53" spans="1:13" s="249" customFormat="1" ht="13.5" customHeight="1">
      <c r="A53" s="531"/>
      <c r="B53" s="490"/>
      <c r="C53" s="495"/>
      <c r="D53" s="497"/>
      <c r="E53" s="494"/>
      <c r="F53" s="514"/>
      <c r="G53" s="416"/>
      <c r="H53" s="495"/>
      <c r="I53" s="513"/>
      <c r="J53" s="513"/>
      <c r="K53" s="513"/>
      <c r="L53" s="513"/>
      <c r="M53" s="518"/>
    </row>
    <row r="54" spans="1:13" s="249" customFormat="1" ht="13.5" customHeight="1">
      <c r="A54" s="531"/>
      <c r="B54" s="490"/>
      <c r="C54" s="495"/>
      <c r="D54" s="497"/>
      <c r="E54" s="494"/>
      <c r="F54" s="514"/>
      <c r="G54" s="416"/>
      <c r="H54" s="495"/>
      <c r="I54" s="513"/>
      <c r="J54" s="513"/>
      <c r="K54" s="513"/>
      <c r="L54" s="513"/>
      <c r="M54" s="518"/>
    </row>
    <row r="55" spans="1:13" s="249" customFormat="1" ht="13.5" customHeight="1">
      <c r="A55" s="531"/>
      <c r="B55" s="490"/>
      <c r="C55" s="495"/>
      <c r="D55" s="497"/>
      <c r="E55" s="494"/>
      <c r="F55" s="514"/>
      <c r="G55" s="416"/>
      <c r="H55" s="495"/>
      <c r="I55" s="513"/>
      <c r="J55" s="513"/>
      <c r="K55" s="513"/>
      <c r="L55" s="513"/>
      <c r="M55" s="518"/>
    </row>
    <row r="56" spans="1:13" s="249" customFormat="1" ht="13.5" customHeight="1">
      <c r="A56" s="531"/>
      <c r="B56" s="490"/>
      <c r="C56" s="495"/>
      <c r="D56" s="497"/>
      <c r="E56" s="494"/>
      <c r="F56" s="514"/>
      <c r="G56" s="416"/>
      <c r="H56" s="495"/>
      <c r="I56" s="513"/>
      <c r="J56" s="513"/>
      <c r="K56" s="513"/>
      <c r="L56" s="513"/>
      <c r="M56" s="518"/>
    </row>
    <row r="57" spans="1:13" s="249" customFormat="1" ht="13.5" customHeight="1">
      <c r="A57" s="531"/>
      <c r="B57" s="490"/>
      <c r="C57" s="495"/>
      <c r="D57" s="497"/>
      <c r="E57" s="494"/>
      <c r="F57" s="514"/>
      <c r="G57" s="416"/>
      <c r="H57" s="495"/>
      <c r="I57" s="513"/>
      <c r="J57" s="513"/>
      <c r="K57" s="513"/>
      <c r="L57" s="513"/>
      <c r="M57" s="518"/>
    </row>
    <row r="58" spans="1:13" s="249" customFormat="1" ht="21.75" customHeight="1">
      <c r="A58" s="531"/>
      <c r="B58" s="490"/>
      <c r="C58" s="495"/>
      <c r="D58" s="497"/>
      <c r="E58" s="494"/>
      <c r="F58" s="514"/>
      <c r="G58" s="416"/>
      <c r="H58" s="495"/>
      <c r="I58" s="513"/>
      <c r="J58" s="513"/>
      <c r="K58" s="513"/>
      <c r="L58" s="513"/>
      <c r="M58" s="518"/>
    </row>
    <row r="59" spans="1:13" s="249" customFormat="1" ht="21.75" customHeight="1">
      <c r="A59" s="531"/>
      <c r="B59" s="490"/>
      <c r="C59" s="495"/>
      <c r="D59" s="497"/>
      <c r="E59" s="494"/>
      <c r="F59" s="514"/>
      <c r="G59" s="416"/>
      <c r="H59" s="495"/>
      <c r="I59" s="513"/>
      <c r="J59" s="513"/>
      <c r="K59" s="513"/>
      <c r="L59" s="513"/>
      <c r="M59" s="518"/>
    </row>
    <row r="60" spans="1:13" s="249" customFormat="1" ht="13.5" customHeight="1">
      <c r="A60" s="531">
        <f>'7. Mapa Final'!A60</f>
        <v>5</v>
      </c>
      <c r="B60" s="490" t="str">
        <f>'7. Mapa Final'!B60</f>
        <v>Carencia de la prestación del servicio Público de Administrar Justicia o prestarlo de manera tardía por causas ajenas a la voluntad de los servidores judiciales.</v>
      </c>
      <c r="C60" s="495" t="str">
        <f>'7. Mapa Final'!C60</f>
        <v>Posibilidad de afectación en la prestación del servicio de Justicia debido a un suceso de fuerza mayor que imposibilita la gestión de la administración judicial (contratación de obras y servicios).</v>
      </c>
      <c r="D60" s="496" t="str">
        <f>'7. Mapa Final'!J60</f>
        <v>Muy Baja - 1</v>
      </c>
      <c r="E60" s="493" t="str">
        <f>'7. Mapa Final'!K60</f>
        <v>Leve - 1</v>
      </c>
      <c r="F60" s="514" t="str">
        <f>'7. Mapa Final'!M60</f>
        <v>Bajo - 1</v>
      </c>
      <c r="G60" s="416"/>
      <c r="H60" s="495"/>
      <c r="I60" s="513" t="s">
        <v>508</v>
      </c>
      <c r="J60" s="513"/>
      <c r="K60" s="522">
        <v>45383</v>
      </c>
      <c r="L60" s="522">
        <v>45473</v>
      </c>
      <c r="M60" s="518"/>
    </row>
    <row r="61" spans="1:13" s="249" customFormat="1" ht="13.5" customHeight="1">
      <c r="A61" s="531"/>
      <c r="B61" s="490"/>
      <c r="C61" s="495"/>
      <c r="D61" s="497"/>
      <c r="E61" s="494"/>
      <c r="F61" s="514"/>
      <c r="G61" s="416"/>
      <c r="H61" s="495"/>
      <c r="I61" s="513"/>
      <c r="J61" s="513"/>
      <c r="K61" s="513"/>
      <c r="L61" s="513"/>
      <c r="M61" s="518"/>
    </row>
    <row r="62" spans="1:13" s="249" customFormat="1" ht="13.5" customHeight="1">
      <c r="A62" s="531"/>
      <c r="B62" s="490"/>
      <c r="C62" s="495"/>
      <c r="D62" s="497"/>
      <c r="E62" s="494"/>
      <c r="F62" s="514"/>
      <c r="G62" s="416"/>
      <c r="H62" s="495"/>
      <c r="I62" s="513"/>
      <c r="J62" s="513"/>
      <c r="K62" s="513"/>
      <c r="L62" s="513"/>
      <c r="M62" s="518"/>
    </row>
    <row r="63" spans="1:13" s="249" customFormat="1" ht="13.5" customHeight="1">
      <c r="A63" s="531"/>
      <c r="B63" s="490"/>
      <c r="C63" s="495"/>
      <c r="D63" s="497"/>
      <c r="E63" s="494"/>
      <c r="F63" s="514"/>
      <c r="G63" s="416"/>
      <c r="H63" s="495"/>
      <c r="I63" s="513"/>
      <c r="J63" s="513"/>
      <c r="K63" s="513"/>
      <c r="L63" s="513"/>
      <c r="M63" s="518"/>
    </row>
    <row r="64" spans="1:13" s="249" customFormat="1" ht="13.5" customHeight="1">
      <c r="A64" s="531"/>
      <c r="B64" s="490"/>
      <c r="C64" s="495"/>
      <c r="D64" s="497"/>
      <c r="E64" s="494"/>
      <c r="F64" s="514"/>
      <c r="G64" s="416"/>
      <c r="H64" s="495"/>
      <c r="I64" s="513"/>
      <c r="J64" s="513"/>
      <c r="K64" s="513"/>
      <c r="L64" s="513"/>
      <c r="M64" s="518"/>
    </row>
    <row r="65" spans="1:13" s="249" customFormat="1" ht="13.5" customHeight="1">
      <c r="A65" s="531"/>
      <c r="B65" s="490"/>
      <c r="C65" s="495"/>
      <c r="D65" s="497"/>
      <c r="E65" s="494"/>
      <c r="F65" s="514"/>
      <c r="G65" s="416"/>
      <c r="H65" s="495"/>
      <c r="I65" s="513"/>
      <c r="J65" s="513"/>
      <c r="K65" s="513"/>
      <c r="L65" s="513"/>
      <c r="M65" s="518"/>
    </row>
    <row r="66" spans="1:13" s="249" customFormat="1" ht="13.5" customHeight="1">
      <c r="A66" s="531"/>
      <c r="B66" s="490"/>
      <c r="C66" s="495"/>
      <c r="D66" s="497"/>
      <c r="E66" s="494"/>
      <c r="F66" s="514"/>
      <c r="G66" s="416"/>
      <c r="H66" s="495"/>
      <c r="I66" s="513"/>
      <c r="J66" s="513"/>
      <c r="K66" s="513"/>
      <c r="L66" s="513"/>
      <c r="M66" s="518"/>
    </row>
    <row r="67" spans="1:13" s="249" customFormat="1" ht="13.5" customHeight="1">
      <c r="A67" s="531"/>
      <c r="B67" s="490"/>
      <c r="C67" s="495"/>
      <c r="D67" s="497"/>
      <c r="E67" s="494"/>
      <c r="F67" s="514"/>
      <c r="G67" s="416"/>
      <c r="H67" s="495"/>
      <c r="I67" s="513"/>
      <c r="J67" s="513"/>
      <c r="K67" s="513"/>
      <c r="L67" s="513"/>
      <c r="M67" s="518"/>
    </row>
    <row r="68" spans="1:13" s="249" customFormat="1" ht="21.75" customHeight="1">
      <c r="A68" s="531"/>
      <c r="B68" s="490"/>
      <c r="C68" s="495"/>
      <c r="D68" s="497"/>
      <c r="E68" s="494"/>
      <c r="F68" s="514"/>
      <c r="G68" s="416"/>
      <c r="H68" s="495"/>
      <c r="I68" s="513"/>
      <c r="J68" s="513"/>
      <c r="K68" s="513"/>
      <c r="L68" s="513"/>
      <c r="M68" s="518"/>
    </row>
    <row r="69" spans="1:13" s="249" customFormat="1" ht="21.75" customHeight="1">
      <c r="A69" s="531"/>
      <c r="B69" s="490"/>
      <c r="C69" s="495"/>
      <c r="D69" s="497"/>
      <c r="E69" s="494"/>
      <c r="F69" s="514"/>
      <c r="G69" s="416"/>
      <c r="H69" s="495"/>
      <c r="I69" s="513"/>
      <c r="J69" s="513"/>
      <c r="K69" s="513"/>
      <c r="L69" s="513"/>
      <c r="M69" s="518"/>
    </row>
    <row r="70" spans="1:13" s="249" customFormat="1" ht="13.5" customHeight="1">
      <c r="A70" s="531">
        <f>'7. Mapa Final'!A70</f>
        <v>6</v>
      </c>
      <c r="B70" s="490" t="str">
        <f>'7. Mapa Final'!B70</f>
        <v xml:space="preserve">Inaplicavilidad de la normatividad ambiental vigente en los procesos de contratación de obras y servicios </v>
      </c>
      <c r="C70" s="495" t="str">
        <f>'7. Mapa Final'!C70</f>
        <v>Posibilidad de afectación ambiental debido al desconocimiento de los lineamientos ambientales y normatividad ambiental vigente para la contratación de obras y servicios.</v>
      </c>
      <c r="D70" s="496" t="str">
        <f>'7. Mapa Final'!J70</f>
        <v>Muy Baja - 1</v>
      </c>
      <c r="E70" s="493" t="str">
        <f>'7. Mapa Final'!K70</f>
        <v>Moderado - 3</v>
      </c>
      <c r="F70" s="514" t="str">
        <f>'7. Mapa Final'!M70</f>
        <v>Moderado - 3</v>
      </c>
      <c r="G70" s="416"/>
      <c r="H70" s="495"/>
      <c r="I70" s="513" t="s">
        <v>508</v>
      </c>
      <c r="J70" s="513"/>
      <c r="K70" s="522">
        <v>45383</v>
      </c>
      <c r="L70" s="522">
        <v>45473</v>
      </c>
      <c r="M70" s="518"/>
    </row>
    <row r="71" spans="1:13" s="249" customFormat="1" ht="13.5" customHeight="1">
      <c r="A71" s="531"/>
      <c r="B71" s="490"/>
      <c r="C71" s="495"/>
      <c r="D71" s="497"/>
      <c r="E71" s="494"/>
      <c r="F71" s="514"/>
      <c r="G71" s="416"/>
      <c r="H71" s="495"/>
      <c r="I71" s="513"/>
      <c r="J71" s="513"/>
      <c r="K71" s="513"/>
      <c r="L71" s="513"/>
      <c r="M71" s="518"/>
    </row>
    <row r="72" spans="1:13" s="249" customFormat="1" ht="13.5" customHeight="1">
      <c r="A72" s="531"/>
      <c r="B72" s="490"/>
      <c r="C72" s="495"/>
      <c r="D72" s="497"/>
      <c r="E72" s="494"/>
      <c r="F72" s="514"/>
      <c r="G72" s="416"/>
      <c r="H72" s="495"/>
      <c r="I72" s="513"/>
      <c r="J72" s="513"/>
      <c r="K72" s="513"/>
      <c r="L72" s="513"/>
      <c r="M72" s="518"/>
    </row>
    <row r="73" spans="1:13" s="249" customFormat="1" ht="13.5" customHeight="1">
      <c r="A73" s="531"/>
      <c r="B73" s="490"/>
      <c r="C73" s="495"/>
      <c r="D73" s="497"/>
      <c r="E73" s="494"/>
      <c r="F73" s="514"/>
      <c r="G73" s="416"/>
      <c r="H73" s="495"/>
      <c r="I73" s="513"/>
      <c r="J73" s="513"/>
      <c r="K73" s="513"/>
      <c r="L73" s="513"/>
      <c r="M73" s="518"/>
    </row>
    <row r="74" spans="1:13" s="249" customFormat="1" ht="13.5" customHeight="1">
      <c r="A74" s="531"/>
      <c r="B74" s="490"/>
      <c r="C74" s="495"/>
      <c r="D74" s="497"/>
      <c r="E74" s="494"/>
      <c r="F74" s="514"/>
      <c r="G74" s="416"/>
      <c r="H74" s="495"/>
      <c r="I74" s="513"/>
      <c r="J74" s="513"/>
      <c r="K74" s="513"/>
      <c r="L74" s="513"/>
      <c r="M74" s="518"/>
    </row>
    <row r="75" spans="1:13" s="249" customFormat="1" ht="13.5" customHeight="1">
      <c r="A75" s="531"/>
      <c r="B75" s="490"/>
      <c r="C75" s="495"/>
      <c r="D75" s="497"/>
      <c r="E75" s="494"/>
      <c r="F75" s="514"/>
      <c r="G75" s="416"/>
      <c r="H75" s="495"/>
      <c r="I75" s="513"/>
      <c r="J75" s="513"/>
      <c r="K75" s="513"/>
      <c r="L75" s="513"/>
      <c r="M75" s="518"/>
    </row>
    <row r="76" spans="1:13" s="249" customFormat="1" ht="13.5" customHeight="1">
      <c r="A76" s="531"/>
      <c r="B76" s="490"/>
      <c r="C76" s="495"/>
      <c r="D76" s="497"/>
      <c r="E76" s="494"/>
      <c r="F76" s="514"/>
      <c r="G76" s="416"/>
      <c r="H76" s="495"/>
      <c r="I76" s="513"/>
      <c r="J76" s="513"/>
      <c r="K76" s="513"/>
      <c r="L76" s="513"/>
      <c r="M76" s="518"/>
    </row>
    <row r="77" spans="1:13" s="249" customFormat="1" ht="13.5" customHeight="1">
      <c r="A77" s="531"/>
      <c r="B77" s="490"/>
      <c r="C77" s="495"/>
      <c r="D77" s="497"/>
      <c r="E77" s="494"/>
      <c r="F77" s="514"/>
      <c r="G77" s="416"/>
      <c r="H77" s="495"/>
      <c r="I77" s="513"/>
      <c r="J77" s="513"/>
      <c r="K77" s="513"/>
      <c r="L77" s="513"/>
      <c r="M77" s="518"/>
    </row>
    <row r="78" spans="1:13" s="249" customFormat="1" ht="21.75" customHeight="1">
      <c r="A78" s="531"/>
      <c r="B78" s="490"/>
      <c r="C78" s="495"/>
      <c r="D78" s="497"/>
      <c r="E78" s="494"/>
      <c r="F78" s="514"/>
      <c r="G78" s="416"/>
      <c r="H78" s="495"/>
      <c r="I78" s="513"/>
      <c r="J78" s="513"/>
      <c r="K78" s="513"/>
      <c r="L78" s="513"/>
      <c r="M78" s="518"/>
    </row>
    <row r="79" spans="1:13" s="249" customFormat="1" ht="21.75" customHeight="1">
      <c r="A79" s="531"/>
      <c r="B79" s="490"/>
      <c r="C79" s="495"/>
      <c r="D79" s="497"/>
      <c r="E79" s="494"/>
      <c r="F79" s="514"/>
      <c r="G79" s="416"/>
      <c r="H79" s="495"/>
      <c r="I79" s="513"/>
      <c r="J79" s="513"/>
      <c r="K79" s="513"/>
      <c r="L79" s="513"/>
      <c r="M79" s="518"/>
    </row>
    <row r="80" spans="1:13" s="249" customFormat="1" ht="13.5" customHeight="1">
      <c r="A80" s="531" t="e">
        <f>'7. Mapa Final'!A80</f>
        <v>#REF!</v>
      </c>
      <c r="B80" s="490" t="e">
        <f>'7. Mapa Final'!B80</f>
        <v>#REF!</v>
      </c>
      <c r="C80" s="495" t="e">
        <f>'7. Mapa Final'!C80</f>
        <v>#REF!</v>
      </c>
      <c r="D80" s="496" t="e">
        <f>'7. Mapa Final'!J80</f>
        <v>#REF!</v>
      </c>
      <c r="E80" s="493" t="e">
        <f>'7. Mapa Final'!K80</f>
        <v>#REF!</v>
      </c>
      <c r="F80" s="514" t="e">
        <f>'7. Mapa Final'!M80</f>
        <v>#REF!</v>
      </c>
      <c r="G80" s="416"/>
      <c r="H80" s="495"/>
      <c r="I80" s="513" t="s">
        <v>508</v>
      </c>
      <c r="J80" s="513"/>
      <c r="K80" s="522">
        <v>45383</v>
      </c>
      <c r="L80" s="522">
        <v>45473</v>
      </c>
      <c r="M80" s="518"/>
    </row>
    <row r="81" spans="1:13" s="249" customFormat="1" ht="13.5" customHeight="1">
      <c r="A81" s="531"/>
      <c r="B81" s="490"/>
      <c r="C81" s="495"/>
      <c r="D81" s="497"/>
      <c r="E81" s="494"/>
      <c r="F81" s="514"/>
      <c r="G81" s="416"/>
      <c r="H81" s="495"/>
      <c r="I81" s="513"/>
      <c r="J81" s="513"/>
      <c r="K81" s="513"/>
      <c r="L81" s="513"/>
      <c r="M81" s="518"/>
    </row>
    <row r="82" spans="1:13" s="249" customFormat="1" ht="13.5" customHeight="1">
      <c r="A82" s="531"/>
      <c r="B82" s="490"/>
      <c r="C82" s="495"/>
      <c r="D82" s="497"/>
      <c r="E82" s="494"/>
      <c r="F82" s="514"/>
      <c r="G82" s="416"/>
      <c r="H82" s="495"/>
      <c r="I82" s="513"/>
      <c r="J82" s="513"/>
      <c r="K82" s="513"/>
      <c r="L82" s="513"/>
      <c r="M82" s="518"/>
    </row>
    <row r="83" spans="1:13" s="249" customFormat="1" ht="13.5" customHeight="1">
      <c r="A83" s="531"/>
      <c r="B83" s="490"/>
      <c r="C83" s="495"/>
      <c r="D83" s="497"/>
      <c r="E83" s="494"/>
      <c r="F83" s="514"/>
      <c r="G83" s="416"/>
      <c r="H83" s="495"/>
      <c r="I83" s="513"/>
      <c r="J83" s="513"/>
      <c r="K83" s="513"/>
      <c r="L83" s="513"/>
      <c r="M83" s="518"/>
    </row>
    <row r="84" spans="1:13" s="249" customFormat="1" ht="13.5" customHeight="1">
      <c r="A84" s="531"/>
      <c r="B84" s="490"/>
      <c r="C84" s="495"/>
      <c r="D84" s="497"/>
      <c r="E84" s="494"/>
      <c r="F84" s="514"/>
      <c r="G84" s="416"/>
      <c r="H84" s="495"/>
      <c r="I84" s="513"/>
      <c r="J84" s="513"/>
      <c r="K84" s="513"/>
      <c r="L84" s="513"/>
      <c r="M84" s="518"/>
    </row>
    <row r="85" spans="1:13" s="249" customFormat="1" ht="13.5" customHeight="1">
      <c r="A85" s="531"/>
      <c r="B85" s="490"/>
      <c r="C85" s="495"/>
      <c r="D85" s="497"/>
      <c r="E85" s="494"/>
      <c r="F85" s="514"/>
      <c r="G85" s="416"/>
      <c r="H85" s="495"/>
      <c r="I85" s="513"/>
      <c r="J85" s="513"/>
      <c r="K85" s="513"/>
      <c r="L85" s="513"/>
      <c r="M85" s="518"/>
    </row>
    <row r="86" spans="1:13" s="249" customFormat="1" ht="13.5" customHeight="1">
      <c r="A86" s="531"/>
      <c r="B86" s="490"/>
      <c r="C86" s="495"/>
      <c r="D86" s="497"/>
      <c r="E86" s="494"/>
      <c r="F86" s="514"/>
      <c r="G86" s="416"/>
      <c r="H86" s="495"/>
      <c r="I86" s="513"/>
      <c r="J86" s="513"/>
      <c r="K86" s="513"/>
      <c r="L86" s="513"/>
      <c r="M86" s="518"/>
    </row>
    <row r="87" spans="1:13" s="249" customFormat="1" ht="13.5" customHeight="1">
      <c r="A87" s="531"/>
      <c r="B87" s="490"/>
      <c r="C87" s="495"/>
      <c r="D87" s="497"/>
      <c r="E87" s="494"/>
      <c r="F87" s="514"/>
      <c r="G87" s="416"/>
      <c r="H87" s="495"/>
      <c r="I87" s="513"/>
      <c r="J87" s="513"/>
      <c r="K87" s="513"/>
      <c r="L87" s="513"/>
      <c r="M87" s="518"/>
    </row>
    <row r="88" spans="1:13" s="249" customFormat="1" ht="21.75" customHeight="1">
      <c r="A88" s="531"/>
      <c r="B88" s="490"/>
      <c r="C88" s="495"/>
      <c r="D88" s="497"/>
      <c r="E88" s="494"/>
      <c r="F88" s="514"/>
      <c r="G88" s="416"/>
      <c r="H88" s="495"/>
      <c r="I88" s="513"/>
      <c r="J88" s="513"/>
      <c r="K88" s="513"/>
      <c r="L88" s="513"/>
      <c r="M88" s="518"/>
    </row>
    <row r="89" spans="1:13" s="249" customFormat="1" ht="21.75" customHeight="1">
      <c r="A89" s="531"/>
      <c r="B89" s="490"/>
      <c r="C89" s="495"/>
      <c r="D89" s="497"/>
      <c r="E89" s="494"/>
      <c r="F89" s="514"/>
      <c r="G89" s="416"/>
      <c r="H89" s="495"/>
      <c r="I89" s="513"/>
      <c r="J89" s="513"/>
      <c r="K89" s="513"/>
      <c r="L89" s="513"/>
      <c r="M89" s="518"/>
    </row>
  </sheetData>
  <mergeCells count="121">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A1:C3"/>
    <mergeCell ref="D1:J2"/>
    <mergeCell ref="K1:M3"/>
    <mergeCell ref="A4:B4"/>
    <mergeCell ref="C4:M4"/>
    <mergeCell ref="A5:B5"/>
    <mergeCell ref="C5:M5"/>
    <mergeCell ref="A6:B6"/>
    <mergeCell ref="C6:M6"/>
  </mergeCells>
  <conditionalFormatting sqref="A10:B10 D10:E10">
    <cfRule type="containsText" dxfId="515" priority="279" operator="containsText" text="3- Moderado">
      <formula>NOT(ISERROR(SEARCH("3- Moderado",A10)))</formula>
    </cfRule>
    <cfRule type="containsText" dxfId="514" priority="280" operator="containsText" text="6- Moderado">
      <formula>NOT(ISERROR(SEARCH("6- Moderado",A10)))</formula>
    </cfRule>
    <cfRule type="containsText" dxfId="513" priority="281" operator="containsText" text="4- Moderado">
      <formula>NOT(ISERROR(SEARCH("4- Moderado",A10)))</formula>
    </cfRule>
    <cfRule type="containsText" dxfId="512" priority="282" operator="containsText" text="3- Bajo">
      <formula>NOT(ISERROR(SEARCH("3- Bajo",A10)))</formula>
    </cfRule>
    <cfRule type="containsText" dxfId="511" priority="283" operator="containsText" text="4- Bajo">
      <formula>NOT(ISERROR(SEARCH("4- Bajo",A10)))</formula>
    </cfRule>
    <cfRule type="containsText" dxfId="510" priority="284" operator="containsText" text="1- Bajo">
      <formula>NOT(ISERROR(SEARCH("1- Bajo",A10)))</formula>
    </cfRule>
  </conditionalFormatting>
  <conditionalFormatting sqref="D10:D19">
    <cfRule type="containsText" dxfId="509" priority="269" operator="containsText" text="Muy Alta">
      <formula>NOT(ISERROR(SEARCH("Muy Alta",D10)))</formula>
    </cfRule>
    <cfRule type="containsText" dxfId="508" priority="270" operator="containsText" text="Alta">
      <formula>NOT(ISERROR(SEARCH("Alta",D10)))</formula>
    </cfRule>
    <cfRule type="containsText" dxfId="507" priority="271" operator="containsText" text="Baja">
      <formula>NOT(ISERROR(SEARCH("Baja",D10)))</formula>
    </cfRule>
    <cfRule type="containsText" dxfId="506" priority="272" operator="containsText" text="Muy Baja">
      <formula>NOT(ISERROR(SEARCH("Muy Baja",D10)))</formula>
    </cfRule>
    <cfRule type="containsText" dxfId="505" priority="274" operator="containsText" text="Media">
      <formula>NOT(ISERROR(SEARCH("Media",D10)))</formula>
    </cfRule>
  </conditionalFormatting>
  <conditionalFormatting sqref="E10:E19">
    <cfRule type="containsText" dxfId="504" priority="265" operator="containsText" text="Catastrófico">
      <formula>NOT(ISERROR(SEARCH("Catastrófico",E10)))</formula>
    </cfRule>
    <cfRule type="containsText" dxfId="503" priority="266" operator="containsText" text="Mayor">
      <formula>NOT(ISERROR(SEARCH("Mayor",E10)))</formula>
    </cfRule>
    <cfRule type="containsText" dxfId="502" priority="267" operator="containsText" text="Menor">
      <formula>NOT(ISERROR(SEARCH("Menor",E10)))</formula>
    </cfRule>
    <cfRule type="containsText" dxfId="501" priority="268" operator="containsText" text="Leve">
      <formula>NOT(ISERROR(SEARCH("Leve",E10)))</formula>
    </cfRule>
  </conditionalFormatting>
  <conditionalFormatting sqref="E10:F19">
    <cfRule type="containsText" dxfId="500" priority="273"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19">
    <cfRule type="containsText" dxfId="499" priority="275" operator="containsText" text="Bajo">
      <formula>NOT(ISERROR(SEARCH("Bajo",F10)))</formula>
    </cfRule>
    <cfRule type="containsText" dxfId="498" priority="276" operator="containsText" text="Moderado">
      <formula>NOT(ISERROR(SEARCH("Moderado",F10)))</formula>
    </cfRule>
    <cfRule type="containsText" dxfId="497" priority="277" operator="containsText" text="Alto">
      <formula>NOT(ISERROR(SEARCH("Alto",F10)))</formula>
    </cfRule>
    <cfRule type="containsText" dxfId="496" priority="278" operator="containsText" text="Extremo">
      <formula>NOT(ISERROR(SEARCH("Extremo",F10)))</formula>
    </cfRule>
  </conditionalFormatting>
  <conditionalFormatting sqref="A20:B20 D20:E20">
    <cfRule type="containsText" dxfId="495" priority="258" operator="containsText" text="3- Moderado">
      <formula>NOT(ISERROR(SEARCH("3- Moderado",A20)))</formula>
    </cfRule>
    <cfRule type="containsText" dxfId="494" priority="259" operator="containsText" text="6- Moderado">
      <formula>NOT(ISERROR(SEARCH("6- Moderado",A20)))</formula>
    </cfRule>
    <cfRule type="containsText" dxfId="493" priority="260" operator="containsText" text="4- Moderado">
      <formula>NOT(ISERROR(SEARCH("4- Moderado",A20)))</formula>
    </cfRule>
    <cfRule type="containsText" dxfId="492" priority="261" operator="containsText" text="3- Bajo">
      <formula>NOT(ISERROR(SEARCH("3- Bajo",A20)))</formula>
    </cfRule>
    <cfRule type="containsText" dxfId="491" priority="262" operator="containsText" text="4- Bajo">
      <formula>NOT(ISERROR(SEARCH("4- Bajo",A20)))</formula>
    </cfRule>
    <cfRule type="containsText" dxfId="490" priority="263" operator="containsText" text="1- Bajo">
      <formula>NOT(ISERROR(SEARCH("1- Bajo",A20)))</formula>
    </cfRule>
  </conditionalFormatting>
  <conditionalFormatting sqref="D20:D29">
    <cfRule type="containsText" dxfId="489" priority="248" operator="containsText" text="Muy Alta">
      <formula>NOT(ISERROR(SEARCH("Muy Alta",D20)))</formula>
    </cfRule>
    <cfRule type="containsText" dxfId="488" priority="249" operator="containsText" text="Alta">
      <formula>NOT(ISERROR(SEARCH("Alta",D20)))</formula>
    </cfRule>
    <cfRule type="containsText" dxfId="487" priority="250" operator="containsText" text="Baja">
      <formula>NOT(ISERROR(SEARCH("Baja",D20)))</formula>
    </cfRule>
    <cfRule type="containsText" dxfId="486" priority="251" operator="containsText" text="Muy Baja">
      <formula>NOT(ISERROR(SEARCH("Muy Baja",D20)))</formula>
    </cfRule>
    <cfRule type="containsText" dxfId="485" priority="253" operator="containsText" text="Media">
      <formula>NOT(ISERROR(SEARCH("Media",D20)))</formula>
    </cfRule>
  </conditionalFormatting>
  <conditionalFormatting sqref="E20:E29">
    <cfRule type="containsText" dxfId="484" priority="244" operator="containsText" text="Catastrófico">
      <formula>NOT(ISERROR(SEARCH("Catastrófico",E20)))</formula>
    </cfRule>
    <cfRule type="containsText" dxfId="483" priority="245" operator="containsText" text="Mayor">
      <formula>NOT(ISERROR(SEARCH("Mayor",E20)))</formula>
    </cfRule>
    <cfRule type="containsText" dxfId="482" priority="246" operator="containsText" text="Menor">
      <formula>NOT(ISERROR(SEARCH("Menor",E20)))</formula>
    </cfRule>
    <cfRule type="containsText" dxfId="481" priority="247" operator="containsText" text="Leve">
      <formula>NOT(ISERROR(SEARCH("Leve",E20)))</formula>
    </cfRule>
  </conditionalFormatting>
  <conditionalFormatting sqref="E20:F29">
    <cfRule type="containsText" dxfId="480"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479" priority="254" operator="containsText" text="Bajo">
      <formula>NOT(ISERROR(SEARCH("Bajo",F20)))</formula>
    </cfRule>
    <cfRule type="containsText" dxfId="478" priority="255" operator="containsText" text="Moderado">
      <formula>NOT(ISERROR(SEARCH("Moderado",F20)))</formula>
    </cfRule>
    <cfRule type="containsText" dxfId="477" priority="256" operator="containsText" text="Alto">
      <formula>NOT(ISERROR(SEARCH("Alto",F20)))</formula>
    </cfRule>
    <cfRule type="containsText" dxfId="476" priority="257" operator="containsText" text="Extremo">
      <formula>NOT(ISERROR(SEARCH("Extremo",F20)))</formula>
    </cfRule>
  </conditionalFormatting>
  <conditionalFormatting sqref="A30:B30 D30:E30">
    <cfRule type="containsText" dxfId="475" priority="237" operator="containsText" text="3- Moderado">
      <formula>NOT(ISERROR(SEARCH("3- Moderado",A30)))</formula>
    </cfRule>
    <cfRule type="containsText" dxfId="474" priority="238" operator="containsText" text="6- Moderado">
      <formula>NOT(ISERROR(SEARCH("6- Moderado",A30)))</formula>
    </cfRule>
    <cfRule type="containsText" dxfId="473" priority="239" operator="containsText" text="4- Moderado">
      <formula>NOT(ISERROR(SEARCH("4- Moderado",A30)))</formula>
    </cfRule>
    <cfRule type="containsText" dxfId="472" priority="240" operator="containsText" text="3- Bajo">
      <formula>NOT(ISERROR(SEARCH("3- Bajo",A30)))</formula>
    </cfRule>
    <cfRule type="containsText" dxfId="471" priority="241" operator="containsText" text="4- Bajo">
      <formula>NOT(ISERROR(SEARCH("4- Bajo",A30)))</formula>
    </cfRule>
    <cfRule type="containsText" dxfId="470" priority="242" operator="containsText" text="1- Bajo">
      <formula>NOT(ISERROR(SEARCH("1- Bajo",A30)))</formula>
    </cfRule>
  </conditionalFormatting>
  <conditionalFormatting sqref="D30:D39">
    <cfRule type="containsText" dxfId="469" priority="227" operator="containsText" text="Muy Alta">
      <formula>NOT(ISERROR(SEARCH("Muy Alta",D30)))</formula>
    </cfRule>
    <cfRule type="containsText" dxfId="468" priority="228" operator="containsText" text="Alta">
      <formula>NOT(ISERROR(SEARCH("Alta",D30)))</formula>
    </cfRule>
    <cfRule type="containsText" dxfId="467" priority="229" operator="containsText" text="Baja">
      <formula>NOT(ISERROR(SEARCH("Baja",D30)))</formula>
    </cfRule>
    <cfRule type="containsText" dxfId="466" priority="230" operator="containsText" text="Muy Baja">
      <formula>NOT(ISERROR(SEARCH("Muy Baja",D30)))</formula>
    </cfRule>
    <cfRule type="containsText" dxfId="465" priority="232" operator="containsText" text="Media">
      <formula>NOT(ISERROR(SEARCH("Media",D30)))</formula>
    </cfRule>
  </conditionalFormatting>
  <conditionalFormatting sqref="E30:E39">
    <cfRule type="containsText" dxfId="464" priority="223" operator="containsText" text="Catastrófico">
      <formula>NOT(ISERROR(SEARCH("Catastrófico",E30)))</formula>
    </cfRule>
    <cfRule type="containsText" dxfId="463" priority="224" operator="containsText" text="Mayor">
      <formula>NOT(ISERROR(SEARCH("Mayor",E30)))</formula>
    </cfRule>
    <cfRule type="containsText" dxfId="462" priority="225" operator="containsText" text="Menor">
      <formula>NOT(ISERROR(SEARCH("Menor",E30)))</formula>
    </cfRule>
    <cfRule type="containsText" dxfId="461" priority="226" operator="containsText" text="Leve">
      <formula>NOT(ISERROR(SEARCH("Leve",E30)))</formula>
    </cfRule>
  </conditionalFormatting>
  <conditionalFormatting sqref="E30:F39">
    <cfRule type="containsText" dxfId="460"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459" priority="233" operator="containsText" text="Bajo">
      <formula>NOT(ISERROR(SEARCH("Bajo",F30)))</formula>
    </cfRule>
    <cfRule type="containsText" dxfId="458" priority="234" operator="containsText" text="Moderado">
      <formula>NOT(ISERROR(SEARCH("Moderado",F30)))</formula>
    </cfRule>
    <cfRule type="containsText" dxfId="457" priority="235" operator="containsText" text="Alto">
      <formula>NOT(ISERROR(SEARCH("Alto",F30)))</formula>
    </cfRule>
    <cfRule type="containsText" dxfId="456" priority="236" operator="containsText" text="Extremo">
      <formula>NOT(ISERROR(SEARCH("Extremo",F30)))</formula>
    </cfRule>
  </conditionalFormatting>
  <conditionalFormatting sqref="A40:B40 D40:E40">
    <cfRule type="containsText" dxfId="455" priority="216" operator="containsText" text="3- Moderado">
      <formula>NOT(ISERROR(SEARCH("3- Moderado",A40)))</formula>
    </cfRule>
    <cfRule type="containsText" dxfId="454" priority="217" operator="containsText" text="6- Moderado">
      <formula>NOT(ISERROR(SEARCH("6- Moderado",A40)))</formula>
    </cfRule>
    <cfRule type="containsText" dxfId="453" priority="218" operator="containsText" text="4- Moderado">
      <formula>NOT(ISERROR(SEARCH("4- Moderado",A40)))</formula>
    </cfRule>
    <cfRule type="containsText" dxfId="452" priority="219" operator="containsText" text="3- Bajo">
      <formula>NOT(ISERROR(SEARCH("3- Bajo",A40)))</formula>
    </cfRule>
    <cfRule type="containsText" dxfId="451" priority="220" operator="containsText" text="4- Bajo">
      <formula>NOT(ISERROR(SEARCH("4- Bajo",A40)))</formula>
    </cfRule>
    <cfRule type="containsText" dxfId="450" priority="221" operator="containsText" text="1- Bajo">
      <formula>NOT(ISERROR(SEARCH("1- Bajo",A40)))</formula>
    </cfRule>
  </conditionalFormatting>
  <conditionalFormatting sqref="D40:D49">
    <cfRule type="containsText" dxfId="449" priority="206" operator="containsText" text="Muy Alta">
      <formula>NOT(ISERROR(SEARCH("Muy Alta",D40)))</formula>
    </cfRule>
    <cfRule type="containsText" dxfId="448" priority="207" operator="containsText" text="Alta">
      <formula>NOT(ISERROR(SEARCH("Alta",D40)))</formula>
    </cfRule>
    <cfRule type="containsText" dxfId="447" priority="208" operator="containsText" text="Baja">
      <formula>NOT(ISERROR(SEARCH("Baja",D40)))</formula>
    </cfRule>
    <cfRule type="containsText" dxfId="446" priority="209" operator="containsText" text="Muy Baja">
      <formula>NOT(ISERROR(SEARCH("Muy Baja",D40)))</formula>
    </cfRule>
    <cfRule type="containsText" dxfId="445" priority="211" operator="containsText" text="Media">
      <formula>NOT(ISERROR(SEARCH("Media",D40)))</formula>
    </cfRule>
  </conditionalFormatting>
  <conditionalFormatting sqref="E40:E49">
    <cfRule type="containsText" dxfId="444" priority="202" operator="containsText" text="Catastrófico">
      <formula>NOT(ISERROR(SEARCH("Catastrófico",E40)))</formula>
    </cfRule>
    <cfRule type="containsText" dxfId="443" priority="203" operator="containsText" text="Mayor">
      <formula>NOT(ISERROR(SEARCH("Mayor",E40)))</formula>
    </cfRule>
    <cfRule type="containsText" dxfId="442" priority="204" operator="containsText" text="Menor">
      <formula>NOT(ISERROR(SEARCH("Menor",E40)))</formula>
    </cfRule>
    <cfRule type="containsText" dxfId="441" priority="205" operator="containsText" text="Leve">
      <formula>NOT(ISERROR(SEARCH("Leve",E40)))</formula>
    </cfRule>
  </conditionalFormatting>
  <conditionalFormatting sqref="E40:F49">
    <cfRule type="containsText" dxfId="440"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439" priority="212" operator="containsText" text="Bajo">
      <formula>NOT(ISERROR(SEARCH("Bajo",F40)))</formula>
    </cfRule>
    <cfRule type="containsText" dxfId="438" priority="213" operator="containsText" text="Moderado">
      <formula>NOT(ISERROR(SEARCH("Moderado",F40)))</formula>
    </cfRule>
    <cfRule type="containsText" dxfId="437" priority="214" operator="containsText" text="Alto">
      <formula>NOT(ISERROR(SEARCH("Alto",F40)))</formula>
    </cfRule>
    <cfRule type="containsText" dxfId="436" priority="215" operator="containsText" text="Extremo">
      <formula>NOT(ISERROR(SEARCH("Extremo",F40)))</formula>
    </cfRule>
  </conditionalFormatting>
  <conditionalFormatting sqref="A50:B50 D50:E50">
    <cfRule type="containsText" dxfId="435" priority="195" operator="containsText" text="3- Moderado">
      <formula>NOT(ISERROR(SEARCH("3- Moderado",A50)))</formula>
    </cfRule>
    <cfRule type="containsText" dxfId="434" priority="196" operator="containsText" text="6- Moderado">
      <formula>NOT(ISERROR(SEARCH("6- Moderado",A50)))</formula>
    </cfRule>
    <cfRule type="containsText" dxfId="433" priority="197" operator="containsText" text="4- Moderado">
      <formula>NOT(ISERROR(SEARCH("4- Moderado",A50)))</formula>
    </cfRule>
    <cfRule type="containsText" dxfId="432" priority="198" operator="containsText" text="3- Bajo">
      <formula>NOT(ISERROR(SEARCH("3- Bajo",A50)))</formula>
    </cfRule>
    <cfRule type="containsText" dxfId="431" priority="199" operator="containsText" text="4- Bajo">
      <formula>NOT(ISERROR(SEARCH("4- Bajo",A50)))</formula>
    </cfRule>
    <cfRule type="containsText" dxfId="430" priority="200" operator="containsText" text="1- Bajo">
      <formula>NOT(ISERROR(SEARCH("1- Bajo",A50)))</formula>
    </cfRule>
  </conditionalFormatting>
  <conditionalFormatting sqref="D50:D59">
    <cfRule type="containsText" dxfId="429" priority="185" operator="containsText" text="Muy Alta">
      <formula>NOT(ISERROR(SEARCH("Muy Alta",D50)))</formula>
    </cfRule>
    <cfRule type="containsText" dxfId="428" priority="186" operator="containsText" text="Alta">
      <formula>NOT(ISERROR(SEARCH("Alta",D50)))</formula>
    </cfRule>
    <cfRule type="containsText" dxfId="427" priority="187" operator="containsText" text="Baja">
      <formula>NOT(ISERROR(SEARCH("Baja",D50)))</formula>
    </cfRule>
    <cfRule type="containsText" dxfId="426" priority="188" operator="containsText" text="Muy Baja">
      <formula>NOT(ISERROR(SEARCH("Muy Baja",D50)))</formula>
    </cfRule>
    <cfRule type="containsText" dxfId="425" priority="190" operator="containsText" text="Media">
      <formula>NOT(ISERROR(SEARCH("Media",D50)))</formula>
    </cfRule>
  </conditionalFormatting>
  <conditionalFormatting sqref="E50:E59">
    <cfRule type="containsText" dxfId="424" priority="181" operator="containsText" text="Catastrófico">
      <formula>NOT(ISERROR(SEARCH("Catastrófico",E50)))</formula>
    </cfRule>
    <cfRule type="containsText" dxfId="423" priority="182" operator="containsText" text="Mayor">
      <formula>NOT(ISERROR(SEARCH("Mayor",E50)))</formula>
    </cfRule>
    <cfRule type="containsText" dxfId="422" priority="183" operator="containsText" text="Menor">
      <formula>NOT(ISERROR(SEARCH("Menor",E50)))</formula>
    </cfRule>
    <cfRule type="containsText" dxfId="421" priority="184" operator="containsText" text="Leve">
      <formula>NOT(ISERROR(SEARCH("Leve",E50)))</formula>
    </cfRule>
  </conditionalFormatting>
  <conditionalFormatting sqref="E50:F59">
    <cfRule type="containsText" dxfId="420"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419" priority="191" operator="containsText" text="Bajo">
      <formula>NOT(ISERROR(SEARCH("Bajo",F50)))</formula>
    </cfRule>
    <cfRule type="containsText" dxfId="418" priority="192" operator="containsText" text="Moderado">
      <formula>NOT(ISERROR(SEARCH("Moderado",F50)))</formula>
    </cfRule>
    <cfRule type="containsText" dxfId="417" priority="193" operator="containsText" text="Alto">
      <formula>NOT(ISERROR(SEARCH("Alto",F50)))</formula>
    </cfRule>
    <cfRule type="containsText" dxfId="416" priority="194" operator="containsText" text="Extremo">
      <formula>NOT(ISERROR(SEARCH("Extremo",F50)))</formula>
    </cfRule>
  </conditionalFormatting>
  <conditionalFormatting sqref="A60:B60 D60:E60">
    <cfRule type="containsText" dxfId="415" priority="174" operator="containsText" text="3- Moderado">
      <formula>NOT(ISERROR(SEARCH("3- Moderado",A60)))</formula>
    </cfRule>
    <cfRule type="containsText" dxfId="414" priority="175" operator="containsText" text="6- Moderado">
      <formula>NOT(ISERROR(SEARCH("6- Moderado",A60)))</formula>
    </cfRule>
    <cfRule type="containsText" dxfId="413" priority="176" operator="containsText" text="4- Moderado">
      <formula>NOT(ISERROR(SEARCH("4- Moderado",A60)))</formula>
    </cfRule>
    <cfRule type="containsText" dxfId="412" priority="177" operator="containsText" text="3- Bajo">
      <formula>NOT(ISERROR(SEARCH("3- Bajo",A60)))</formula>
    </cfRule>
    <cfRule type="containsText" dxfId="411" priority="178" operator="containsText" text="4- Bajo">
      <formula>NOT(ISERROR(SEARCH("4- Bajo",A60)))</formula>
    </cfRule>
    <cfRule type="containsText" dxfId="410" priority="179" operator="containsText" text="1- Bajo">
      <formula>NOT(ISERROR(SEARCH("1- Bajo",A60)))</formula>
    </cfRule>
  </conditionalFormatting>
  <conditionalFormatting sqref="D60:D69">
    <cfRule type="containsText" dxfId="409" priority="164" operator="containsText" text="Muy Alta">
      <formula>NOT(ISERROR(SEARCH("Muy Alta",D60)))</formula>
    </cfRule>
    <cfRule type="containsText" dxfId="408" priority="165" operator="containsText" text="Alta">
      <formula>NOT(ISERROR(SEARCH("Alta",D60)))</formula>
    </cfRule>
    <cfRule type="containsText" dxfId="407" priority="166" operator="containsText" text="Baja">
      <formula>NOT(ISERROR(SEARCH("Baja",D60)))</formula>
    </cfRule>
    <cfRule type="containsText" dxfId="406" priority="167" operator="containsText" text="Muy Baja">
      <formula>NOT(ISERROR(SEARCH("Muy Baja",D60)))</formula>
    </cfRule>
    <cfRule type="containsText" dxfId="405" priority="169" operator="containsText" text="Media">
      <formula>NOT(ISERROR(SEARCH("Media",D60)))</formula>
    </cfRule>
  </conditionalFormatting>
  <conditionalFormatting sqref="E60:E69">
    <cfRule type="containsText" dxfId="404" priority="160" operator="containsText" text="Catastrófico">
      <formula>NOT(ISERROR(SEARCH("Catastrófico",E60)))</formula>
    </cfRule>
    <cfRule type="containsText" dxfId="403" priority="161" operator="containsText" text="Mayor">
      <formula>NOT(ISERROR(SEARCH("Mayor",E60)))</formula>
    </cfRule>
    <cfRule type="containsText" dxfId="402" priority="162" operator="containsText" text="Menor">
      <formula>NOT(ISERROR(SEARCH("Menor",E60)))</formula>
    </cfRule>
    <cfRule type="containsText" dxfId="401" priority="163" operator="containsText" text="Leve">
      <formula>NOT(ISERROR(SEARCH("Leve",E60)))</formula>
    </cfRule>
  </conditionalFormatting>
  <conditionalFormatting sqref="E60:F69">
    <cfRule type="containsText" dxfId="400"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399" priority="170" operator="containsText" text="Bajo">
      <formula>NOT(ISERROR(SEARCH("Bajo",F60)))</formula>
    </cfRule>
    <cfRule type="containsText" dxfId="398" priority="171" operator="containsText" text="Moderado">
      <formula>NOT(ISERROR(SEARCH("Moderado",F60)))</formula>
    </cfRule>
    <cfRule type="containsText" dxfId="397" priority="172" operator="containsText" text="Alto">
      <formula>NOT(ISERROR(SEARCH("Alto",F60)))</formula>
    </cfRule>
    <cfRule type="containsText" dxfId="396" priority="173" operator="containsText" text="Extremo">
      <formula>NOT(ISERROR(SEARCH("Extremo",F60)))</formula>
    </cfRule>
  </conditionalFormatting>
  <conditionalFormatting sqref="A70:B70 D70:E70">
    <cfRule type="containsText" dxfId="395" priority="153" operator="containsText" text="3- Moderado">
      <formula>NOT(ISERROR(SEARCH("3- Moderado",A70)))</formula>
    </cfRule>
    <cfRule type="containsText" dxfId="394" priority="154" operator="containsText" text="6- Moderado">
      <formula>NOT(ISERROR(SEARCH("6- Moderado",A70)))</formula>
    </cfRule>
    <cfRule type="containsText" dxfId="393" priority="155" operator="containsText" text="4- Moderado">
      <formula>NOT(ISERROR(SEARCH("4- Moderado",A70)))</formula>
    </cfRule>
    <cfRule type="containsText" dxfId="392" priority="156" operator="containsText" text="3- Bajo">
      <formula>NOT(ISERROR(SEARCH("3- Bajo",A70)))</formula>
    </cfRule>
    <cfRule type="containsText" dxfId="391" priority="157" operator="containsText" text="4- Bajo">
      <formula>NOT(ISERROR(SEARCH("4- Bajo",A70)))</formula>
    </cfRule>
    <cfRule type="containsText" dxfId="390" priority="158" operator="containsText" text="1- Bajo">
      <formula>NOT(ISERROR(SEARCH("1- Bajo",A70)))</formula>
    </cfRule>
  </conditionalFormatting>
  <conditionalFormatting sqref="D70:D79">
    <cfRule type="containsText" dxfId="389" priority="143" operator="containsText" text="Muy Alta">
      <formula>NOT(ISERROR(SEARCH("Muy Alta",D70)))</formula>
    </cfRule>
    <cfRule type="containsText" dxfId="388" priority="144" operator="containsText" text="Alta">
      <formula>NOT(ISERROR(SEARCH("Alta",D70)))</formula>
    </cfRule>
    <cfRule type="containsText" dxfId="387" priority="145" operator="containsText" text="Baja">
      <formula>NOT(ISERROR(SEARCH("Baja",D70)))</formula>
    </cfRule>
    <cfRule type="containsText" dxfId="386" priority="146" operator="containsText" text="Muy Baja">
      <formula>NOT(ISERROR(SEARCH("Muy Baja",D70)))</formula>
    </cfRule>
    <cfRule type="containsText" dxfId="385" priority="148" operator="containsText" text="Media">
      <formula>NOT(ISERROR(SEARCH("Media",D70)))</formula>
    </cfRule>
  </conditionalFormatting>
  <conditionalFormatting sqref="E70:E79">
    <cfRule type="containsText" dxfId="384" priority="139" operator="containsText" text="Catastrófico">
      <formula>NOT(ISERROR(SEARCH("Catastrófico",E70)))</formula>
    </cfRule>
    <cfRule type="containsText" dxfId="383" priority="140" operator="containsText" text="Mayor">
      <formula>NOT(ISERROR(SEARCH("Mayor",E70)))</formula>
    </cfRule>
    <cfRule type="containsText" dxfId="382" priority="141" operator="containsText" text="Menor">
      <formula>NOT(ISERROR(SEARCH("Menor",E70)))</formula>
    </cfRule>
    <cfRule type="containsText" dxfId="381" priority="142" operator="containsText" text="Leve">
      <formula>NOT(ISERROR(SEARCH("Leve",E70)))</formula>
    </cfRule>
  </conditionalFormatting>
  <conditionalFormatting sqref="E70:F79">
    <cfRule type="containsText" dxfId="380"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379" priority="149" operator="containsText" text="Bajo">
      <formula>NOT(ISERROR(SEARCH("Bajo",F70)))</formula>
    </cfRule>
    <cfRule type="containsText" dxfId="378" priority="150" operator="containsText" text="Moderado">
      <formula>NOT(ISERROR(SEARCH("Moderado",F70)))</formula>
    </cfRule>
    <cfRule type="containsText" dxfId="377" priority="151" operator="containsText" text="Alto">
      <formula>NOT(ISERROR(SEARCH("Alto",F70)))</formula>
    </cfRule>
    <cfRule type="containsText" dxfId="376" priority="152" operator="containsText" text="Extremo">
      <formula>NOT(ISERROR(SEARCH("Extremo",F70)))</formula>
    </cfRule>
  </conditionalFormatting>
  <conditionalFormatting sqref="A80:B80 D80:E80">
    <cfRule type="containsText" dxfId="375" priority="132" operator="containsText" text="3- Moderado">
      <formula>NOT(ISERROR(SEARCH("3- Moderado",A80)))</formula>
    </cfRule>
    <cfRule type="containsText" dxfId="374" priority="133" operator="containsText" text="6- Moderado">
      <formula>NOT(ISERROR(SEARCH("6- Moderado",A80)))</formula>
    </cfRule>
    <cfRule type="containsText" dxfId="373" priority="134" operator="containsText" text="4- Moderado">
      <formula>NOT(ISERROR(SEARCH("4- Moderado",A80)))</formula>
    </cfRule>
    <cfRule type="containsText" dxfId="372" priority="135" operator="containsText" text="3- Bajo">
      <formula>NOT(ISERROR(SEARCH("3- Bajo",A80)))</formula>
    </cfRule>
    <cfRule type="containsText" dxfId="371" priority="136" operator="containsText" text="4- Bajo">
      <formula>NOT(ISERROR(SEARCH("4- Bajo",A80)))</formula>
    </cfRule>
    <cfRule type="containsText" dxfId="370" priority="137" operator="containsText" text="1- Bajo">
      <formula>NOT(ISERROR(SEARCH("1- Bajo",A80)))</formula>
    </cfRule>
  </conditionalFormatting>
  <conditionalFormatting sqref="D80:D89">
    <cfRule type="containsText" dxfId="369" priority="122" operator="containsText" text="Muy Alta">
      <formula>NOT(ISERROR(SEARCH("Muy Alta",D80)))</formula>
    </cfRule>
    <cfRule type="containsText" dxfId="368" priority="123" operator="containsText" text="Alta">
      <formula>NOT(ISERROR(SEARCH("Alta",D80)))</formula>
    </cfRule>
    <cfRule type="containsText" dxfId="367" priority="124" operator="containsText" text="Baja">
      <formula>NOT(ISERROR(SEARCH("Baja",D80)))</formula>
    </cfRule>
    <cfRule type="containsText" dxfId="366" priority="125" operator="containsText" text="Muy Baja">
      <formula>NOT(ISERROR(SEARCH("Muy Baja",D80)))</formula>
    </cfRule>
    <cfRule type="containsText" dxfId="365" priority="127" operator="containsText" text="Media">
      <formula>NOT(ISERROR(SEARCH("Media",D80)))</formula>
    </cfRule>
  </conditionalFormatting>
  <conditionalFormatting sqref="E80:E89">
    <cfRule type="containsText" dxfId="364" priority="118" operator="containsText" text="Catastrófico">
      <formula>NOT(ISERROR(SEARCH("Catastrófico",E80)))</formula>
    </cfRule>
    <cfRule type="containsText" dxfId="363" priority="119" operator="containsText" text="Mayor">
      <formula>NOT(ISERROR(SEARCH("Mayor",E80)))</formula>
    </cfRule>
    <cfRule type="containsText" dxfId="362" priority="120" operator="containsText" text="Menor">
      <formula>NOT(ISERROR(SEARCH("Menor",E80)))</formula>
    </cfRule>
    <cfRule type="containsText" dxfId="361" priority="121" operator="containsText" text="Leve">
      <formula>NOT(ISERROR(SEARCH("Leve",E80)))</formula>
    </cfRule>
  </conditionalFormatting>
  <conditionalFormatting sqref="E80:F89">
    <cfRule type="containsText" dxfId="360" priority="126" operator="containsText" text="Moderado">
      <formula>NOT(ISERROR(SEARCH("Moderado",E80)))</formula>
    </cfRule>
  </conditionalFormatting>
  <conditionalFormatting sqref="F80:F89">
    <cfRule type="colorScale" priority="138">
      <colorScale>
        <cfvo type="min"/>
        <cfvo type="max"/>
        <color rgb="FFFF7128"/>
        <color rgb="FFFFEF9C"/>
      </colorScale>
    </cfRule>
  </conditionalFormatting>
  <conditionalFormatting sqref="F80:F89">
    <cfRule type="containsText" dxfId="359" priority="128" operator="containsText" text="Bajo">
      <formula>NOT(ISERROR(SEARCH("Bajo",F80)))</formula>
    </cfRule>
    <cfRule type="containsText" dxfId="358" priority="129" operator="containsText" text="Moderado">
      <formula>NOT(ISERROR(SEARCH("Moderado",F80)))</formula>
    </cfRule>
    <cfRule type="containsText" dxfId="357" priority="130" operator="containsText" text="Alto">
      <formula>NOT(ISERROR(SEARCH("Alto",F80)))</formula>
    </cfRule>
    <cfRule type="containsText" dxfId="356" priority="131" operator="containsText" text="Extremo">
      <formula>NOT(ISERROR(SEARCH("Extremo",F80)))</formula>
    </cfRule>
  </conditionalFormatting>
  <conditionalFormatting sqref="A7:B7">
    <cfRule type="containsText" dxfId="355" priority="7" operator="containsText" text="3- Moderado">
      <formula>NOT(ISERROR(SEARCH("3- Moderado",A7)))</formula>
    </cfRule>
    <cfRule type="containsText" dxfId="354" priority="8" operator="containsText" text="6- Moderado">
      <formula>NOT(ISERROR(SEARCH("6- Moderado",A7)))</formula>
    </cfRule>
    <cfRule type="containsText" dxfId="353" priority="9" operator="containsText" text="4- Moderado">
      <formula>NOT(ISERROR(SEARCH("4- Moderado",A7)))</formula>
    </cfRule>
    <cfRule type="containsText" dxfId="352" priority="10" operator="containsText" text="3- Bajo">
      <formula>NOT(ISERROR(SEARCH("3- Bajo",A7)))</formula>
    </cfRule>
    <cfRule type="containsText" dxfId="351" priority="11" operator="containsText" text="4- Bajo">
      <formula>NOT(ISERROR(SEARCH("4- Bajo",A7)))</formula>
    </cfRule>
    <cfRule type="containsText" dxfId="350" priority="12" operator="containsText" text="1- Bajo">
      <formula>NOT(ISERROR(SEARCH("1- Bajo",A7)))</formula>
    </cfRule>
  </conditionalFormatting>
  <conditionalFormatting sqref="C8:F8">
    <cfRule type="containsText" dxfId="349" priority="1" operator="containsText" text="3- Moderado">
      <formula>NOT(ISERROR(SEARCH("3- Moderado",C8)))</formula>
    </cfRule>
    <cfRule type="containsText" dxfId="348" priority="2" operator="containsText" text="6- Moderado">
      <formula>NOT(ISERROR(SEARCH("6- Moderado",C8)))</formula>
    </cfRule>
    <cfRule type="containsText" dxfId="347" priority="3" operator="containsText" text="4- Moderado">
      <formula>NOT(ISERROR(SEARCH("4- Moderado",C8)))</formula>
    </cfRule>
    <cfRule type="containsText" dxfId="346" priority="4" operator="containsText" text="3- Bajo">
      <formula>NOT(ISERROR(SEARCH("3- Bajo",C8)))</formula>
    </cfRule>
    <cfRule type="containsText" dxfId="345" priority="5" operator="containsText" text="4- Bajo">
      <formula>NOT(ISERROR(SEARCH("4- Bajo",C8)))</formula>
    </cfRule>
    <cfRule type="containsText" dxfId="344" priority="6" operator="containsText" text="1- Bajo">
      <formula>NOT(ISERROR(SEARCH("1- Bajo",C8)))</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A1603D9D-018A-42BC-A27A-8AA6D92DE59C}"/>
    <dataValidation allowBlank="1" showInputMessage="1" showErrorMessage="1" prompt="Describir las actividades que se van a desarrollar para el proyecto" sqref="H7" xr:uid="{FFBD6A24-C06C-4DFD-ADEB-DA50645D54EF}"/>
    <dataValidation allowBlank="1" showInputMessage="1" showErrorMessage="1" prompt="Seleccionar si el responsable es el responsable de las acciones es el nivel central" sqref="I7:I8" xr:uid="{A42DD960-B66C-466C-A685-120F2CC2C0E4}"/>
    <dataValidation allowBlank="1" showInputMessage="1" showErrorMessage="1" prompt="seleccionar si el responsable de ejecutar las acciones es el nivel central" sqref="J8" xr:uid="{FFB9D759-6A8B-4FE9-98DD-ABD4461A4AA3}"/>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E307A585-F575-4666-80BE-F77BEE0F01EB}">
          <x14:formula1>
            <xm:f>'9- Matriz de Calor '!$S$7:$S$10</xm:f>
          </x14:formula1>
          <xm:sqref>G9:G89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14EBB-771A-4D32-A743-72E23FBA29EA}">
  <sheetPr>
    <tabColor theme="7" tint="0.39997558519241921"/>
  </sheetPr>
  <dimension ref="A1:M89"/>
  <sheetViews>
    <sheetView zoomScale="80" zoomScaleNormal="80" workbookViewId="0">
      <selection activeCell="K1" sqref="K1:M3"/>
    </sheetView>
  </sheetViews>
  <sheetFormatPr baseColWidth="10" defaultColWidth="11.42578125" defaultRowHeight="15"/>
  <cols>
    <col min="1" max="1" width="6.140625" style="250" customWidth="1"/>
    <col min="2" max="2" width="22.42578125" style="250" customWidth="1"/>
    <col min="3" max="3" width="42" customWidth="1"/>
    <col min="4" max="4" width="15.5703125" style="251" customWidth="1"/>
    <col min="5" max="5" width="10.85546875" style="252" customWidth="1"/>
    <col min="6" max="6" width="14.14062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57"/>
      <c r="B1" s="457"/>
      <c r="C1" s="457"/>
      <c r="D1" s="502"/>
      <c r="E1" s="502"/>
      <c r="F1" s="502"/>
      <c r="G1" s="502"/>
      <c r="H1" s="502"/>
      <c r="I1" s="502"/>
      <c r="J1" s="502"/>
      <c r="K1" s="498"/>
      <c r="L1" s="498"/>
      <c r="M1" s="498"/>
    </row>
    <row r="2" spans="1:13" s="11" customFormat="1" ht="39.75" customHeight="1">
      <c r="A2" s="457"/>
      <c r="B2" s="457"/>
      <c r="C2" s="457"/>
      <c r="D2" s="502"/>
      <c r="E2" s="502"/>
      <c r="F2" s="502"/>
      <c r="G2" s="502"/>
      <c r="H2" s="502"/>
      <c r="I2" s="502"/>
      <c r="J2" s="502"/>
      <c r="K2" s="498"/>
      <c r="L2" s="498"/>
      <c r="M2" s="498"/>
    </row>
    <row r="3" spans="1:13" s="11" customFormat="1" ht="3" customHeight="1">
      <c r="A3" s="457"/>
      <c r="B3" s="457"/>
      <c r="C3" s="457"/>
      <c r="D3" s="242"/>
      <c r="E3" s="242"/>
      <c r="F3" s="242"/>
      <c r="G3" s="242"/>
      <c r="H3" s="242"/>
      <c r="I3" s="242"/>
      <c r="J3" s="242"/>
      <c r="K3" s="498"/>
      <c r="L3" s="498"/>
      <c r="M3" s="498"/>
    </row>
    <row r="4" spans="1:13" s="11" customFormat="1" ht="21.75" customHeight="1">
      <c r="A4" s="499" t="s">
        <v>340</v>
      </c>
      <c r="B4" s="499"/>
      <c r="C4" s="501" t="str">
        <f>'6. Valoración Controles'!C4:K4</f>
        <v>MEJORAMIENTO INFRAESTRUCTURA FÍSICA</v>
      </c>
      <c r="D4" s="501"/>
      <c r="E4" s="501"/>
      <c r="F4" s="501"/>
      <c r="G4" s="501"/>
      <c r="H4" s="501"/>
      <c r="I4" s="501"/>
      <c r="J4" s="501"/>
      <c r="K4" s="501"/>
      <c r="L4" s="501"/>
      <c r="M4" s="501"/>
    </row>
    <row r="5" spans="1:13" s="11" customFormat="1" ht="40.9" customHeight="1">
      <c r="A5" s="499" t="s">
        <v>341</v>
      </c>
      <c r="B5" s="499"/>
      <c r="C5" s="500"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00"/>
      <c r="E5" s="500"/>
      <c r="F5" s="500"/>
      <c r="G5" s="500"/>
      <c r="H5" s="500"/>
      <c r="I5" s="500"/>
      <c r="J5" s="500"/>
      <c r="K5" s="500"/>
      <c r="L5" s="500"/>
      <c r="M5" s="500"/>
    </row>
    <row r="6" spans="1:13" s="11" customFormat="1" ht="24.75" customHeight="1">
      <c r="A6" s="499" t="s">
        <v>342</v>
      </c>
      <c r="B6" s="499"/>
      <c r="C6" s="500" t="s">
        <v>270</v>
      </c>
      <c r="D6" s="500"/>
      <c r="E6" s="500"/>
      <c r="F6" s="500"/>
      <c r="G6" s="500"/>
      <c r="H6" s="500"/>
      <c r="I6" s="500"/>
      <c r="J6" s="500"/>
      <c r="K6" s="500"/>
      <c r="L6" s="500"/>
      <c r="M6" s="500"/>
    </row>
    <row r="7" spans="1:13" s="247" customFormat="1" ht="24.75" customHeight="1">
      <c r="A7" s="532" t="s">
        <v>494</v>
      </c>
      <c r="B7" s="532"/>
      <c r="C7" s="532"/>
      <c r="D7" s="533" t="s">
        <v>495</v>
      </c>
      <c r="E7" s="533"/>
      <c r="F7" s="533"/>
      <c r="G7" s="534" t="s">
        <v>496</v>
      </c>
      <c r="H7" s="535" t="s">
        <v>497</v>
      </c>
      <c r="I7" s="535" t="s">
        <v>498</v>
      </c>
      <c r="J7" s="535"/>
      <c r="K7" s="535" t="s">
        <v>499</v>
      </c>
      <c r="L7" s="535"/>
      <c r="M7" s="534" t="s">
        <v>500</v>
      </c>
    </row>
    <row r="8" spans="1:13" s="248" customFormat="1" ht="57" customHeight="1">
      <c r="A8" s="243" t="s">
        <v>41</v>
      </c>
      <c r="B8" s="243" t="s">
        <v>209</v>
      </c>
      <c r="C8" s="243" t="s">
        <v>211</v>
      </c>
      <c r="D8" s="244" t="s">
        <v>221</v>
      </c>
      <c r="E8" s="244" t="s">
        <v>501</v>
      </c>
      <c r="F8" s="244" t="s">
        <v>502</v>
      </c>
      <c r="G8" s="534"/>
      <c r="H8" s="535"/>
      <c r="I8" s="245" t="s">
        <v>503</v>
      </c>
      <c r="J8" s="245" t="s">
        <v>504</v>
      </c>
      <c r="K8" s="245" t="s">
        <v>505</v>
      </c>
      <c r="L8" s="245" t="s">
        <v>506</v>
      </c>
      <c r="M8" s="534"/>
    </row>
    <row r="9" spans="1:13" s="249" customFormat="1" ht="3.75" customHeight="1" thickBot="1">
      <c r="A9" s="525"/>
      <c r="B9" s="525"/>
      <c r="C9" s="525"/>
      <c r="D9" s="525"/>
      <c r="E9" s="525"/>
      <c r="F9" s="525"/>
      <c r="G9" s="525"/>
      <c r="H9" s="256"/>
      <c r="I9" s="256"/>
      <c r="J9" s="256"/>
      <c r="K9" s="256"/>
      <c r="L9" s="256"/>
      <c r="M9" s="256"/>
    </row>
    <row r="10" spans="1:13" s="249" customFormat="1" ht="13.5" customHeight="1">
      <c r="A10" s="491">
        <f>'7. Mapa Final'!A10</f>
        <v>1</v>
      </c>
      <c r="B10" s="489" t="str">
        <f>'7. Mapa Final'!B10</f>
        <v xml:space="preserve">Fallas tecnológicas que impidan tramitar los procesos de contratación. </v>
      </c>
      <c r="C10" s="526" t="str">
        <f>'7. Mapa Final'!C10</f>
        <v>Posibilidad de no tramitar los procesos de contratación por impedimentos en la oportuna publicación de los mismos en las plataformas digitales destinadas para tal fin y /o la perdidad de información de la entidad, impidiendo la prestación del servicio de justicia.</v>
      </c>
      <c r="D10" s="527" t="str">
        <f>'7. Mapa Final'!J10</f>
        <v>Muy Baja - 1</v>
      </c>
      <c r="E10" s="528" t="str">
        <f>'7. Mapa Final'!K10</f>
        <v>Menor - 2</v>
      </c>
      <c r="F10" s="515" t="str">
        <f>'7. Mapa Final'!M10</f>
        <v>Bajo - 2</v>
      </c>
      <c r="G10" s="415"/>
      <c r="H10" s="526"/>
      <c r="I10" s="517" t="s">
        <v>508</v>
      </c>
      <c r="J10" s="517"/>
      <c r="K10" s="523">
        <v>45474</v>
      </c>
      <c r="L10" s="523">
        <v>45565</v>
      </c>
      <c r="M10" s="529"/>
    </row>
    <row r="11" spans="1:13" s="249" customFormat="1" ht="13.5" customHeight="1">
      <c r="A11" s="492"/>
      <c r="B11" s="490"/>
      <c r="C11" s="495"/>
      <c r="D11" s="497"/>
      <c r="E11" s="494"/>
      <c r="F11" s="514"/>
      <c r="G11" s="416"/>
      <c r="H11" s="495"/>
      <c r="I11" s="513"/>
      <c r="J11" s="513"/>
      <c r="K11" s="513"/>
      <c r="L11" s="513"/>
      <c r="M11" s="518"/>
    </row>
    <row r="12" spans="1:13" s="249" customFormat="1" ht="13.5" customHeight="1">
      <c r="A12" s="492"/>
      <c r="B12" s="490"/>
      <c r="C12" s="495"/>
      <c r="D12" s="497"/>
      <c r="E12" s="494"/>
      <c r="F12" s="514"/>
      <c r="G12" s="416"/>
      <c r="H12" s="495"/>
      <c r="I12" s="513"/>
      <c r="J12" s="513"/>
      <c r="K12" s="513"/>
      <c r="L12" s="513"/>
      <c r="M12" s="518"/>
    </row>
    <row r="13" spans="1:13" s="249" customFormat="1" ht="13.5" customHeight="1">
      <c r="A13" s="492"/>
      <c r="B13" s="490"/>
      <c r="C13" s="495"/>
      <c r="D13" s="497"/>
      <c r="E13" s="494"/>
      <c r="F13" s="514"/>
      <c r="G13" s="416"/>
      <c r="H13" s="495"/>
      <c r="I13" s="513"/>
      <c r="J13" s="513"/>
      <c r="K13" s="513"/>
      <c r="L13" s="513"/>
      <c r="M13" s="518"/>
    </row>
    <row r="14" spans="1:13" s="249" customFormat="1" ht="13.5" customHeight="1">
      <c r="A14" s="492"/>
      <c r="B14" s="490"/>
      <c r="C14" s="495"/>
      <c r="D14" s="497"/>
      <c r="E14" s="494"/>
      <c r="F14" s="514"/>
      <c r="G14" s="416"/>
      <c r="H14" s="495"/>
      <c r="I14" s="513"/>
      <c r="J14" s="513"/>
      <c r="K14" s="513"/>
      <c r="L14" s="513"/>
      <c r="M14" s="518"/>
    </row>
    <row r="15" spans="1:13" s="249" customFormat="1" ht="13.5" customHeight="1">
      <c r="A15" s="492"/>
      <c r="B15" s="490"/>
      <c r="C15" s="495"/>
      <c r="D15" s="497"/>
      <c r="E15" s="494"/>
      <c r="F15" s="514"/>
      <c r="G15" s="416"/>
      <c r="H15" s="495"/>
      <c r="I15" s="513"/>
      <c r="J15" s="513"/>
      <c r="K15" s="513"/>
      <c r="L15" s="513"/>
      <c r="M15" s="518"/>
    </row>
    <row r="16" spans="1:13" s="249" customFormat="1" ht="13.5" customHeight="1">
      <c r="A16" s="492"/>
      <c r="B16" s="490"/>
      <c r="C16" s="495"/>
      <c r="D16" s="497"/>
      <c r="E16" s="494"/>
      <c r="F16" s="514"/>
      <c r="G16" s="416"/>
      <c r="H16" s="495"/>
      <c r="I16" s="513"/>
      <c r="J16" s="513"/>
      <c r="K16" s="513"/>
      <c r="L16" s="513"/>
      <c r="M16" s="518"/>
    </row>
    <row r="17" spans="1:13" s="249" customFormat="1" ht="13.5" customHeight="1">
      <c r="A17" s="492"/>
      <c r="B17" s="490"/>
      <c r="C17" s="495"/>
      <c r="D17" s="497"/>
      <c r="E17" s="494"/>
      <c r="F17" s="514"/>
      <c r="G17" s="416"/>
      <c r="H17" s="495"/>
      <c r="I17" s="513"/>
      <c r="J17" s="513"/>
      <c r="K17" s="513"/>
      <c r="L17" s="513"/>
      <c r="M17" s="518"/>
    </row>
    <row r="18" spans="1:13" s="249" customFormat="1" ht="21.75" customHeight="1">
      <c r="A18" s="492"/>
      <c r="B18" s="490"/>
      <c r="C18" s="495"/>
      <c r="D18" s="497"/>
      <c r="E18" s="494"/>
      <c r="F18" s="514"/>
      <c r="G18" s="416"/>
      <c r="H18" s="495"/>
      <c r="I18" s="513"/>
      <c r="J18" s="513"/>
      <c r="K18" s="513"/>
      <c r="L18" s="513"/>
      <c r="M18" s="518"/>
    </row>
    <row r="19" spans="1:13" s="249" customFormat="1" ht="21.75" customHeight="1">
      <c r="A19" s="492"/>
      <c r="B19" s="490"/>
      <c r="C19" s="495"/>
      <c r="D19" s="497"/>
      <c r="E19" s="494"/>
      <c r="F19" s="514"/>
      <c r="G19" s="416"/>
      <c r="H19" s="495"/>
      <c r="I19" s="513"/>
      <c r="J19" s="513"/>
      <c r="K19" s="513"/>
      <c r="L19" s="513"/>
      <c r="M19" s="518"/>
    </row>
    <row r="20" spans="1:13" s="249" customFormat="1" ht="13.5" customHeight="1">
      <c r="A20" s="492">
        <f>'7. Mapa Final'!A20</f>
        <v>2</v>
      </c>
      <c r="B20" s="490" t="str">
        <f>'7. Mapa Final'!B20</f>
        <v>Fallas en la aplicación de prodecimientos contractuales.</v>
      </c>
      <c r="C20" s="495" t="str">
        <f>'7. Mapa Final'!C20</f>
        <v>Posibilidad de no realizar la contratación requerida para garantizar la prestación del servicio oportuno de justicia.</v>
      </c>
      <c r="D20" s="496" t="str">
        <f>'7. Mapa Final'!J20</f>
        <v>Baja - 2</v>
      </c>
      <c r="E20" s="493" t="str">
        <f>'7. Mapa Final'!K20</f>
        <v>Leve - 1</v>
      </c>
      <c r="F20" s="514" t="str">
        <f>'7. Mapa Final'!M20</f>
        <v>Bajo - 2</v>
      </c>
      <c r="G20" s="416"/>
      <c r="H20" s="495"/>
      <c r="I20" s="513" t="s">
        <v>508</v>
      </c>
      <c r="J20" s="513"/>
      <c r="K20" s="522">
        <v>45474</v>
      </c>
      <c r="L20" s="522">
        <v>45565</v>
      </c>
      <c r="M20" s="518"/>
    </row>
    <row r="21" spans="1:13" s="249" customFormat="1" ht="13.5" customHeight="1">
      <c r="A21" s="492"/>
      <c r="B21" s="490"/>
      <c r="C21" s="495"/>
      <c r="D21" s="497"/>
      <c r="E21" s="494"/>
      <c r="F21" s="514"/>
      <c r="G21" s="416"/>
      <c r="H21" s="495"/>
      <c r="I21" s="513"/>
      <c r="J21" s="513"/>
      <c r="K21" s="513"/>
      <c r="L21" s="513"/>
      <c r="M21" s="518"/>
    </row>
    <row r="22" spans="1:13" s="249" customFormat="1" ht="13.5" customHeight="1">
      <c r="A22" s="492"/>
      <c r="B22" s="490"/>
      <c r="C22" s="495"/>
      <c r="D22" s="497"/>
      <c r="E22" s="494"/>
      <c r="F22" s="514"/>
      <c r="G22" s="416"/>
      <c r="H22" s="495"/>
      <c r="I22" s="513"/>
      <c r="J22" s="513"/>
      <c r="K22" s="513"/>
      <c r="L22" s="513"/>
      <c r="M22" s="518"/>
    </row>
    <row r="23" spans="1:13" s="249" customFormat="1" ht="13.5" customHeight="1">
      <c r="A23" s="492"/>
      <c r="B23" s="490"/>
      <c r="C23" s="495"/>
      <c r="D23" s="497"/>
      <c r="E23" s="494"/>
      <c r="F23" s="514"/>
      <c r="G23" s="416"/>
      <c r="H23" s="495"/>
      <c r="I23" s="513"/>
      <c r="J23" s="513"/>
      <c r="K23" s="513"/>
      <c r="L23" s="513"/>
      <c r="M23" s="518"/>
    </row>
    <row r="24" spans="1:13" s="249" customFormat="1" ht="13.5" customHeight="1">
      <c r="A24" s="492"/>
      <c r="B24" s="490"/>
      <c r="C24" s="495"/>
      <c r="D24" s="497"/>
      <c r="E24" s="494"/>
      <c r="F24" s="514"/>
      <c r="G24" s="416"/>
      <c r="H24" s="495"/>
      <c r="I24" s="513"/>
      <c r="J24" s="513"/>
      <c r="K24" s="513"/>
      <c r="L24" s="513"/>
      <c r="M24" s="518"/>
    </row>
    <row r="25" spans="1:13" s="249" customFormat="1" ht="13.5" customHeight="1">
      <c r="A25" s="492"/>
      <c r="B25" s="490"/>
      <c r="C25" s="495"/>
      <c r="D25" s="497"/>
      <c r="E25" s="494"/>
      <c r="F25" s="514"/>
      <c r="G25" s="416"/>
      <c r="H25" s="495"/>
      <c r="I25" s="513"/>
      <c r="J25" s="513"/>
      <c r="K25" s="513"/>
      <c r="L25" s="513"/>
      <c r="M25" s="518"/>
    </row>
    <row r="26" spans="1:13" s="249" customFormat="1" ht="13.5" customHeight="1">
      <c r="A26" s="492"/>
      <c r="B26" s="490"/>
      <c r="C26" s="495"/>
      <c r="D26" s="497"/>
      <c r="E26" s="494"/>
      <c r="F26" s="514"/>
      <c r="G26" s="416"/>
      <c r="H26" s="495"/>
      <c r="I26" s="513"/>
      <c r="J26" s="513"/>
      <c r="K26" s="513"/>
      <c r="L26" s="513"/>
      <c r="M26" s="518"/>
    </row>
    <row r="27" spans="1:13" s="249" customFormat="1" ht="13.5" customHeight="1">
      <c r="A27" s="492"/>
      <c r="B27" s="490"/>
      <c r="C27" s="495"/>
      <c r="D27" s="497"/>
      <c r="E27" s="494"/>
      <c r="F27" s="514"/>
      <c r="G27" s="416"/>
      <c r="H27" s="495"/>
      <c r="I27" s="513"/>
      <c r="J27" s="513"/>
      <c r="K27" s="513"/>
      <c r="L27" s="513"/>
      <c r="M27" s="518"/>
    </row>
    <row r="28" spans="1:13" s="249" customFormat="1" ht="21.75" customHeight="1">
      <c r="A28" s="492"/>
      <c r="B28" s="490"/>
      <c r="C28" s="495"/>
      <c r="D28" s="497"/>
      <c r="E28" s="494"/>
      <c r="F28" s="514"/>
      <c r="G28" s="416"/>
      <c r="H28" s="495"/>
      <c r="I28" s="513"/>
      <c r="J28" s="513"/>
      <c r="K28" s="513"/>
      <c r="L28" s="513"/>
      <c r="M28" s="518"/>
    </row>
    <row r="29" spans="1:13" s="249" customFormat="1" ht="21.75" customHeight="1">
      <c r="A29" s="492"/>
      <c r="B29" s="490"/>
      <c r="C29" s="495"/>
      <c r="D29" s="497"/>
      <c r="E29" s="494"/>
      <c r="F29" s="514"/>
      <c r="G29" s="416"/>
      <c r="H29" s="495"/>
      <c r="I29" s="513"/>
      <c r="J29" s="513"/>
      <c r="K29" s="513"/>
      <c r="L29" s="513"/>
      <c r="M29" s="518"/>
    </row>
    <row r="30" spans="1:13" s="249" customFormat="1" ht="13.5" customHeight="1">
      <c r="A30" s="492">
        <f>'7. Mapa Final'!A30</f>
        <v>3</v>
      </c>
      <c r="B30" s="490" t="str">
        <f>'7. Mapa Final'!B30</f>
        <v>Incumplimiento de los mantenimientos preventivos y correctivos.</v>
      </c>
      <c r="C30" s="495" t="str">
        <f>'7. Mapa Final'!C30</f>
        <v>No ejecutar en forma oportuna y acorde con estipulaciones técnicas los mantenimientos de bienes muebles, inmuebles y equipos.</v>
      </c>
      <c r="D30" s="496" t="str">
        <f>'7. Mapa Final'!J30</f>
        <v>Media - 3</v>
      </c>
      <c r="E30" s="493" t="str">
        <f>'7. Mapa Final'!K30</f>
        <v>Moderado - 3</v>
      </c>
      <c r="F30" s="514" t="str">
        <f>'7. Mapa Final'!M30</f>
        <v>Moderado - 9</v>
      </c>
      <c r="G30" s="416"/>
      <c r="H30" s="495"/>
      <c r="I30" s="513" t="s">
        <v>508</v>
      </c>
      <c r="J30" s="513"/>
      <c r="K30" s="522">
        <v>45474</v>
      </c>
      <c r="L30" s="522">
        <v>45565</v>
      </c>
      <c r="M30" s="518"/>
    </row>
    <row r="31" spans="1:13" s="249" customFormat="1" ht="13.5" customHeight="1">
      <c r="A31" s="492"/>
      <c r="B31" s="490"/>
      <c r="C31" s="495"/>
      <c r="D31" s="497"/>
      <c r="E31" s="494"/>
      <c r="F31" s="514"/>
      <c r="G31" s="416"/>
      <c r="H31" s="495"/>
      <c r="I31" s="513"/>
      <c r="J31" s="513"/>
      <c r="K31" s="513"/>
      <c r="L31" s="513"/>
      <c r="M31" s="518"/>
    </row>
    <row r="32" spans="1:13" s="249" customFormat="1" ht="13.5" customHeight="1">
      <c r="A32" s="492"/>
      <c r="B32" s="490"/>
      <c r="C32" s="495"/>
      <c r="D32" s="497"/>
      <c r="E32" s="494"/>
      <c r="F32" s="514"/>
      <c r="G32" s="416"/>
      <c r="H32" s="495"/>
      <c r="I32" s="513"/>
      <c r="J32" s="513"/>
      <c r="K32" s="513"/>
      <c r="L32" s="513"/>
      <c r="M32" s="518"/>
    </row>
    <row r="33" spans="1:13" s="249" customFormat="1" ht="13.5" customHeight="1">
      <c r="A33" s="492"/>
      <c r="B33" s="490"/>
      <c r="C33" s="495"/>
      <c r="D33" s="497"/>
      <c r="E33" s="494"/>
      <c r="F33" s="514"/>
      <c r="G33" s="416"/>
      <c r="H33" s="495"/>
      <c r="I33" s="513"/>
      <c r="J33" s="513"/>
      <c r="K33" s="513"/>
      <c r="L33" s="513"/>
      <c r="M33" s="518"/>
    </row>
    <row r="34" spans="1:13" s="249" customFormat="1" ht="13.5" customHeight="1">
      <c r="A34" s="492"/>
      <c r="B34" s="490"/>
      <c r="C34" s="495"/>
      <c r="D34" s="497"/>
      <c r="E34" s="494"/>
      <c r="F34" s="514"/>
      <c r="G34" s="416"/>
      <c r="H34" s="495"/>
      <c r="I34" s="513"/>
      <c r="J34" s="513"/>
      <c r="K34" s="513"/>
      <c r="L34" s="513"/>
      <c r="M34" s="518"/>
    </row>
    <row r="35" spans="1:13" s="249" customFormat="1" ht="13.5" customHeight="1">
      <c r="A35" s="492"/>
      <c r="B35" s="490"/>
      <c r="C35" s="495"/>
      <c r="D35" s="497"/>
      <c r="E35" s="494"/>
      <c r="F35" s="514"/>
      <c r="G35" s="416"/>
      <c r="H35" s="495"/>
      <c r="I35" s="513"/>
      <c r="J35" s="513"/>
      <c r="K35" s="513"/>
      <c r="L35" s="513"/>
      <c r="M35" s="518"/>
    </row>
    <row r="36" spans="1:13" s="249" customFormat="1" ht="13.5" customHeight="1">
      <c r="A36" s="492"/>
      <c r="B36" s="490"/>
      <c r="C36" s="495"/>
      <c r="D36" s="497"/>
      <c r="E36" s="494"/>
      <c r="F36" s="514"/>
      <c r="G36" s="416"/>
      <c r="H36" s="495"/>
      <c r="I36" s="513"/>
      <c r="J36" s="513"/>
      <c r="K36" s="513"/>
      <c r="L36" s="513"/>
      <c r="M36" s="518"/>
    </row>
    <row r="37" spans="1:13" s="249" customFormat="1" ht="13.5" customHeight="1">
      <c r="A37" s="492"/>
      <c r="B37" s="490"/>
      <c r="C37" s="495"/>
      <c r="D37" s="497"/>
      <c r="E37" s="494"/>
      <c r="F37" s="514"/>
      <c r="G37" s="416"/>
      <c r="H37" s="495"/>
      <c r="I37" s="513"/>
      <c r="J37" s="513"/>
      <c r="K37" s="513"/>
      <c r="L37" s="513"/>
      <c r="M37" s="518"/>
    </row>
    <row r="38" spans="1:13" s="249" customFormat="1" ht="21.75" customHeight="1">
      <c r="A38" s="492"/>
      <c r="B38" s="490"/>
      <c r="C38" s="495"/>
      <c r="D38" s="497"/>
      <c r="E38" s="494"/>
      <c r="F38" s="514"/>
      <c r="G38" s="416"/>
      <c r="H38" s="495"/>
      <c r="I38" s="513"/>
      <c r="J38" s="513"/>
      <c r="K38" s="513"/>
      <c r="L38" s="513"/>
      <c r="M38" s="518"/>
    </row>
    <row r="39" spans="1:13" s="249" customFormat="1" ht="21.75" customHeight="1">
      <c r="A39" s="492"/>
      <c r="B39" s="490"/>
      <c r="C39" s="495"/>
      <c r="D39" s="497"/>
      <c r="E39" s="494"/>
      <c r="F39" s="514"/>
      <c r="G39" s="416"/>
      <c r="H39" s="495"/>
      <c r="I39" s="513"/>
      <c r="J39" s="513"/>
      <c r="K39" s="513"/>
      <c r="L39" s="513"/>
      <c r="M39" s="518"/>
    </row>
    <row r="40" spans="1:13" s="249" customFormat="1" ht="13.5" customHeight="1">
      <c r="A40" s="531">
        <f>'7. Mapa Final'!A40</f>
        <v>4</v>
      </c>
      <c r="B40" s="490" t="str">
        <f>'7. Mapa Final'!B40</f>
        <v>Corrupción en los procesos de contratación, ejecución y/o manejo de información. Ofercer, prometer, entregar, aceptar o solicitar una ventaja indebida para conseguir la la recepción de Diseños u obras, adición  de  contratos de Estudios y Diseños o construcción de sedes y despachos judiciales.</v>
      </c>
      <c r="C40" s="495" t="str">
        <f>'7. Mapa Final'!C40</f>
        <v xml:space="preserve">Recibir dádivas o beneficios a nombre propio o de terceros por revelar información confidencial, alterar, retener o no publicar información en los procesos. </v>
      </c>
      <c r="D40" s="496" t="str">
        <f>'7. Mapa Final'!J40</f>
        <v>Muy Baja - 1</v>
      </c>
      <c r="E40" s="493" t="str">
        <f>'7. Mapa Final'!K40</f>
        <v>Moderado - 3</v>
      </c>
      <c r="F40" s="514" t="str">
        <f>'7. Mapa Final'!M40</f>
        <v>Moderado - 3</v>
      </c>
      <c r="G40" s="416"/>
      <c r="H40" s="495"/>
      <c r="I40" s="513" t="s">
        <v>508</v>
      </c>
      <c r="J40" s="513"/>
      <c r="K40" s="522">
        <v>45474</v>
      </c>
      <c r="L40" s="522">
        <v>45565</v>
      </c>
      <c r="M40" s="518"/>
    </row>
    <row r="41" spans="1:13" s="249" customFormat="1" ht="13.5" customHeight="1">
      <c r="A41" s="531"/>
      <c r="B41" s="490"/>
      <c r="C41" s="495"/>
      <c r="D41" s="497"/>
      <c r="E41" s="494"/>
      <c r="F41" s="514"/>
      <c r="G41" s="416"/>
      <c r="H41" s="495"/>
      <c r="I41" s="513"/>
      <c r="J41" s="513"/>
      <c r="K41" s="513"/>
      <c r="L41" s="513"/>
      <c r="M41" s="518"/>
    </row>
    <row r="42" spans="1:13" s="249" customFormat="1" ht="13.5" customHeight="1">
      <c r="A42" s="531"/>
      <c r="B42" s="490"/>
      <c r="C42" s="495"/>
      <c r="D42" s="497"/>
      <c r="E42" s="494"/>
      <c r="F42" s="514"/>
      <c r="G42" s="416"/>
      <c r="H42" s="495"/>
      <c r="I42" s="513"/>
      <c r="J42" s="513"/>
      <c r="K42" s="513"/>
      <c r="L42" s="513"/>
      <c r="M42" s="518"/>
    </row>
    <row r="43" spans="1:13" s="249" customFormat="1" ht="13.5" customHeight="1">
      <c r="A43" s="531"/>
      <c r="B43" s="490"/>
      <c r="C43" s="495"/>
      <c r="D43" s="497"/>
      <c r="E43" s="494"/>
      <c r="F43" s="514"/>
      <c r="G43" s="416"/>
      <c r="H43" s="495"/>
      <c r="I43" s="513"/>
      <c r="J43" s="513"/>
      <c r="K43" s="513"/>
      <c r="L43" s="513"/>
      <c r="M43" s="518"/>
    </row>
    <row r="44" spans="1:13" s="249" customFormat="1" ht="13.5" customHeight="1">
      <c r="A44" s="531"/>
      <c r="B44" s="490"/>
      <c r="C44" s="495"/>
      <c r="D44" s="497"/>
      <c r="E44" s="494"/>
      <c r="F44" s="514"/>
      <c r="G44" s="416"/>
      <c r="H44" s="495"/>
      <c r="I44" s="513"/>
      <c r="J44" s="513"/>
      <c r="K44" s="513"/>
      <c r="L44" s="513"/>
      <c r="M44" s="518"/>
    </row>
    <row r="45" spans="1:13" s="249" customFormat="1" ht="13.5" customHeight="1">
      <c r="A45" s="531"/>
      <c r="B45" s="490"/>
      <c r="C45" s="495"/>
      <c r="D45" s="497"/>
      <c r="E45" s="494"/>
      <c r="F45" s="514"/>
      <c r="G45" s="416"/>
      <c r="H45" s="495"/>
      <c r="I45" s="513"/>
      <c r="J45" s="513"/>
      <c r="K45" s="513"/>
      <c r="L45" s="513"/>
      <c r="M45" s="518"/>
    </row>
    <row r="46" spans="1:13" s="249" customFormat="1" ht="13.5" customHeight="1">
      <c r="A46" s="531"/>
      <c r="B46" s="490"/>
      <c r="C46" s="495"/>
      <c r="D46" s="497"/>
      <c r="E46" s="494"/>
      <c r="F46" s="514"/>
      <c r="G46" s="416"/>
      <c r="H46" s="495"/>
      <c r="I46" s="513"/>
      <c r="J46" s="513"/>
      <c r="K46" s="513"/>
      <c r="L46" s="513"/>
      <c r="M46" s="518"/>
    </row>
    <row r="47" spans="1:13" s="249" customFormat="1" ht="13.5" customHeight="1">
      <c r="A47" s="531"/>
      <c r="B47" s="490"/>
      <c r="C47" s="495"/>
      <c r="D47" s="497"/>
      <c r="E47" s="494"/>
      <c r="F47" s="514"/>
      <c r="G47" s="416"/>
      <c r="H47" s="495"/>
      <c r="I47" s="513"/>
      <c r="J47" s="513"/>
      <c r="K47" s="513"/>
      <c r="L47" s="513"/>
      <c r="M47" s="518"/>
    </row>
    <row r="48" spans="1:13" s="249" customFormat="1" ht="21.75" customHeight="1">
      <c r="A48" s="531"/>
      <c r="B48" s="490"/>
      <c r="C48" s="495"/>
      <c r="D48" s="497"/>
      <c r="E48" s="494"/>
      <c r="F48" s="514"/>
      <c r="G48" s="416"/>
      <c r="H48" s="495"/>
      <c r="I48" s="513"/>
      <c r="J48" s="513"/>
      <c r="K48" s="513"/>
      <c r="L48" s="513"/>
      <c r="M48" s="518"/>
    </row>
    <row r="49" spans="1:13" s="249" customFormat="1" ht="21.75" customHeight="1">
      <c r="A49" s="531"/>
      <c r="B49" s="490"/>
      <c r="C49" s="495"/>
      <c r="D49" s="497"/>
      <c r="E49" s="494"/>
      <c r="F49" s="514"/>
      <c r="G49" s="416"/>
      <c r="H49" s="495"/>
      <c r="I49" s="513"/>
      <c r="J49" s="513"/>
      <c r="K49" s="513"/>
      <c r="L49" s="513"/>
      <c r="M49" s="518"/>
    </row>
    <row r="50" spans="1:13" s="249" customFormat="1" ht="13.5" customHeight="1">
      <c r="A50" s="531" t="e">
        <f>'7. Mapa Final'!A50</f>
        <v>#REF!</v>
      </c>
      <c r="B50" s="490" t="e">
        <f>'7. Mapa Final'!B50</f>
        <v>#REF!</v>
      </c>
      <c r="C50" s="495" t="e">
        <f>'7. Mapa Final'!C50</f>
        <v>#REF!</v>
      </c>
      <c r="D50" s="496" t="e">
        <f>'7. Mapa Final'!J50</f>
        <v>#REF!</v>
      </c>
      <c r="E50" s="493" t="e">
        <f>'7. Mapa Final'!K50</f>
        <v>#REF!</v>
      </c>
      <c r="F50" s="514" t="e">
        <f>'7. Mapa Final'!M50</f>
        <v>#REF!</v>
      </c>
      <c r="G50" s="416"/>
      <c r="H50" s="495"/>
      <c r="I50" s="513" t="s">
        <v>508</v>
      </c>
      <c r="J50" s="513"/>
      <c r="K50" s="522">
        <v>45474</v>
      </c>
      <c r="L50" s="522">
        <v>45565</v>
      </c>
      <c r="M50" s="518"/>
    </row>
    <row r="51" spans="1:13" s="249" customFormat="1" ht="13.5" customHeight="1">
      <c r="A51" s="531"/>
      <c r="B51" s="490"/>
      <c r="C51" s="495"/>
      <c r="D51" s="497"/>
      <c r="E51" s="494"/>
      <c r="F51" s="514"/>
      <c r="G51" s="416"/>
      <c r="H51" s="495"/>
      <c r="I51" s="513"/>
      <c r="J51" s="513"/>
      <c r="K51" s="513"/>
      <c r="L51" s="513"/>
      <c r="M51" s="518"/>
    </row>
    <row r="52" spans="1:13" s="249" customFormat="1" ht="13.5" customHeight="1">
      <c r="A52" s="531"/>
      <c r="B52" s="490"/>
      <c r="C52" s="495"/>
      <c r="D52" s="497"/>
      <c r="E52" s="494"/>
      <c r="F52" s="514"/>
      <c r="G52" s="416"/>
      <c r="H52" s="495"/>
      <c r="I52" s="513"/>
      <c r="J52" s="513"/>
      <c r="K52" s="513"/>
      <c r="L52" s="513"/>
      <c r="M52" s="518"/>
    </row>
    <row r="53" spans="1:13" s="249" customFormat="1" ht="13.5" customHeight="1">
      <c r="A53" s="531"/>
      <c r="B53" s="490"/>
      <c r="C53" s="495"/>
      <c r="D53" s="497"/>
      <c r="E53" s="494"/>
      <c r="F53" s="514"/>
      <c r="G53" s="416"/>
      <c r="H53" s="495"/>
      <c r="I53" s="513"/>
      <c r="J53" s="513"/>
      <c r="K53" s="513"/>
      <c r="L53" s="513"/>
      <c r="M53" s="518"/>
    </row>
    <row r="54" spans="1:13" s="249" customFormat="1" ht="13.5" customHeight="1">
      <c r="A54" s="531"/>
      <c r="B54" s="490"/>
      <c r="C54" s="495"/>
      <c r="D54" s="497"/>
      <c r="E54" s="494"/>
      <c r="F54" s="514"/>
      <c r="G54" s="416"/>
      <c r="H54" s="495"/>
      <c r="I54" s="513"/>
      <c r="J54" s="513"/>
      <c r="K54" s="513"/>
      <c r="L54" s="513"/>
      <c r="M54" s="518"/>
    </row>
    <row r="55" spans="1:13" s="249" customFormat="1" ht="13.5" customHeight="1">
      <c r="A55" s="531"/>
      <c r="B55" s="490"/>
      <c r="C55" s="495"/>
      <c r="D55" s="497"/>
      <c r="E55" s="494"/>
      <c r="F55" s="514"/>
      <c r="G55" s="416"/>
      <c r="H55" s="495"/>
      <c r="I55" s="513"/>
      <c r="J55" s="513"/>
      <c r="K55" s="513"/>
      <c r="L55" s="513"/>
      <c r="M55" s="518"/>
    </row>
    <row r="56" spans="1:13" s="249" customFormat="1" ht="13.5" customHeight="1">
      <c r="A56" s="531"/>
      <c r="B56" s="490"/>
      <c r="C56" s="495"/>
      <c r="D56" s="497"/>
      <c r="E56" s="494"/>
      <c r="F56" s="514"/>
      <c r="G56" s="416"/>
      <c r="H56" s="495"/>
      <c r="I56" s="513"/>
      <c r="J56" s="513"/>
      <c r="K56" s="513"/>
      <c r="L56" s="513"/>
      <c r="M56" s="518"/>
    </row>
    <row r="57" spans="1:13" s="249" customFormat="1" ht="13.5" customHeight="1">
      <c r="A57" s="531"/>
      <c r="B57" s="490"/>
      <c r="C57" s="495"/>
      <c r="D57" s="497"/>
      <c r="E57" s="494"/>
      <c r="F57" s="514"/>
      <c r="G57" s="416"/>
      <c r="H57" s="495"/>
      <c r="I57" s="513"/>
      <c r="J57" s="513"/>
      <c r="K57" s="513"/>
      <c r="L57" s="513"/>
      <c r="M57" s="518"/>
    </row>
    <row r="58" spans="1:13" s="249" customFormat="1" ht="21.75" customHeight="1">
      <c r="A58" s="531"/>
      <c r="B58" s="490"/>
      <c r="C58" s="495"/>
      <c r="D58" s="497"/>
      <c r="E58" s="494"/>
      <c r="F58" s="514"/>
      <c r="G58" s="416"/>
      <c r="H58" s="495"/>
      <c r="I58" s="513"/>
      <c r="J58" s="513"/>
      <c r="K58" s="513"/>
      <c r="L58" s="513"/>
      <c r="M58" s="518"/>
    </row>
    <row r="59" spans="1:13" s="249" customFormat="1" ht="21.75" customHeight="1">
      <c r="A59" s="531"/>
      <c r="B59" s="490"/>
      <c r="C59" s="495"/>
      <c r="D59" s="497"/>
      <c r="E59" s="494"/>
      <c r="F59" s="514"/>
      <c r="G59" s="416"/>
      <c r="H59" s="495"/>
      <c r="I59" s="513"/>
      <c r="J59" s="513"/>
      <c r="K59" s="513"/>
      <c r="L59" s="513"/>
      <c r="M59" s="518"/>
    </row>
    <row r="60" spans="1:13" s="249" customFormat="1" ht="13.5" customHeight="1">
      <c r="A60" s="531">
        <f>'7. Mapa Final'!A60</f>
        <v>5</v>
      </c>
      <c r="B60" s="490" t="str">
        <f>'7. Mapa Final'!B60</f>
        <v>Carencia de la prestación del servicio Público de Administrar Justicia o prestarlo de manera tardía por causas ajenas a la voluntad de los servidores judiciales.</v>
      </c>
      <c r="C60" s="495" t="str">
        <f>'7. Mapa Final'!C60</f>
        <v>Posibilidad de afectación en la prestación del servicio de Justicia debido a un suceso de fuerza mayor que imposibilita la gestión de la administración judicial (contratación de obras y servicios).</v>
      </c>
      <c r="D60" s="496" t="str">
        <f>'7. Mapa Final'!J60</f>
        <v>Muy Baja - 1</v>
      </c>
      <c r="E60" s="493" t="str">
        <f>'7. Mapa Final'!K60</f>
        <v>Leve - 1</v>
      </c>
      <c r="F60" s="514" t="str">
        <f>'7. Mapa Final'!M60</f>
        <v>Bajo - 1</v>
      </c>
      <c r="G60" s="416"/>
      <c r="H60" s="495"/>
      <c r="I60" s="513" t="s">
        <v>508</v>
      </c>
      <c r="J60" s="513"/>
      <c r="K60" s="522">
        <v>45474</v>
      </c>
      <c r="L60" s="522">
        <v>45565</v>
      </c>
      <c r="M60" s="518"/>
    </row>
    <row r="61" spans="1:13" s="249" customFormat="1" ht="13.5" customHeight="1">
      <c r="A61" s="531"/>
      <c r="B61" s="490"/>
      <c r="C61" s="495"/>
      <c r="D61" s="497"/>
      <c r="E61" s="494"/>
      <c r="F61" s="514"/>
      <c r="G61" s="416"/>
      <c r="H61" s="495"/>
      <c r="I61" s="513"/>
      <c r="J61" s="513"/>
      <c r="K61" s="513"/>
      <c r="L61" s="513"/>
      <c r="M61" s="518"/>
    </row>
    <row r="62" spans="1:13" s="249" customFormat="1" ht="13.5" customHeight="1">
      <c r="A62" s="531"/>
      <c r="B62" s="490"/>
      <c r="C62" s="495"/>
      <c r="D62" s="497"/>
      <c r="E62" s="494"/>
      <c r="F62" s="514"/>
      <c r="G62" s="416"/>
      <c r="H62" s="495"/>
      <c r="I62" s="513"/>
      <c r="J62" s="513"/>
      <c r="K62" s="513"/>
      <c r="L62" s="513"/>
      <c r="M62" s="518"/>
    </row>
    <row r="63" spans="1:13" s="249" customFormat="1" ht="13.5" customHeight="1">
      <c r="A63" s="531"/>
      <c r="B63" s="490"/>
      <c r="C63" s="495"/>
      <c r="D63" s="497"/>
      <c r="E63" s="494"/>
      <c r="F63" s="514"/>
      <c r="G63" s="416"/>
      <c r="H63" s="495"/>
      <c r="I63" s="513"/>
      <c r="J63" s="513"/>
      <c r="K63" s="513"/>
      <c r="L63" s="513"/>
      <c r="M63" s="518"/>
    </row>
    <row r="64" spans="1:13" s="249" customFormat="1" ht="13.5" customHeight="1">
      <c r="A64" s="531"/>
      <c r="B64" s="490"/>
      <c r="C64" s="495"/>
      <c r="D64" s="497"/>
      <c r="E64" s="494"/>
      <c r="F64" s="514"/>
      <c r="G64" s="416"/>
      <c r="H64" s="495"/>
      <c r="I64" s="513"/>
      <c r="J64" s="513"/>
      <c r="K64" s="513"/>
      <c r="L64" s="513"/>
      <c r="M64" s="518"/>
    </row>
    <row r="65" spans="1:13" s="249" customFormat="1" ht="13.5" customHeight="1">
      <c r="A65" s="531"/>
      <c r="B65" s="490"/>
      <c r="C65" s="495"/>
      <c r="D65" s="497"/>
      <c r="E65" s="494"/>
      <c r="F65" s="514"/>
      <c r="G65" s="416"/>
      <c r="H65" s="495"/>
      <c r="I65" s="513"/>
      <c r="J65" s="513"/>
      <c r="K65" s="513"/>
      <c r="L65" s="513"/>
      <c r="M65" s="518"/>
    </row>
    <row r="66" spans="1:13" s="249" customFormat="1" ht="13.5" customHeight="1">
      <c r="A66" s="531"/>
      <c r="B66" s="490"/>
      <c r="C66" s="495"/>
      <c r="D66" s="497"/>
      <c r="E66" s="494"/>
      <c r="F66" s="514"/>
      <c r="G66" s="416"/>
      <c r="H66" s="495"/>
      <c r="I66" s="513"/>
      <c r="J66" s="513"/>
      <c r="K66" s="513"/>
      <c r="L66" s="513"/>
      <c r="M66" s="518"/>
    </row>
    <row r="67" spans="1:13" s="249" customFormat="1" ht="13.5" customHeight="1">
      <c r="A67" s="531"/>
      <c r="B67" s="490"/>
      <c r="C67" s="495"/>
      <c r="D67" s="497"/>
      <c r="E67" s="494"/>
      <c r="F67" s="514"/>
      <c r="G67" s="416"/>
      <c r="H67" s="495"/>
      <c r="I67" s="513"/>
      <c r="J67" s="513"/>
      <c r="K67" s="513"/>
      <c r="L67" s="513"/>
      <c r="M67" s="518"/>
    </row>
    <row r="68" spans="1:13" s="249" customFormat="1" ht="21.75" customHeight="1">
      <c r="A68" s="531"/>
      <c r="B68" s="490"/>
      <c r="C68" s="495"/>
      <c r="D68" s="497"/>
      <c r="E68" s="494"/>
      <c r="F68" s="514"/>
      <c r="G68" s="416"/>
      <c r="H68" s="495"/>
      <c r="I68" s="513"/>
      <c r="J68" s="513"/>
      <c r="K68" s="513"/>
      <c r="L68" s="513"/>
      <c r="M68" s="518"/>
    </row>
    <row r="69" spans="1:13" s="249" customFormat="1" ht="21.75" customHeight="1">
      <c r="A69" s="531"/>
      <c r="B69" s="490"/>
      <c r="C69" s="495"/>
      <c r="D69" s="497"/>
      <c r="E69" s="494"/>
      <c r="F69" s="514"/>
      <c r="G69" s="416"/>
      <c r="H69" s="495"/>
      <c r="I69" s="513"/>
      <c r="J69" s="513"/>
      <c r="K69" s="513"/>
      <c r="L69" s="513"/>
      <c r="M69" s="518"/>
    </row>
    <row r="70" spans="1:13" s="249" customFormat="1" ht="13.5" customHeight="1">
      <c r="A70" s="531">
        <f>'7. Mapa Final'!A70</f>
        <v>6</v>
      </c>
      <c r="B70" s="490" t="str">
        <f>'7. Mapa Final'!B70</f>
        <v xml:space="preserve">Inaplicavilidad de la normatividad ambiental vigente en los procesos de contratación de obras y servicios </v>
      </c>
      <c r="C70" s="495" t="str">
        <f>'7. Mapa Final'!C70</f>
        <v>Posibilidad de afectación ambiental debido al desconocimiento de los lineamientos ambientales y normatividad ambiental vigente para la contratación de obras y servicios.</v>
      </c>
      <c r="D70" s="496" t="str">
        <f>'7. Mapa Final'!J70</f>
        <v>Muy Baja - 1</v>
      </c>
      <c r="E70" s="493" t="str">
        <f>'7. Mapa Final'!K70</f>
        <v>Moderado - 3</v>
      </c>
      <c r="F70" s="514" t="str">
        <f>'7. Mapa Final'!M70</f>
        <v>Moderado - 3</v>
      </c>
      <c r="G70" s="416"/>
      <c r="H70" s="495"/>
      <c r="I70" s="513" t="s">
        <v>508</v>
      </c>
      <c r="J70" s="513"/>
      <c r="K70" s="522">
        <v>45474</v>
      </c>
      <c r="L70" s="522">
        <v>45565</v>
      </c>
      <c r="M70" s="518"/>
    </row>
    <row r="71" spans="1:13" s="249" customFormat="1" ht="13.5" customHeight="1">
      <c r="A71" s="531"/>
      <c r="B71" s="490"/>
      <c r="C71" s="495"/>
      <c r="D71" s="497"/>
      <c r="E71" s="494"/>
      <c r="F71" s="514"/>
      <c r="G71" s="416"/>
      <c r="H71" s="495"/>
      <c r="I71" s="513"/>
      <c r="J71" s="513"/>
      <c r="K71" s="513"/>
      <c r="L71" s="513"/>
      <c r="M71" s="518"/>
    </row>
    <row r="72" spans="1:13" s="249" customFormat="1" ht="13.5" customHeight="1">
      <c r="A72" s="531"/>
      <c r="B72" s="490"/>
      <c r="C72" s="495"/>
      <c r="D72" s="497"/>
      <c r="E72" s="494"/>
      <c r="F72" s="514"/>
      <c r="G72" s="416"/>
      <c r="H72" s="495"/>
      <c r="I72" s="513"/>
      <c r="J72" s="513"/>
      <c r="K72" s="513"/>
      <c r="L72" s="513"/>
      <c r="M72" s="518"/>
    </row>
    <row r="73" spans="1:13" s="249" customFormat="1" ht="13.5" customHeight="1">
      <c r="A73" s="531"/>
      <c r="B73" s="490"/>
      <c r="C73" s="495"/>
      <c r="D73" s="497"/>
      <c r="E73" s="494"/>
      <c r="F73" s="514"/>
      <c r="G73" s="416"/>
      <c r="H73" s="495"/>
      <c r="I73" s="513"/>
      <c r="J73" s="513"/>
      <c r="K73" s="513"/>
      <c r="L73" s="513"/>
      <c r="M73" s="518"/>
    </row>
    <row r="74" spans="1:13" s="249" customFormat="1" ht="13.5" customHeight="1">
      <c r="A74" s="531"/>
      <c r="B74" s="490"/>
      <c r="C74" s="495"/>
      <c r="D74" s="497"/>
      <c r="E74" s="494"/>
      <c r="F74" s="514"/>
      <c r="G74" s="416"/>
      <c r="H74" s="495"/>
      <c r="I74" s="513"/>
      <c r="J74" s="513"/>
      <c r="K74" s="513"/>
      <c r="L74" s="513"/>
      <c r="M74" s="518"/>
    </row>
    <row r="75" spans="1:13" s="249" customFormat="1" ht="13.5" customHeight="1">
      <c r="A75" s="531"/>
      <c r="B75" s="490"/>
      <c r="C75" s="495"/>
      <c r="D75" s="497"/>
      <c r="E75" s="494"/>
      <c r="F75" s="514"/>
      <c r="G75" s="416"/>
      <c r="H75" s="495"/>
      <c r="I75" s="513"/>
      <c r="J75" s="513"/>
      <c r="K75" s="513"/>
      <c r="L75" s="513"/>
      <c r="M75" s="518"/>
    </row>
    <row r="76" spans="1:13" s="249" customFormat="1" ht="13.5" customHeight="1">
      <c r="A76" s="531"/>
      <c r="B76" s="490"/>
      <c r="C76" s="495"/>
      <c r="D76" s="497"/>
      <c r="E76" s="494"/>
      <c r="F76" s="514"/>
      <c r="G76" s="416"/>
      <c r="H76" s="495"/>
      <c r="I76" s="513"/>
      <c r="J76" s="513"/>
      <c r="K76" s="513"/>
      <c r="L76" s="513"/>
      <c r="M76" s="518"/>
    </row>
    <row r="77" spans="1:13" s="249" customFormat="1" ht="13.5" customHeight="1">
      <c r="A77" s="531"/>
      <c r="B77" s="490"/>
      <c r="C77" s="495"/>
      <c r="D77" s="497"/>
      <c r="E77" s="494"/>
      <c r="F77" s="514"/>
      <c r="G77" s="416"/>
      <c r="H77" s="495"/>
      <c r="I77" s="513"/>
      <c r="J77" s="513"/>
      <c r="K77" s="513"/>
      <c r="L77" s="513"/>
      <c r="M77" s="518"/>
    </row>
    <row r="78" spans="1:13" s="249" customFormat="1" ht="21.75" customHeight="1">
      <c r="A78" s="531"/>
      <c r="B78" s="490"/>
      <c r="C78" s="495"/>
      <c r="D78" s="497"/>
      <c r="E78" s="494"/>
      <c r="F78" s="514"/>
      <c r="G78" s="416"/>
      <c r="H78" s="495"/>
      <c r="I78" s="513"/>
      <c r="J78" s="513"/>
      <c r="K78" s="513"/>
      <c r="L78" s="513"/>
      <c r="M78" s="518"/>
    </row>
    <row r="79" spans="1:13" s="249" customFormat="1" ht="21.75" customHeight="1">
      <c r="A79" s="531"/>
      <c r="B79" s="490"/>
      <c r="C79" s="495"/>
      <c r="D79" s="497"/>
      <c r="E79" s="494"/>
      <c r="F79" s="514"/>
      <c r="G79" s="416"/>
      <c r="H79" s="495"/>
      <c r="I79" s="513"/>
      <c r="J79" s="513"/>
      <c r="K79" s="513"/>
      <c r="L79" s="513"/>
      <c r="M79" s="518"/>
    </row>
    <row r="80" spans="1:13" s="249" customFormat="1" ht="13.5" customHeight="1">
      <c r="A80" s="531" t="e">
        <f>'7. Mapa Final'!A80</f>
        <v>#REF!</v>
      </c>
      <c r="B80" s="490" t="e">
        <f>'7. Mapa Final'!B80</f>
        <v>#REF!</v>
      </c>
      <c r="C80" s="495" t="e">
        <f>'7. Mapa Final'!C80</f>
        <v>#REF!</v>
      </c>
      <c r="D80" s="496" t="e">
        <f>'7. Mapa Final'!J80</f>
        <v>#REF!</v>
      </c>
      <c r="E80" s="493" t="e">
        <f>'7. Mapa Final'!K80</f>
        <v>#REF!</v>
      </c>
      <c r="F80" s="514" t="e">
        <f>'7. Mapa Final'!M80</f>
        <v>#REF!</v>
      </c>
      <c r="G80" s="416"/>
      <c r="H80" s="495"/>
      <c r="I80" s="513" t="s">
        <v>508</v>
      </c>
      <c r="J80" s="513"/>
      <c r="K80" s="522">
        <v>45474</v>
      </c>
      <c r="L80" s="522">
        <v>45565</v>
      </c>
      <c r="M80" s="518"/>
    </row>
    <row r="81" spans="1:13" s="249" customFormat="1" ht="13.5" customHeight="1">
      <c r="A81" s="531"/>
      <c r="B81" s="490"/>
      <c r="C81" s="495"/>
      <c r="D81" s="497"/>
      <c r="E81" s="494"/>
      <c r="F81" s="514"/>
      <c r="G81" s="416"/>
      <c r="H81" s="495"/>
      <c r="I81" s="513"/>
      <c r="J81" s="513"/>
      <c r="K81" s="513"/>
      <c r="L81" s="513"/>
      <c r="M81" s="518"/>
    </row>
    <row r="82" spans="1:13" s="249" customFormat="1" ht="13.5" customHeight="1">
      <c r="A82" s="531"/>
      <c r="B82" s="490"/>
      <c r="C82" s="495"/>
      <c r="D82" s="497"/>
      <c r="E82" s="494"/>
      <c r="F82" s="514"/>
      <c r="G82" s="416"/>
      <c r="H82" s="495"/>
      <c r="I82" s="513"/>
      <c r="J82" s="513"/>
      <c r="K82" s="513"/>
      <c r="L82" s="513"/>
      <c r="M82" s="518"/>
    </row>
    <row r="83" spans="1:13" s="249" customFormat="1" ht="13.5" customHeight="1">
      <c r="A83" s="531"/>
      <c r="B83" s="490"/>
      <c r="C83" s="495"/>
      <c r="D83" s="497"/>
      <c r="E83" s="494"/>
      <c r="F83" s="514"/>
      <c r="G83" s="416"/>
      <c r="H83" s="495"/>
      <c r="I83" s="513"/>
      <c r="J83" s="513"/>
      <c r="K83" s="513"/>
      <c r="L83" s="513"/>
      <c r="M83" s="518"/>
    </row>
    <row r="84" spans="1:13" s="249" customFormat="1" ht="13.5" customHeight="1">
      <c r="A84" s="531"/>
      <c r="B84" s="490"/>
      <c r="C84" s="495"/>
      <c r="D84" s="497"/>
      <c r="E84" s="494"/>
      <c r="F84" s="514"/>
      <c r="G84" s="416"/>
      <c r="H84" s="495"/>
      <c r="I84" s="513"/>
      <c r="J84" s="513"/>
      <c r="K84" s="513"/>
      <c r="L84" s="513"/>
      <c r="M84" s="518"/>
    </row>
    <row r="85" spans="1:13" s="249" customFormat="1" ht="13.5" customHeight="1">
      <c r="A85" s="531"/>
      <c r="B85" s="490"/>
      <c r="C85" s="495"/>
      <c r="D85" s="497"/>
      <c r="E85" s="494"/>
      <c r="F85" s="514"/>
      <c r="G85" s="416"/>
      <c r="H85" s="495"/>
      <c r="I85" s="513"/>
      <c r="J85" s="513"/>
      <c r="K85" s="513"/>
      <c r="L85" s="513"/>
      <c r="M85" s="518"/>
    </row>
    <row r="86" spans="1:13" s="249" customFormat="1" ht="13.5" customHeight="1">
      <c r="A86" s="531"/>
      <c r="B86" s="490"/>
      <c r="C86" s="495"/>
      <c r="D86" s="497"/>
      <c r="E86" s="494"/>
      <c r="F86" s="514"/>
      <c r="G86" s="416"/>
      <c r="H86" s="495"/>
      <c r="I86" s="513"/>
      <c r="J86" s="513"/>
      <c r="K86" s="513"/>
      <c r="L86" s="513"/>
      <c r="M86" s="518"/>
    </row>
    <row r="87" spans="1:13" s="249" customFormat="1" ht="13.5" customHeight="1">
      <c r="A87" s="531"/>
      <c r="B87" s="490"/>
      <c r="C87" s="495"/>
      <c r="D87" s="497"/>
      <c r="E87" s="494"/>
      <c r="F87" s="514"/>
      <c r="G87" s="416"/>
      <c r="H87" s="495"/>
      <c r="I87" s="513"/>
      <c r="J87" s="513"/>
      <c r="K87" s="513"/>
      <c r="L87" s="513"/>
      <c r="M87" s="518"/>
    </row>
    <row r="88" spans="1:13" s="249" customFormat="1" ht="21.75" customHeight="1">
      <c r="A88" s="531"/>
      <c r="B88" s="490"/>
      <c r="C88" s="495"/>
      <c r="D88" s="497"/>
      <c r="E88" s="494"/>
      <c r="F88" s="514"/>
      <c r="G88" s="416"/>
      <c r="H88" s="495"/>
      <c r="I88" s="513"/>
      <c r="J88" s="513"/>
      <c r="K88" s="513"/>
      <c r="L88" s="513"/>
      <c r="M88" s="518"/>
    </row>
    <row r="89" spans="1:13" s="249" customFormat="1" ht="21.75" customHeight="1">
      <c r="A89" s="531"/>
      <c r="B89" s="490"/>
      <c r="C89" s="495"/>
      <c r="D89" s="497"/>
      <c r="E89" s="494"/>
      <c r="F89" s="514"/>
      <c r="G89" s="416"/>
      <c r="H89" s="495"/>
      <c r="I89" s="513"/>
      <c r="J89" s="513"/>
      <c r="K89" s="513"/>
      <c r="L89" s="513"/>
      <c r="M89" s="518"/>
    </row>
  </sheetData>
  <mergeCells count="121">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A1:C3"/>
    <mergeCell ref="D1:J2"/>
    <mergeCell ref="K1:M3"/>
    <mergeCell ref="A4:B4"/>
    <mergeCell ref="C4:M4"/>
    <mergeCell ref="A5:B5"/>
    <mergeCell ref="C5:M5"/>
    <mergeCell ref="A6:B6"/>
    <mergeCell ref="C6:M6"/>
  </mergeCells>
  <conditionalFormatting sqref="A7:B7">
    <cfRule type="containsText" dxfId="343" priority="280" operator="containsText" text="3- Moderado">
      <formula>NOT(ISERROR(SEARCH("3- Moderado",A7)))</formula>
    </cfRule>
    <cfRule type="containsText" dxfId="342" priority="281" operator="containsText" text="6- Moderado">
      <formula>NOT(ISERROR(SEARCH("6- Moderado",A7)))</formula>
    </cfRule>
    <cfRule type="containsText" dxfId="341" priority="282" operator="containsText" text="4- Moderado">
      <formula>NOT(ISERROR(SEARCH("4- Moderado",A7)))</formula>
    </cfRule>
    <cfRule type="containsText" dxfId="340" priority="283" operator="containsText" text="3- Bajo">
      <formula>NOT(ISERROR(SEARCH("3- Bajo",A7)))</formula>
    </cfRule>
    <cfRule type="containsText" dxfId="339" priority="284" operator="containsText" text="4- Bajo">
      <formula>NOT(ISERROR(SEARCH("4- Bajo",A7)))</formula>
    </cfRule>
    <cfRule type="containsText" dxfId="338" priority="285" operator="containsText" text="1- Bajo">
      <formula>NOT(ISERROR(SEARCH("1- Bajo",A7)))</formula>
    </cfRule>
  </conditionalFormatting>
  <conditionalFormatting sqref="C8:F8">
    <cfRule type="containsText" dxfId="337" priority="274" operator="containsText" text="3- Moderado">
      <formula>NOT(ISERROR(SEARCH("3- Moderado",C8)))</formula>
    </cfRule>
    <cfRule type="containsText" dxfId="336" priority="275" operator="containsText" text="6- Moderado">
      <formula>NOT(ISERROR(SEARCH("6- Moderado",C8)))</formula>
    </cfRule>
    <cfRule type="containsText" dxfId="335" priority="276" operator="containsText" text="4- Moderado">
      <formula>NOT(ISERROR(SEARCH("4- Moderado",C8)))</formula>
    </cfRule>
    <cfRule type="containsText" dxfId="334" priority="277" operator="containsText" text="3- Bajo">
      <formula>NOT(ISERROR(SEARCH("3- Bajo",C8)))</formula>
    </cfRule>
    <cfRule type="containsText" dxfId="333" priority="278" operator="containsText" text="4- Bajo">
      <formula>NOT(ISERROR(SEARCH("4- Bajo",C8)))</formula>
    </cfRule>
    <cfRule type="containsText" dxfId="332" priority="279" operator="containsText" text="1- Bajo">
      <formula>NOT(ISERROR(SEARCH("1- Bajo",C8)))</formula>
    </cfRule>
  </conditionalFormatting>
  <conditionalFormatting sqref="A10:B10 D10:E10">
    <cfRule type="containsText" dxfId="331" priority="267" operator="containsText" text="3- Moderado">
      <formula>NOT(ISERROR(SEARCH("3- Moderado",A10)))</formula>
    </cfRule>
    <cfRule type="containsText" dxfId="330" priority="268" operator="containsText" text="6- Moderado">
      <formula>NOT(ISERROR(SEARCH("6- Moderado",A10)))</formula>
    </cfRule>
    <cfRule type="containsText" dxfId="329" priority="269" operator="containsText" text="4- Moderado">
      <formula>NOT(ISERROR(SEARCH("4- Moderado",A10)))</formula>
    </cfRule>
    <cfRule type="containsText" dxfId="328" priority="270" operator="containsText" text="3- Bajo">
      <formula>NOT(ISERROR(SEARCH("3- Bajo",A10)))</formula>
    </cfRule>
    <cfRule type="containsText" dxfId="327" priority="271" operator="containsText" text="4- Bajo">
      <formula>NOT(ISERROR(SEARCH("4- Bajo",A10)))</formula>
    </cfRule>
    <cfRule type="containsText" dxfId="326" priority="272" operator="containsText" text="1- Bajo">
      <formula>NOT(ISERROR(SEARCH("1- Bajo",A10)))</formula>
    </cfRule>
  </conditionalFormatting>
  <conditionalFormatting sqref="D10:D19">
    <cfRule type="containsText" dxfId="325" priority="257" operator="containsText" text="Muy Alta">
      <formula>NOT(ISERROR(SEARCH("Muy Alta",D10)))</formula>
    </cfRule>
    <cfRule type="containsText" dxfId="324" priority="258" operator="containsText" text="Alta">
      <formula>NOT(ISERROR(SEARCH("Alta",D10)))</formula>
    </cfRule>
    <cfRule type="containsText" dxfId="323" priority="259" operator="containsText" text="Baja">
      <formula>NOT(ISERROR(SEARCH("Baja",D10)))</formula>
    </cfRule>
    <cfRule type="containsText" dxfId="322" priority="260" operator="containsText" text="Muy Baja">
      <formula>NOT(ISERROR(SEARCH("Muy Baja",D10)))</formula>
    </cfRule>
    <cfRule type="containsText" dxfId="321" priority="262" operator="containsText" text="Media">
      <formula>NOT(ISERROR(SEARCH("Media",D10)))</formula>
    </cfRule>
  </conditionalFormatting>
  <conditionalFormatting sqref="E10:E19">
    <cfRule type="containsText" dxfId="320" priority="253" operator="containsText" text="Catastrófico">
      <formula>NOT(ISERROR(SEARCH("Catastrófico",E10)))</formula>
    </cfRule>
    <cfRule type="containsText" dxfId="319" priority="254" operator="containsText" text="Mayor">
      <formula>NOT(ISERROR(SEARCH("Mayor",E10)))</formula>
    </cfRule>
    <cfRule type="containsText" dxfId="318" priority="255" operator="containsText" text="Menor">
      <formula>NOT(ISERROR(SEARCH("Menor",E10)))</formula>
    </cfRule>
    <cfRule type="containsText" dxfId="317" priority="256" operator="containsText" text="Leve">
      <formula>NOT(ISERROR(SEARCH("Leve",E10)))</formula>
    </cfRule>
  </conditionalFormatting>
  <conditionalFormatting sqref="E10:F19">
    <cfRule type="containsText" dxfId="316" priority="261"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19">
    <cfRule type="containsText" dxfId="315" priority="263" operator="containsText" text="Bajo">
      <formula>NOT(ISERROR(SEARCH("Bajo",F10)))</formula>
    </cfRule>
    <cfRule type="containsText" dxfId="314" priority="264" operator="containsText" text="Moderado">
      <formula>NOT(ISERROR(SEARCH("Moderado",F10)))</formula>
    </cfRule>
    <cfRule type="containsText" dxfId="313" priority="265" operator="containsText" text="Alto">
      <formula>NOT(ISERROR(SEARCH("Alto",F10)))</formula>
    </cfRule>
    <cfRule type="containsText" dxfId="312" priority="266" operator="containsText" text="Extremo">
      <formula>NOT(ISERROR(SEARCH("Extremo",F10)))</formula>
    </cfRule>
  </conditionalFormatting>
  <conditionalFormatting sqref="A20:B20 D20:E20">
    <cfRule type="containsText" dxfId="311" priority="246" operator="containsText" text="3- Moderado">
      <formula>NOT(ISERROR(SEARCH("3- Moderado",A20)))</formula>
    </cfRule>
    <cfRule type="containsText" dxfId="310" priority="247" operator="containsText" text="6- Moderado">
      <formula>NOT(ISERROR(SEARCH("6- Moderado",A20)))</formula>
    </cfRule>
    <cfRule type="containsText" dxfId="309" priority="248" operator="containsText" text="4- Moderado">
      <formula>NOT(ISERROR(SEARCH("4- Moderado",A20)))</formula>
    </cfRule>
    <cfRule type="containsText" dxfId="308" priority="249" operator="containsText" text="3- Bajo">
      <formula>NOT(ISERROR(SEARCH("3- Bajo",A20)))</formula>
    </cfRule>
    <cfRule type="containsText" dxfId="307" priority="250" operator="containsText" text="4- Bajo">
      <formula>NOT(ISERROR(SEARCH("4- Bajo",A20)))</formula>
    </cfRule>
    <cfRule type="containsText" dxfId="306" priority="251" operator="containsText" text="1- Bajo">
      <formula>NOT(ISERROR(SEARCH("1- Bajo",A20)))</formula>
    </cfRule>
  </conditionalFormatting>
  <conditionalFormatting sqref="D20:D29">
    <cfRule type="containsText" dxfId="305" priority="236" operator="containsText" text="Muy Alta">
      <formula>NOT(ISERROR(SEARCH("Muy Alta",D20)))</formula>
    </cfRule>
    <cfRule type="containsText" dxfId="304" priority="237" operator="containsText" text="Alta">
      <formula>NOT(ISERROR(SEARCH("Alta",D20)))</formula>
    </cfRule>
    <cfRule type="containsText" dxfId="303" priority="238" operator="containsText" text="Baja">
      <formula>NOT(ISERROR(SEARCH("Baja",D20)))</formula>
    </cfRule>
    <cfRule type="containsText" dxfId="302" priority="239" operator="containsText" text="Muy Baja">
      <formula>NOT(ISERROR(SEARCH("Muy Baja",D20)))</formula>
    </cfRule>
    <cfRule type="containsText" dxfId="301" priority="241" operator="containsText" text="Media">
      <formula>NOT(ISERROR(SEARCH("Media",D20)))</formula>
    </cfRule>
  </conditionalFormatting>
  <conditionalFormatting sqref="E20:E29">
    <cfRule type="containsText" dxfId="300" priority="232" operator="containsText" text="Catastrófico">
      <formula>NOT(ISERROR(SEARCH("Catastrófico",E20)))</formula>
    </cfRule>
    <cfRule type="containsText" dxfId="299" priority="233" operator="containsText" text="Mayor">
      <formula>NOT(ISERROR(SEARCH("Mayor",E20)))</formula>
    </cfRule>
    <cfRule type="containsText" dxfId="298" priority="234" operator="containsText" text="Menor">
      <formula>NOT(ISERROR(SEARCH("Menor",E20)))</formula>
    </cfRule>
    <cfRule type="containsText" dxfId="297" priority="235" operator="containsText" text="Leve">
      <formula>NOT(ISERROR(SEARCH("Leve",E20)))</formula>
    </cfRule>
  </conditionalFormatting>
  <conditionalFormatting sqref="E20:F29">
    <cfRule type="containsText" dxfId="296" priority="240" operator="containsText" text="Moderado">
      <formula>NOT(ISERROR(SEARCH("Moderado",E20)))</formula>
    </cfRule>
  </conditionalFormatting>
  <conditionalFormatting sqref="F20:F29">
    <cfRule type="colorScale" priority="252">
      <colorScale>
        <cfvo type="min"/>
        <cfvo type="max"/>
        <color rgb="FFFF7128"/>
        <color rgb="FFFFEF9C"/>
      </colorScale>
    </cfRule>
  </conditionalFormatting>
  <conditionalFormatting sqref="F20:F29">
    <cfRule type="containsText" dxfId="295" priority="242" operator="containsText" text="Bajo">
      <formula>NOT(ISERROR(SEARCH("Bajo",F20)))</formula>
    </cfRule>
    <cfRule type="containsText" dxfId="294" priority="243" operator="containsText" text="Moderado">
      <formula>NOT(ISERROR(SEARCH("Moderado",F20)))</formula>
    </cfRule>
    <cfRule type="containsText" dxfId="293" priority="244" operator="containsText" text="Alto">
      <formula>NOT(ISERROR(SEARCH("Alto",F20)))</formula>
    </cfRule>
    <cfRule type="containsText" dxfId="292" priority="245" operator="containsText" text="Extremo">
      <formula>NOT(ISERROR(SEARCH("Extremo",F20)))</formula>
    </cfRule>
  </conditionalFormatting>
  <conditionalFormatting sqref="A30:B30 D30:E30">
    <cfRule type="containsText" dxfId="291" priority="225" operator="containsText" text="3- Moderado">
      <formula>NOT(ISERROR(SEARCH("3- Moderado",A30)))</formula>
    </cfRule>
    <cfRule type="containsText" dxfId="290" priority="226" operator="containsText" text="6- Moderado">
      <formula>NOT(ISERROR(SEARCH("6- Moderado",A30)))</formula>
    </cfRule>
    <cfRule type="containsText" dxfId="289" priority="227" operator="containsText" text="4- Moderado">
      <formula>NOT(ISERROR(SEARCH("4- Moderado",A30)))</formula>
    </cfRule>
    <cfRule type="containsText" dxfId="288" priority="228" operator="containsText" text="3- Bajo">
      <formula>NOT(ISERROR(SEARCH("3- Bajo",A30)))</formula>
    </cfRule>
    <cfRule type="containsText" dxfId="287" priority="229" operator="containsText" text="4- Bajo">
      <formula>NOT(ISERROR(SEARCH("4- Bajo",A30)))</formula>
    </cfRule>
    <cfRule type="containsText" dxfId="286" priority="230" operator="containsText" text="1- Bajo">
      <formula>NOT(ISERROR(SEARCH("1- Bajo",A30)))</formula>
    </cfRule>
  </conditionalFormatting>
  <conditionalFormatting sqref="D30:D39">
    <cfRule type="containsText" dxfId="285" priority="215" operator="containsText" text="Muy Alta">
      <formula>NOT(ISERROR(SEARCH("Muy Alta",D30)))</formula>
    </cfRule>
    <cfRule type="containsText" dxfId="284" priority="216" operator="containsText" text="Alta">
      <formula>NOT(ISERROR(SEARCH("Alta",D30)))</formula>
    </cfRule>
    <cfRule type="containsText" dxfId="283" priority="217" operator="containsText" text="Baja">
      <formula>NOT(ISERROR(SEARCH("Baja",D30)))</formula>
    </cfRule>
    <cfRule type="containsText" dxfId="282" priority="218" operator="containsText" text="Muy Baja">
      <formula>NOT(ISERROR(SEARCH("Muy Baja",D30)))</formula>
    </cfRule>
    <cfRule type="containsText" dxfId="281" priority="220" operator="containsText" text="Media">
      <formula>NOT(ISERROR(SEARCH("Media",D30)))</formula>
    </cfRule>
  </conditionalFormatting>
  <conditionalFormatting sqref="E30:E39">
    <cfRule type="containsText" dxfId="280" priority="211" operator="containsText" text="Catastrófico">
      <formula>NOT(ISERROR(SEARCH("Catastrófico",E30)))</formula>
    </cfRule>
    <cfRule type="containsText" dxfId="279" priority="212" operator="containsText" text="Mayor">
      <formula>NOT(ISERROR(SEARCH("Mayor",E30)))</formula>
    </cfRule>
    <cfRule type="containsText" dxfId="278" priority="213" operator="containsText" text="Menor">
      <formula>NOT(ISERROR(SEARCH("Menor",E30)))</formula>
    </cfRule>
    <cfRule type="containsText" dxfId="277" priority="214" operator="containsText" text="Leve">
      <formula>NOT(ISERROR(SEARCH("Leve",E30)))</formula>
    </cfRule>
  </conditionalFormatting>
  <conditionalFormatting sqref="E30:F39">
    <cfRule type="containsText" dxfId="276" priority="219" operator="containsText" text="Moderado">
      <formula>NOT(ISERROR(SEARCH("Moderado",E30)))</formula>
    </cfRule>
  </conditionalFormatting>
  <conditionalFormatting sqref="F30:F39">
    <cfRule type="colorScale" priority="231">
      <colorScale>
        <cfvo type="min"/>
        <cfvo type="max"/>
        <color rgb="FFFF7128"/>
        <color rgb="FFFFEF9C"/>
      </colorScale>
    </cfRule>
  </conditionalFormatting>
  <conditionalFormatting sqref="F30:F39">
    <cfRule type="containsText" dxfId="275" priority="221" operator="containsText" text="Bajo">
      <formula>NOT(ISERROR(SEARCH("Bajo",F30)))</formula>
    </cfRule>
    <cfRule type="containsText" dxfId="274" priority="222" operator="containsText" text="Moderado">
      <formula>NOT(ISERROR(SEARCH("Moderado",F30)))</formula>
    </cfRule>
    <cfRule type="containsText" dxfId="273" priority="223" operator="containsText" text="Alto">
      <formula>NOT(ISERROR(SEARCH("Alto",F30)))</formula>
    </cfRule>
    <cfRule type="containsText" dxfId="272" priority="224" operator="containsText" text="Extremo">
      <formula>NOT(ISERROR(SEARCH("Extremo",F30)))</formula>
    </cfRule>
  </conditionalFormatting>
  <conditionalFormatting sqref="A40:B40 D40:E40">
    <cfRule type="containsText" dxfId="271" priority="204" operator="containsText" text="3- Moderado">
      <formula>NOT(ISERROR(SEARCH("3- Moderado",A40)))</formula>
    </cfRule>
    <cfRule type="containsText" dxfId="270" priority="205" operator="containsText" text="6- Moderado">
      <formula>NOT(ISERROR(SEARCH("6- Moderado",A40)))</formula>
    </cfRule>
    <cfRule type="containsText" dxfId="269" priority="206" operator="containsText" text="4- Moderado">
      <formula>NOT(ISERROR(SEARCH("4- Moderado",A40)))</formula>
    </cfRule>
    <cfRule type="containsText" dxfId="268" priority="207" operator="containsText" text="3- Bajo">
      <formula>NOT(ISERROR(SEARCH("3- Bajo",A40)))</formula>
    </cfRule>
    <cfRule type="containsText" dxfId="267" priority="208" operator="containsText" text="4- Bajo">
      <formula>NOT(ISERROR(SEARCH("4- Bajo",A40)))</formula>
    </cfRule>
    <cfRule type="containsText" dxfId="266" priority="209" operator="containsText" text="1- Bajo">
      <formula>NOT(ISERROR(SEARCH("1- Bajo",A40)))</formula>
    </cfRule>
  </conditionalFormatting>
  <conditionalFormatting sqref="D40:D49">
    <cfRule type="containsText" dxfId="265" priority="194" operator="containsText" text="Muy Alta">
      <formula>NOT(ISERROR(SEARCH("Muy Alta",D40)))</formula>
    </cfRule>
    <cfRule type="containsText" dxfId="264" priority="195" operator="containsText" text="Alta">
      <formula>NOT(ISERROR(SEARCH("Alta",D40)))</formula>
    </cfRule>
    <cfRule type="containsText" dxfId="263" priority="196" operator="containsText" text="Baja">
      <formula>NOT(ISERROR(SEARCH("Baja",D40)))</formula>
    </cfRule>
    <cfRule type="containsText" dxfId="262" priority="197" operator="containsText" text="Muy Baja">
      <formula>NOT(ISERROR(SEARCH("Muy Baja",D40)))</formula>
    </cfRule>
    <cfRule type="containsText" dxfId="261" priority="199" operator="containsText" text="Media">
      <formula>NOT(ISERROR(SEARCH("Media",D40)))</formula>
    </cfRule>
  </conditionalFormatting>
  <conditionalFormatting sqref="E40:E49">
    <cfRule type="containsText" dxfId="260" priority="190" operator="containsText" text="Catastrófico">
      <formula>NOT(ISERROR(SEARCH("Catastrófico",E40)))</formula>
    </cfRule>
    <cfRule type="containsText" dxfId="259" priority="191" operator="containsText" text="Mayor">
      <formula>NOT(ISERROR(SEARCH("Mayor",E40)))</formula>
    </cfRule>
    <cfRule type="containsText" dxfId="258" priority="192" operator="containsText" text="Menor">
      <formula>NOT(ISERROR(SEARCH("Menor",E40)))</formula>
    </cfRule>
    <cfRule type="containsText" dxfId="257" priority="193" operator="containsText" text="Leve">
      <formula>NOT(ISERROR(SEARCH("Leve",E40)))</formula>
    </cfRule>
  </conditionalFormatting>
  <conditionalFormatting sqref="E40:F49">
    <cfRule type="containsText" dxfId="256" priority="198" operator="containsText" text="Moderado">
      <formula>NOT(ISERROR(SEARCH("Moderado",E40)))</formula>
    </cfRule>
  </conditionalFormatting>
  <conditionalFormatting sqref="F40:F49">
    <cfRule type="colorScale" priority="210">
      <colorScale>
        <cfvo type="min"/>
        <cfvo type="max"/>
        <color rgb="FFFF7128"/>
        <color rgb="FFFFEF9C"/>
      </colorScale>
    </cfRule>
  </conditionalFormatting>
  <conditionalFormatting sqref="F40:F49">
    <cfRule type="containsText" dxfId="255" priority="200" operator="containsText" text="Bajo">
      <formula>NOT(ISERROR(SEARCH("Bajo",F40)))</formula>
    </cfRule>
    <cfRule type="containsText" dxfId="254" priority="201" operator="containsText" text="Moderado">
      <formula>NOT(ISERROR(SEARCH("Moderado",F40)))</formula>
    </cfRule>
    <cfRule type="containsText" dxfId="253" priority="202" operator="containsText" text="Alto">
      <formula>NOT(ISERROR(SEARCH("Alto",F40)))</formula>
    </cfRule>
    <cfRule type="containsText" dxfId="252" priority="203" operator="containsText" text="Extremo">
      <formula>NOT(ISERROR(SEARCH("Extremo",F40)))</formula>
    </cfRule>
  </conditionalFormatting>
  <conditionalFormatting sqref="A50:B50 D50:E50">
    <cfRule type="containsText" dxfId="251" priority="183" operator="containsText" text="3- Moderado">
      <formula>NOT(ISERROR(SEARCH("3- Moderado",A50)))</formula>
    </cfRule>
    <cfRule type="containsText" dxfId="250" priority="184" operator="containsText" text="6- Moderado">
      <formula>NOT(ISERROR(SEARCH("6- Moderado",A50)))</formula>
    </cfRule>
    <cfRule type="containsText" dxfId="249" priority="185" operator="containsText" text="4- Moderado">
      <formula>NOT(ISERROR(SEARCH("4- Moderado",A50)))</formula>
    </cfRule>
    <cfRule type="containsText" dxfId="248" priority="186" operator="containsText" text="3- Bajo">
      <formula>NOT(ISERROR(SEARCH("3- Bajo",A50)))</formula>
    </cfRule>
    <cfRule type="containsText" dxfId="247" priority="187" operator="containsText" text="4- Bajo">
      <formula>NOT(ISERROR(SEARCH("4- Bajo",A50)))</formula>
    </cfRule>
    <cfRule type="containsText" dxfId="246" priority="188" operator="containsText" text="1- Bajo">
      <formula>NOT(ISERROR(SEARCH("1- Bajo",A50)))</formula>
    </cfRule>
  </conditionalFormatting>
  <conditionalFormatting sqref="D50:D59">
    <cfRule type="containsText" dxfId="245" priority="173" operator="containsText" text="Muy Alta">
      <formula>NOT(ISERROR(SEARCH("Muy Alta",D50)))</formula>
    </cfRule>
    <cfRule type="containsText" dxfId="244" priority="174" operator="containsText" text="Alta">
      <formula>NOT(ISERROR(SEARCH("Alta",D50)))</formula>
    </cfRule>
    <cfRule type="containsText" dxfId="243" priority="175" operator="containsText" text="Baja">
      <formula>NOT(ISERROR(SEARCH("Baja",D50)))</formula>
    </cfRule>
    <cfRule type="containsText" dxfId="242" priority="176" operator="containsText" text="Muy Baja">
      <formula>NOT(ISERROR(SEARCH("Muy Baja",D50)))</formula>
    </cfRule>
    <cfRule type="containsText" dxfId="241" priority="178" operator="containsText" text="Media">
      <formula>NOT(ISERROR(SEARCH("Media",D50)))</formula>
    </cfRule>
  </conditionalFormatting>
  <conditionalFormatting sqref="E50:E59">
    <cfRule type="containsText" dxfId="240" priority="169" operator="containsText" text="Catastrófico">
      <formula>NOT(ISERROR(SEARCH("Catastrófico",E50)))</formula>
    </cfRule>
    <cfRule type="containsText" dxfId="239" priority="170" operator="containsText" text="Mayor">
      <formula>NOT(ISERROR(SEARCH("Mayor",E50)))</formula>
    </cfRule>
    <cfRule type="containsText" dxfId="238" priority="171" operator="containsText" text="Menor">
      <formula>NOT(ISERROR(SEARCH("Menor",E50)))</formula>
    </cfRule>
    <cfRule type="containsText" dxfId="237" priority="172" operator="containsText" text="Leve">
      <formula>NOT(ISERROR(SEARCH("Leve",E50)))</formula>
    </cfRule>
  </conditionalFormatting>
  <conditionalFormatting sqref="E50:F59">
    <cfRule type="containsText" dxfId="236" priority="177" operator="containsText" text="Moderado">
      <formula>NOT(ISERROR(SEARCH("Moderado",E50)))</formula>
    </cfRule>
  </conditionalFormatting>
  <conditionalFormatting sqref="F50:F59">
    <cfRule type="colorScale" priority="189">
      <colorScale>
        <cfvo type="min"/>
        <cfvo type="max"/>
        <color rgb="FFFF7128"/>
        <color rgb="FFFFEF9C"/>
      </colorScale>
    </cfRule>
  </conditionalFormatting>
  <conditionalFormatting sqref="F50:F59">
    <cfRule type="containsText" dxfId="235" priority="179" operator="containsText" text="Bajo">
      <formula>NOT(ISERROR(SEARCH("Bajo",F50)))</formula>
    </cfRule>
    <cfRule type="containsText" dxfId="234" priority="180" operator="containsText" text="Moderado">
      <formula>NOT(ISERROR(SEARCH("Moderado",F50)))</formula>
    </cfRule>
    <cfRule type="containsText" dxfId="233" priority="181" operator="containsText" text="Alto">
      <formula>NOT(ISERROR(SEARCH("Alto",F50)))</formula>
    </cfRule>
    <cfRule type="containsText" dxfId="232" priority="182" operator="containsText" text="Extremo">
      <formula>NOT(ISERROR(SEARCH("Extremo",F50)))</formula>
    </cfRule>
  </conditionalFormatting>
  <conditionalFormatting sqref="A60:B60 D60:E60">
    <cfRule type="containsText" dxfId="231" priority="162" operator="containsText" text="3- Moderado">
      <formula>NOT(ISERROR(SEARCH("3- Moderado",A60)))</formula>
    </cfRule>
    <cfRule type="containsText" dxfId="230" priority="163" operator="containsText" text="6- Moderado">
      <formula>NOT(ISERROR(SEARCH("6- Moderado",A60)))</formula>
    </cfRule>
    <cfRule type="containsText" dxfId="229" priority="164" operator="containsText" text="4- Moderado">
      <formula>NOT(ISERROR(SEARCH("4- Moderado",A60)))</formula>
    </cfRule>
    <cfRule type="containsText" dxfId="228" priority="165" operator="containsText" text="3- Bajo">
      <formula>NOT(ISERROR(SEARCH("3- Bajo",A60)))</formula>
    </cfRule>
    <cfRule type="containsText" dxfId="227" priority="166" operator="containsText" text="4- Bajo">
      <formula>NOT(ISERROR(SEARCH("4- Bajo",A60)))</formula>
    </cfRule>
    <cfRule type="containsText" dxfId="226" priority="167" operator="containsText" text="1- Bajo">
      <formula>NOT(ISERROR(SEARCH("1- Bajo",A60)))</formula>
    </cfRule>
  </conditionalFormatting>
  <conditionalFormatting sqref="D60:D69">
    <cfRule type="containsText" dxfId="225" priority="152" operator="containsText" text="Muy Alta">
      <formula>NOT(ISERROR(SEARCH("Muy Alta",D60)))</formula>
    </cfRule>
    <cfRule type="containsText" dxfId="224" priority="153" operator="containsText" text="Alta">
      <formula>NOT(ISERROR(SEARCH("Alta",D60)))</formula>
    </cfRule>
    <cfRule type="containsText" dxfId="223" priority="154" operator="containsText" text="Baja">
      <formula>NOT(ISERROR(SEARCH("Baja",D60)))</formula>
    </cfRule>
    <cfRule type="containsText" dxfId="222" priority="155" operator="containsText" text="Muy Baja">
      <formula>NOT(ISERROR(SEARCH("Muy Baja",D60)))</formula>
    </cfRule>
    <cfRule type="containsText" dxfId="221" priority="157" operator="containsText" text="Media">
      <formula>NOT(ISERROR(SEARCH("Media",D60)))</formula>
    </cfRule>
  </conditionalFormatting>
  <conditionalFormatting sqref="E60:E69">
    <cfRule type="containsText" dxfId="220" priority="148" operator="containsText" text="Catastrófico">
      <formula>NOT(ISERROR(SEARCH("Catastrófico",E60)))</formula>
    </cfRule>
    <cfRule type="containsText" dxfId="219" priority="149" operator="containsText" text="Mayor">
      <formula>NOT(ISERROR(SEARCH("Mayor",E60)))</formula>
    </cfRule>
    <cfRule type="containsText" dxfId="218" priority="150" operator="containsText" text="Menor">
      <formula>NOT(ISERROR(SEARCH("Menor",E60)))</formula>
    </cfRule>
    <cfRule type="containsText" dxfId="217" priority="151" operator="containsText" text="Leve">
      <formula>NOT(ISERROR(SEARCH("Leve",E60)))</formula>
    </cfRule>
  </conditionalFormatting>
  <conditionalFormatting sqref="E60:F69">
    <cfRule type="containsText" dxfId="216" priority="156" operator="containsText" text="Moderado">
      <formula>NOT(ISERROR(SEARCH("Moderado",E60)))</formula>
    </cfRule>
  </conditionalFormatting>
  <conditionalFormatting sqref="F60:F69">
    <cfRule type="colorScale" priority="168">
      <colorScale>
        <cfvo type="min"/>
        <cfvo type="max"/>
        <color rgb="FFFF7128"/>
        <color rgb="FFFFEF9C"/>
      </colorScale>
    </cfRule>
  </conditionalFormatting>
  <conditionalFormatting sqref="F60:F69">
    <cfRule type="containsText" dxfId="215" priority="158" operator="containsText" text="Bajo">
      <formula>NOT(ISERROR(SEARCH("Bajo",F60)))</formula>
    </cfRule>
    <cfRule type="containsText" dxfId="214" priority="159" operator="containsText" text="Moderado">
      <formula>NOT(ISERROR(SEARCH("Moderado",F60)))</formula>
    </cfRule>
    <cfRule type="containsText" dxfId="213" priority="160" operator="containsText" text="Alto">
      <formula>NOT(ISERROR(SEARCH("Alto",F60)))</formula>
    </cfRule>
    <cfRule type="containsText" dxfId="212" priority="161" operator="containsText" text="Extremo">
      <formula>NOT(ISERROR(SEARCH("Extremo",F60)))</formula>
    </cfRule>
  </conditionalFormatting>
  <conditionalFormatting sqref="A70:B70 D70:E70">
    <cfRule type="containsText" dxfId="211" priority="141" operator="containsText" text="3- Moderado">
      <formula>NOT(ISERROR(SEARCH("3- Moderado",A70)))</formula>
    </cfRule>
    <cfRule type="containsText" dxfId="210" priority="142" operator="containsText" text="6- Moderado">
      <formula>NOT(ISERROR(SEARCH("6- Moderado",A70)))</formula>
    </cfRule>
    <cfRule type="containsText" dxfId="209" priority="143" operator="containsText" text="4- Moderado">
      <formula>NOT(ISERROR(SEARCH("4- Moderado",A70)))</formula>
    </cfRule>
    <cfRule type="containsText" dxfId="208" priority="144" operator="containsText" text="3- Bajo">
      <formula>NOT(ISERROR(SEARCH("3- Bajo",A70)))</formula>
    </cfRule>
    <cfRule type="containsText" dxfId="207" priority="145" operator="containsText" text="4- Bajo">
      <formula>NOT(ISERROR(SEARCH("4- Bajo",A70)))</formula>
    </cfRule>
    <cfRule type="containsText" dxfId="206" priority="146" operator="containsText" text="1- Bajo">
      <formula>NOT(ISERROR(SEARCH("1- Bajo",A70)))</formula>
    </cfRule>
  </conditionalFormatting>
  <conditionalFormatting sqref="D70:D79">
    <cfRule type="containsText" dxfId="205" priority="131" operator="containsText" text="Muy Alta">
      <formula>NOT(ISERROR(SEARCH("Muy Alta",D70)))</formula>
    </cfRule>
    <cfRule type="containsText" dxfId="204" priority="132" operator="containsText" text="Alta">
      <formula>NOT(ISERROR(SEARCH("Alta",D70)))</formula>
    </cfRule>
    <cfRule type="containsText" dxfId="203" priority="133" operator="containsText" text="Baja">
      <formula>NOT(ISERROR(SEARCH("Baja",D70)))</formula>
    </cfRule>
    <cfRule type="containsText" dxfId="202" priority="134" operator="containsText" text="Muy Baja">
      <formula>NOT(ISERROR(SEARCH("Muy Baja",D70)))</formula>
    </cfRule>
    <cfRule type="containsText" dxfId="201" priority="136" operator="containsText" text="Media">
      <formula>NOT(ISERROR(SEARCH("Media",D70)))</formula>
    </cfRule>
  </conditionalFormatting>
  <conditionalFormatting sqref="E70:E79">
    <cfRule type="containsText" dxfId="200" priority="127" operator="containsText" text="Catastrófico">
      <formula>NOT(ISERROR(SEARCH("Catastrófico",E70)))</formula>
    </cfRule>
    <cfRule type="containsText" dxfId="199" priority="128" operator="containsText" text="Mayor">
      <formula>NOT(ISERROR(SEARCH("Mayor",E70)))</formula>
    </cfRule>
    <cfRule type="containsText" dxfId="198" priority="129" operator="containsText" text="Menor">
      <formula>NOT(ISERROR(SEARCH("Menor",E70)))</formula>
    </cfRule>
    <cfRule type="containsText" dxfId="197" priority="130" operator="containsText" text="Leve">
      <formula>NOT(ISERROR(SEARCH("Leve",E70)))</formula>
    </cfRule>
  </conditionalFormatting>
  <conditionalFormatting sqref="E70:F79">
    <cfRule type="containsText" dxfId="196" priority="135" operator="containsText" text="Moderado">
      <formula>NOT(ISERROR(SEARCH("Moderado",E70)))</formula>
    </cfRule>
  </conditionalFormatting>
  <conditionalFormatting sqref="F70:F79">
    <cfRule type="colorScale" priority="147">
      <colorScale>
        <cfvo type="min"/>
        <cfvo type="max"/>
        <color rgb="FFFF7128"/>
        <color rgb="FFFFEF9C"/>
      </colorScale>
    </cfRule>
  </conditionalFormatting>
  <conditionalFormatting sqref="F70:F79">
    <cfRule type="containsText" dxfId="195" priority="137" operator="containsText" text="Bajo">
      <formula>NOT(ISERROR(SEARCH("Bajo",F70)))</formula>
    </cfRule>
    <cfRule type="containsText" dxfId="194" priority="138" operator="containsText" text="Moderado">
      <formula>NOT(ISERROR(SEARCH("Moderado",F70)))</formula>
    </cfRule>
    <cfRule type="containsText" dxfId="193" priority="139" operator="containsText" text="Alto">
      <formula>NOT(ISERROR(SEARCH("Alto",F70)))</formula>
    </cfRule>
    <cfRule type="containsText" dxfId="192" priority="140" operator="containsText" text="Extremo">
      <formula>NOT(ISERROR(SEARCH("Extremo",F70)))</formula>
    </cfRule>
  </conditionalFormatting>
  <conditionalFormatting sqref="A80:B80 D80:E80">
    <cfRule type="containsText" dxfId="191" priority="120" operator="containsText" text="3- Moderado">
      <formula>NOT(ISERROR(SEARCH("3- Moderado",A80)))</formula>
    </cfRule>
    <cfRule type="containsText" dxfId="190" priority="121" operator="containsText" text="6- Moderado">
      <formula>NOT(ISERROR(SEARCH("6- Moderado",A80)))</formula>
    </cfRule>
    <cfRule type="containsText" dxfId="189" priority="122" operator="containsText" text="4- Moderado">
      <formula>NOT(ISERROR(SEARCH("4- Moderado",A80)))</formula>
    </cfRule>
    <cfRule type="containsText" dxfId="188" priority="123" operator="containsText" text="3- Bajo">
      <formula>NOT(ISERROR(SEARCH("3- Bajo",A80)))</formula>
    </cfRule>
    <cfRule type="containsText" dxfId="187" priority="124" operator="containsText" text="4- Bajo">
      <formula>NOT(ISERROR(SEARCH("4- Bajo",A80)))</formula>
    </cfRule>
    <cfRule type="containsText" dxfId="186" priority="125" operator="containsText" text="1- Bajo">
      <formula>NOT(ISERROR(SEARCH("1- Bajo",A80)))</formula>
    </cfRule>
  </conditionalFormatting>
  <conditionalFormatting sqref="D80:D89">
    <cfRule type="containsText" dxfId="185" priority="110" operator="containsText" text="Muy Alta">
      <formula>NOT(ISERROR(SEARCH("Muy Alta",D80)))</formula>
    </cfRule>
    <cfRule type="containsText" dxfId="184" priority="111" operator="containsText" text="Alta">
      <formula>NOT(ISERROR(SEARCH("Alta",D80)))</formula>
    </cfRule>
    <cfRule type="containsText" dxfId="183" priority="112" operator="containsText" text="Baja">
      <formula>NOT(ISERROR(SEARCH("Baja",D80)))</formula>
    </cfRule>
    <cfRule type="containsText" dxfId="182" priority="113" operator="containsText" text="Muy Baja">
      <formula>NOT(ISERROR(SEARCH("Muy Baja",D80)))</formula>
    </cfRule>
    <cfRule type="containsText" dxfId="181" priority="115" operator="containsText" text="Media">
      <formula>NOT(ISERROR(SEARCH("Media",D80)))</formula>
    </cfRule>
  </conditionalFormatting>
  <conditionalFormatting sqref="E80:E89">
    <cfRule type="containsText" dxfId="180" priority="106" operator="containsText" text="Catastrófico">
      <formula>NOT(ISERROR(SEARCH("Catastrófico",E80)))</formula>
    </cfRule>
    <cfRule type="containsText" dxfId="179" priority="107" operator="containsText" text="Mayor">
      <formula>NOT(ISERROR(SEARCH("Mayor",E80)))</formula>
    </cfRule>
    <cfRule type="containsText" dxfId="178" priority="108" operator="containsText" text="Menor">
      <formula>NOT(ISERROR(SEARCH("Menor",E80)))</formula>
    </cfRule>
    <cfRule type="containsText" dxfId="177" priority="109" operator="containsText" text="Leve">
      <formula>NOT(ISERROR(SEARCH("Leve",E80)))</formula>
    </cfRule>
  </conditionalFormatting>
  <conditionalFormatting sqref="E80:F89">
    <cfRule type="containsText" dxfId="176" priority="114" operator="containsText" text="Moderado">
      <formula>NOT(ISERROR(SEARCH("Moderado",E80)))</formula>
    </cfRule>
  </conditionalFormatting>
  <conditionalFormatting sqref="F80:F89">
    <cfRule type="colorScale" priority="126">
      <colorScale>
        <cfvo type="min"/>
        <cfvo type="max"/>
        <color rgb="FFFF7128"/>
        <color rgb="FFFFEF9C"/>
      </colorScale>
    </cfRule>
  </conditionalFormatting>
  <conditionalFormatting sqref="F80:F89">
    <cfRule type="containsText" dxfId="175" priority="116" operator="containsText" text="Bajo">
      <formula>NOT(ISERROR(SEARCH("Bajo",F80)))</formula>
    </cfRule>
    <cfRule type="containsText" dxfId="174" priority="117" operator="containsText" text="Moderado">
      <formula>NOT(ISERROR(SEARCH("Moderado",F80)))</formula>
    </cfRule>
    <cfRule type="containsText" dxfId="173" priority="118" operator="containsText" text="Alto">
      <formula>NOT(ISERROR(SEARCH("Alto",F80)))</formula>
    </cfRule>
    <cfRule type="containsText" dxfId="172" priority="119" operator="containsText" text="Extremo">
      <formula>NOT(ISERROR(SEARCH("Extremo",F80)))</formula>
    </cfRule>
  </conditionalFormatting>
  <dataValidations count="4">
    <dataValidation allowBlank="1" showInputMessage="1" showErrorMessage="1" prompt="seleccionar si el responsable de ejecutar las acciones es el nivel central" sqref="J8" xr:uid="{5FC96E12-01CC-405A-BE70-5EC8249B3456}"/>
    <dataValidation allowBlank="1" showInputMessage="1" showErrorMessage="1" prompt="Seleccionar si el responsable es el responsable de las acciones es el nivel central" sqref="I7:I8" xr:uid="{E3320ABC-ECAD-4642-BFD0-256BEA402295}"/>
    <dataValidation allowBlank="1" showInputMessage="1" showErrorMessage="1" prompt="Describir las actividades que se van a desarrollar para el proyecto" sqref="H7" xr:uid="{8581D9E4-D215-4050-AFA4-4D580153FBD9}"/>
    <dataValidation allowBlank="1" showInputMessage="1" showErrorMessage="1" prompt="Registrar qué factor  que ocasina el riesgo: un facot identtficado el contexto._x000a_O  personas, recursos, estilo de direccion , factores externos, , codiciones ambientales" sqref="C8" xr:uid="{9E41933D-A97D-43BF-B063-A394F9BB9E67}"/>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9B0F1CB-6AF1-4009-A881-E204277D951A}">
          <x14:formula1>
            <xm:f>'9- Matriz de Calor '!$S$7:$S$10</xm:f>
          </x14:formula1>
          <xm:sqref>G9:G89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39C27-004C-49E2-AD8A-A223F5173EDA}">
  <sheetPr>
    <tabColor theme="7" tint="0.39997558519241921"/>
  </sheetPr>
  <dimension ref="A1:M89"/>
  <sheetViews>
    <sheetView showGridLines="0" tabSelected="1" zoomScale="80" zoomScaleNormal="80" workbookViewId="0">
      <selection activeCell="A10" sqref="A10:A19"/>
    </sheetView>
  </sheetViews>
  <sheetFormatPr baseColWidth="10" defaultColWidth="11.42578125" defaultRowHeight="15"/>
  <cols>
    <col min="1" max="1" width="6.140625" style="250" customWidth="1"/>
    <col min="2" max="2" width="22.42578125" style="250" customWidth="1"/>
    <col min="3" max="3" width="42" customWidth="1"/>
    <col min="4" max="4" width="16.85546875" style="251" customWidth="1"/>
    <col min="5" max="5" width="13.28515625" style="252" customWidth="1"/>
    <col min="6" max="6" width="13.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57"/>
      <c r="B1" s="457"/>
      <c r="C1" s="457"/>
      <c r="D1" s="502"/>
      <c r="E1" s="502"/>
      <c r="F1" s="502"/>
      <c r="G1" s="502"/>
      <c r="H1" s="502"/>
      <c r="I1" s="502"/>
      <c r="J1" s="502"/>
      <c r="K1" s="498"/>
      <c r="L1" s="498"/>
      <c r="M1" s="498"/>
    </row>
    <row r="2" spans="1:13" s="11" customFormat="1" ht="39.75" customHeight="1">
      <c r="A2" s="457"/>
      <c r="B2" s="457"/>
      <c r="C2" s="457"/>
      <c r="D2" s="502"/>
      <c r="E2" s="502"/>
      <c r="F2" s="502"/>
      <c r="G2" s="502"/>
      <c r="H2" s="502"/>
      <c r="I2" s="502"/>
      <c r="J2" s="502"/>
      <c r="K2" s="498"/>
      <c r="L2" s="498"/>
      <c r="M2" s="498"/>
    </row>
    <row r="3" spans="1:13" s="11" customFormat="1" ht="3" customHeight="1">
      <c r="A3" s="457"/>
      <c r="B3" s="457"/>
      <c r="C3" s="457"/>
      <c r="D3" s="242"/>
      <c r="E3" s="242"/>
      <c r="F3" s="242"/>
      <c r="G3" s="242"/>
      <c r="H3" s="242"/>
      <c r="I3" s="242"/>
      <c r="J3" s="242"/>
      <c r="K3" s="498"/>
      <c r="L3" s="498"/>
      <c r="M3" s="498"/>
    </row>
    <row r="4" spans="1:13" s="11" customFormat="1" ht="21.75" customHeight="1">
      <c r="A4" s="499" t="s">
        <v>340</v>
      </c>
      <c r="B4" s="499"/>
      <c r="C4" s="501" t="str">
        <f>'6. Valoración Controles'!C4:K4</f>
        <v>MEJORAMIENTO INFRAESTRUCTURA FÍSICA</v>
      </c>
      <c r="D4" s="501"/>
      <c r="E4" s="501"/>
      <c r="F4" s="501"/>
      <c r="G4" s="501"/>
      <c r="H4" s="501"/>
      <c r="I4" s="501"/>
      <c r="J4" s="501"/>
      <c r="K4" s="501"/>
      <c r="L4" s="501"/>
      <c r="M4" s="501"/>
    </row>
    <row r="5" spans="1:13" s="11" customFormat="1" ht="40.9" customHeight="1">
      <c r="A5" s="499" t="s">
        <v>341</v>
      </c>
      <c r="B5" s="499"/>
      <c r="C5" s="500"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00"/>
      <c r="E5" s="500"/>
      <c r="F5" s="500"/>
      <c r="G5" s="500"/>
      <c r="H5" s="500"/>
      <c r="I5" s="500"/>
      <c r="J5" s="500"/>
      <c r="K5" s="500"/>
      <c r="L5" s="500"/>
      <c r="M5" s="500"/>
    </row>
    <row r="6" spans="1:13" s="11" customFormat="1" ht="24.75" customHeight="1">
      <c r="A6" s="499" t="s">
        <v>342</v>
      </c>
      <c r="B6" s="499"/>
      <c r="C6" s="500" t="s">
        <v>270</v>
      </c>
      <c r="D6" s="500"/>
      <c r="E6" s="500"/>
      <c r="F6" s="500"/>
      <c r="G6" s="500"/>
      <c r="H6" s="500"/>
      <c r="I6" s="500"/>
      <c r="J6" s="500"/>
      <c r="K6" s="500"/>
      <c r="L6" s="500"/>
      <c r="M6" s="500"/>
    </row>
    <row r="7" spans="1:13" s="247" customFormat="1" ht="24.75" customHeight="1">
      <c r="A7" s="532" t="s">
        <v>494</v>
      </c>
      <c r="B7" s="532"/>
      <c r="C7" s="532"/>
      <c r="D7" s="533" t="s">
        <v>495</v>
      </c>
      <c r="E7" s="533"/>
      <c r="F7" s="533"/>
      <c r="G7" s="534" t="s">
        <v>496</v>
      </c>
      <c r="H7" s="535" t="s">
        <v>497</v>
      </c>
      <c r="I7" s="535" t="s">
        <v>498</v>
      </c>
      <c r="J7" s="535"/>
      <c r="K7" s="535" t="s">
        <v>499</v>
      </c>
      <c r="L7" s="535"/>
      <c r="M7" s="534" t="s">
        <v>500</v>
      </c>
    </row>
    <row r="8" spans="1:13" s="248" customFormat="1" ht="57" customHeight="1">
      <c r="A8" s="243" t="s">
        <v>41</v>
      </c>
      <c r="B8" s="243" t="s">
        <v>209</v>
      </c>
      <c r="C8" s="243" t="s">
        <v>211</v>
      </c>
      <c r="D8" s="244" t="s">
        <v>221</v>
      </c>
      <c r="E8" s="244" t="s">
        <v>501</v>
      </c>
      <c r="F8" s="244" t="s">
        <v>502</v>
      </c>
      <c r="G8" s="534"/>
      <c r="H8" s="535"/>
      <c r="I8" s="245" t="s">
        <v>503</v>
      </c>
      <c r="J8" s="245" t="s">
        <v>504</v>
      </c>
      <c r="K8" s="245" t="s">
        <v>505</v>
      </c>
      <c r="L8" s="245" t="s">
        <v>506</v>
      </c>
      <c r="M8" s="534"/>
    </row>
    <row r="9" spans="1:13" s="249" customFormat="1" ht="3.75" customHeight="1" thickBot="1">
      <c r="A9" s="525"/>
      <c r="B9" s="525"/>
      <c r="C9" s="525"/>
      <c r="D9" s="525"/>
      <c r="E9" s="525"/>
      <c r="F9" s="525"/>
      <c r="G9" s="525"/>
      <c r="H9" s="256"/>
      <c r="I9" s="256"/>
      <c r="J9" s="256"/>
      <c r="K9" s="256"/>
      <c r="L9" s="256"/>
      <c r="M9" s="256"/>
    </row>
    <row r="10" spans="1:13" s="249" customFormat="1" ht="13.5" customHeight="1">
      <c r="A10" s="491">
        <f>'7. Mapa Final'!A10</f>
        <v>1</v>
      </c>
      <c r="B10" s="489" t="str">
        <f>'7. Mapa Final'!B10</f>
        <v xml:space="preserve">Fallas tecnológicas que impidan tramitar los procesos de contratación. </v>
      </c>
      <c r="C10" s="526" t="str">
        <f>'7. Mapa Final'!C10</f>
        <v>Posibilidad de no tramitar los procesos de contratación por impedimentos en la oportuna publicación de los mismos en las plataformas digitales destinadas para tal fin y /o la perdidad de información de la entidad, impidiendo la prestación del servicio de justicia.</v>
      </c>
      <c r="D10" s="527" t="str">
        <f>'7. Mapa Final'!J10</f>
        <v>Muy Baja - 1</v>
      </c>
      <c r="E10" s="528" t="str">
        <f>'7. Mapa Final'!K10</f>
        <v>Menor - 2</v>
      </c>
      <c r="F10" s="515" t="str">
        <f>'7. Mapa Final'!M10</f>
        <v>Bajo - 2</v>
      </c>
      <c r="G10" s="415"/>
      <c r="H10" s="526"/>
      <c r="I10" s="517" t="s">
        <v>508</v>
      </c>
      <c r="J10" s="517"/>
      <c r="K10" s="523">
        <v>45566</v>
      </c>
      <c r="L10" s="523">
        <v>45657</v>
      </c>
      <c r="M10" s="529"/>
    </row>
    <row r="11" spans="1:13" s="249" customFormat="1" ht="13.5" customHeight="1">
      <c r="A11" s="492"/>
      <c r="B11" s="490"/>
      <c r="C11" s="495"/>
      <c r="D11" s="497"/>
      <c r="E11" s="494"/>
      <c r="F11" s="514"/>
      <c r="G11" s="416"/>
      <c r="H11" s="495"/>
      <c r="I11" s="513"/>
      <c r="J11" s="513"/>
      <c r="K11" s="513"/>
      <c r="L11" s="513"/>
      <c r="M11" s="518"/>
    </row>
    <row r="12" spans="1:13" s="249" customFormat="1" ht="13.5" customHeight="1">
      <c r="A12" s="492"/>
      <c r="B12" s="490"/>
      <c r="C12" s="495"/>
      <c r="D12" s="497"/>
      <c r="E12" s="494"/>
      <c r="F12" s="514"/>
      <c r="G12" s="416"/>
      <c r="H12" s="495"/>
      <c r="I12" s="513"/>
      <c r="J12" s="513"/>
      <c r="K12" s="513"/>
      <c r="L12" s="513"/>
      <c r="M12" s="518"/>
    </row>
    <row r="13" spans="1:13" s="249" customFormat="1" ht="13.5" customHeight="1">
      <c r="A13" s="492"/>
      <c r="B13" s="490"/>
      <c r="C13" s="495"/>
      <c r="D13" s="497"/>
      <c r="E13" s="494"/>
      <c r="F13" s="514"/>
      <c r="G13" s="416"/>
      <c r="H13" s="495"/>
      <c r="I13" s="513"/>
      <c r="J13" s="513"/>
      <c r="K13" s="513"/>
      <c r="L13" s="513"/>
      <c r="M13" s="518"/>
    </row>
    <row r="14" spans="1:13" s="249" customFormat="1" ht="13.5" customHeight="1">
      <c r="A14" s="492"/>
      <c r="B14" s="490"/>
      <c r="C14" s="495"/>
      <c r="D14" s="497"/>
      <c r="E14" s="494"/>
      <c r="F14" s="514"/>
      <c r="G14" s="416"/>
      <c r="H14" s="495"/>
      <c r="I14" s="513"/>
      <c r="J14" s="513"/>
      <c r="K14" s="513"/>
      <c r="L14" s="513"/>
      <c r="M14" s="518"/>
    </row>
    <row r="15" spans="1:13" s="249" customFormat="1" ht="13.5" customHeight="1">
      <c r="A15" s="492"/>
      <c r="B15" s="490"/>
      <c r="C15" s="495"/>
      <c r="D15" s="497"/>
      <c r="E15" s="494"/>
      <c r="F15" s="514"/>
      <c r="G15" s="416"/>
      <c r="H15" s="495"/>
      <c r="I15" s="513"/>
      <c r="J15" s="513"/>
      <c r="K15" s="513"/>
      <c r="L15" s="513"/>
      <c r="M15" s="518"/>
    </row>
    <row r="16" spans="1:13" s="249" customFormat="1" ht="13.5" customHeight="1">
      <c r="A16" s="492"/>
      <c r="B16" s="490"/>
      <c r="C16" s="495"/>
      <c r="D16" s="497"/>
      <c r="E16" s="494"/>
      <c r="F16" s="514"/>
      <c r="G16" s="416"/>
      <c r="H16" s="495"/>
      <c r="I16" s="513"/>
      <c r="J16" s="513"/>
      <c r="K16" s="513"/>
      <c r="L16" s="513"/>
      <c r="M16" s="518"/>
    </row>
    <row r="17" spans="1:13" s="249" customFormat="1" ht="13.5" customHeight="1">
      <c r="A17" s="492"/>
      <c r="B17" s="490"/>
      <c r="C17" s="495"/>
      <c r="D17" s="497"/>
      <c r="E17" s="494"/>
      <c r="F17" s="514"/>
      <c r="G17" s="416"/>
      <c r="H17" s="495"/>
      <c r="I17" s="513"/>
      <c r="J17" s="513"/>
      <c r="K17" s="513"/>
      <c r="L17" s="513"/>
      <c r="M17" s="518"/>
    </row>
    <row r="18" spans="1:13" s="249" customFormat="1" ht="21.75" customHeight="1">
      <c r="A18" s="492"/>
      <c r="B18" s="490"/>
      <c r="C18" s="495"/>
      <c r="D18" s="497"/>
      <c r="E18" s="494"/>
      <c r="F18" s="514"/>
      <c r="G18" s="416"/>
      <c r="H18" s="495"/>
      <c r="I18" s="513"/>
      <c r="J18" s="513"/>
      <c r="K18" s="513"/>
      <c r="L18" s="513"/>
      <c r="M18" s="518"/>
    </row>
    <row r="19" spans="1:13" s="249" customFormat="1" ht="21.75" customHeight="1">
      <c r="A19" s="492"/>
      <c r="B19" s="490"/>
      <c r="C19" s="495"/>
      <c r="D19" s="497"/>
      <c r="E19" s="494"/>
      <c r="F19" s="514"/>
      <c r="G19" s="416"/>
      <c r="H19" s="495"/>
      <c r="I19" s="513"/>
      <c r="J19" s="513"/>
      <c r="K19" s="513"/>
      <c r="L19" s="513"/>
      <c r="M19" s="518"/>
    </row>
    <row r="20" spans="1:13" s="249" customFormat="1" ht="13.5" customHeight="1">
      <c r="A20" s="492">
        <f>'7. Mapa Final'!A20</f>
        <v>2</v>
      </c>
      <c r="B20" s="490" t="str">
        <f>'7. Mapa Final'!B20</f>
        <v>Fallas en la aplicación de prodecimientos contractuales.</v>
      </c>
      <c r="C20" s="495" t="str">
        <f>'7. Mapa Final'!C20</f>
        <v>Posibilidad de no realizar la contratación requerida para garantizar la prestación del servicio oportuno de justicia.</v>
      </c>
      <c r="D20" s="496" t="str">
        <f>'7. Mapa Final'!J20</f>
        <v>Baja - 2</v>
      </c>
      <c r="E20" s="493" t="str">
        <f>'7. Mapa Final'!K20</f>
        <v>Leve - 1</v>
      </c>
      <c r="F20" s="514" t="str">
        <f>'7. Mapa Final'!M20</f>
        <v>Bajo - 2</v>
      </c>
      <c r="G20" s="416"/>
      <c r="H20" s="495"/>
      <c r="I20" s="513" t="s">
        <v>508</v>
      </c>
      <c r="J20" s="513"/>
      <c r="K20" s="522">
        <v>45566</v>
      </c>
      <c r="L20" s="522">
        <v>45657</v>
      </c>
      <c r="M20" s="518"/>
    </row>
    <row r="21" spans="1:13" s="249" customFormat="1" ht="13.5" customHeight="1">
      <c r="A21" s="492"/>
      <c r="B21" s="490"/>
      <c r="C21" s="495"/>
      <c r="D21" s="497"/>
      <c r="E21" s="494"/>
      <c r="F21" s="514"/>
      <c r="G21" s="416"/>
      <c r="H21" s="495"/>
      <c r="I21" s="513"/>
      <c r="J21" s="513"/>
      <c r="K21" s="513"/>
      <c r="L21" s="513"/>
      <c r="M21" s="518"/>
    </row>
    <row r="22" spans="1:13" s="249" customFormat="1" ht="13.5" customHeight="1">
      <c r="A22" s="492"/>
      <c r="B22" s="490"/>
      <c r="C22" s="495"/>
      <c r="D22" s="497"/>
      <c r="E22" s="494"/>
      <c r="F22" s="514"/>
      <c r="G22" s="416"/>
      <c r="H22" s="495"/>
      <c r="I22" s="513"/>
      <c r="J22" s="513"/>
      <c r="K22" s="513"/>
      <c r="L22" s="513"/>
      <c r="M22" s="518"/>
    </row>
    <row r="23" spans="1:13" s="249" customFormat="1" ht="13.5" customHeight="1">
      <c r="A23" s="492"/>
      <c r="B23" s="490"/>
      <c r="C23" s="495"/>
      <c r="D23" s="497"/>
      <c r="E23" s="494"/>
      <c r="F23" s="514"/>
      <c r="G23" s="416"/>
      <c r="H23" s="495"/>
      <c r="I23" s="513"/>
      <c r="J23" s="513"/>
      <c r="K23" s="513"/>
      <c r="L23" s="513"/>
      <c r="M23" s="518"/>
    </row>
    <row r="24" spans="1:13" s="249" customFormat="1" ht="13.5" customHeight="1">
      <c r="A24" s="492"/>
      <c r="B24" s="490"/>
      <c r="C24" s="495"/>
      <c r="D24" s="497"/>
      <c r="E24" s="494"/>
      <c r="F24" s="514"/>
      <c r="G24" s="416"/>
      <c r="H24" s="495"/>
      <c r="I24" s="513"/>
      <c r="J24" s="513"/>
      <c r="K24" s="513"/>
      <c r="L24" s="513"/>
      <c r="M24" s="518"/>
    </row>
    <row r="25" spans="1:13" s="249" customFormat="1" ht="13.5" customHeight="1">
      <c r="A25" s="492"/>
      <c r="B25" s="490"/>
      <c r="C25" s="495"/>
      <c r="D25" s="497"/>
      <c r="E25" s="494"/>
      <c r="F25" s="514"/>
      <c r="G25" s="416"/>
      <c r="H25" s="495"/>
      <c r="I25" s="513"/>
      <c r="J25" s="513"/>
      <c r="K25" s="513"/>
      <c r="L25" s="513"/>
      <c r="M25" s="518"/>
    </row>
    <row r="26" spans="1:13" s="249" customFormat="1" ht="13.5" customHeight="1">
      <c r="A26" s="492"/>
      <c r="B26" s="490"/>
      <c r="C26" s="495"/>
      <c r="D26" s="497"/>
      <c r="E26" s="494"/>
      <c r="F26" s="514"/>
      <c r="G26" s="416"/>
      <c r="H26" s="495"/>
      <c r="I26" s="513"/>
      <c r="J26" s="513"/>
      <c r="K26" s="513"/>
      <c r="L26" s="513"/>
      <c r="M26" s="518"/>
    </row>
    <row r="27" spans="1:13" s="249" customFormat="1" ht="13.5" customHeight="1">
      <c r="A27" s="492"/>
      <c r="B27" s="490"/>
      <c r="C27" s="495"/>
      <c r="D27" s="497"/>
      <c r="E27" s="494"/>
      <c r="F27" s="514"/>
      <c r="G27" s="416"/>
      <c r="H27" s="495"/>
      <c r="I27" s="513"/>
      <c r="J27" s="513"/>
      <c r="K27" s="513"/>
      <c r="L27" s="513"/>
      <c r="M27" s="518"/>
    </row>
    <row r="28" spans="1:13" s="249" customFormat="1" ht="21.75" customHeight="1">
      <c r="A28" s="492"/>
      <c r="B28" s="490"/>
      <c r="C28" s="495"/>
      <c r="D28" s="497"/>
      <c r="E28" s="494"/>
      <c r="F28" s="514"/>
      <c r="G28" s="416"/>
      <c r="H28" s="495"/>
      <c r="I28" s="513"/>
      <c r="J28" s="513"/>
      <c r="K28" s="513"/>
      <c r="L28" s="513"/>
      <c r="M28" s="518"/>
    </row>
    <row r="29" spans="1:13" s="249" customFormat="1" ht="21.75" customHeight="1">
      <c r="A29" s="492"/>
      <c r="B29" s="490"/>
      <c r="C29" s="495"/>
      <c r="D29" s="497"/>
      <c r="E29" s="494"/>
      <c r="F29" s="514"/>
      <c r="G29" s="416"/>
      <c r="H29" s="495"/>
      <c r="I29" s="513"/>
      <c r="J29" s="513"/>
      <c r="K29" s="513"/>
      <c r="L29" s="513"/>
      <c r="M29" s="518"/>
    </row>
    <row r="30" spans="1:13" s="249" customFormat="1" ht="13.5" customHeight="1">
      <c r="A30" s="492">
        <f>'7. Mapa Final'!A30</f>
        <v>3</v>
      </c>
      <c r="B30" s="490" t="str">
        <f>'7. Mapa Final'!B30</f>
        <v>Incumplimiento de los mantenimientos preventivos y correctivos.</v>
      </c>
      <c r="C30" s="495" t="str">
        <f>'7. Mapa Final'!C30</f>
        <v>No ejecutar en forma oportuna y acorde con estipulaciones técnicas los mantenimientos de bienes muebles, inmuebles y equipos.</v>
      </c>
      <c r="D30" s="496" t="str">
        <f>'7. Mapa Final'!J30</f>
        <v>Media - 3</v>
      </c>
      <c r="E30" s="493" t="str">
        <f>'7. Mapa Final'!K30</f>
        <v>Moderado - 3</v>
      </c>
      <c r="F30" s="514" t="str">
        <f>'7. Mapa Final'!M30</f>
        <v>Moderado - 9</v>
      </c>
      <c r="G30" s="416"/>
      <c r="H30" s="495"/>
      <c r="I30" s="513" t="s">
        <v>508</v>
      </c>
      <c r="J30" s="513"/>
      <c r="K30" s="522">
        <v>45566</v>
      </c>
      <c r="L30" s="522">
        <v>45657</v>
      </c>
      <c r="M30" s="518"/>
    </row>
    <row r="31" spans="1:13" s="249" customFormat="1" ht="13.5" customHeight="1">
      <c r="A31" s="492"/>
      <c r="B31" s="490"/>
      <c r="C31" s="495"/>
      <c r="D31" s="497"/>
      <c r="E31" s="494"/>
      <c r="F31" s="514"/>
      <c r="G31" s="416"/>
      <c r="H31" s="495"/>
      <c r="I31" s="513"/>
      <c r="J31" s="513"/>
      <c r="K31" s="513"/>
      <c r="L31" s="513"/>
      <c r="M31" s="518"/>
    </row>
    <row r="32" spans="1:13" s="249" customFormat="1" ht="13.5" customHeight="1">
      <c r="A32" s="492"/>
      <c r="B32" s="490"/>
      <c r="C32" s="495"/>
      <c r="D32" s="497"/>
      <c r="E32" s="494"/>
      <c r="F32" s="514"/>
      <c r="G32" s="416"/>
      <c r="H32" s="495"/>
      <c r="I32" s="513"/>
      <c r="J32" s="513"/>
      <c r="K32" s="513"/>
      <c r="L32" s="513"/>
      <c r="M32" s="518"/>
    </row>
    <row r="33" spans="1:13" s="249" customFormat="1" ht="13.5" customHeight="1">
      <c r="A33" s="492"/>
      <c r="B33" s="490"/>
      <c r="C33" s="495"/>
      <c r="D33" s="497"/>
      <c r="E33" s="494"/>
      <c r="F33" s="514"/>
      <c r="G33" s="416"/>
      <c r="H33" s="495"/>
      <c r="I33" s="513"/>
      <c r="J33" s="513"/>
      <c r="K33" s="513"/>
      <c r="L33" s="513"/>
      <c r="M33" s="518"/>
    </row>
    <row r="34" spans="1:13" s="249" customFormat="1" ht="13.5" customHeight="1">
      <c r="A34" s="492"/>
      <c r="B34" s="490"/>
      <c r="C34" s="495"/>
      <c r="D34" s="497"/>
      <c r="E34" s="494"/>
      <c r="F34" s="514"/>
      <c r="G34" s="416"/>
      <c r="H34" s="495"/>
      <c r="I34" s="513"/>
      <c r="J34" s="513"/>
      <c r="K34" s="513"/>
      <c r="L34" s="513"/>
      <c r="M34" s="518"/>
    </row>
    <row r="35" spans="1:13" s="249" customFormat="1" ht="13.5" customHeight="1">
      <c r="A35" s="492"/>
      <c r="B35" s="490"/>
      <c r="C35" s="495"/>
      <c r="D35" s="497"/>
      <c r="E35" s="494"/>
      <c r="F35" s="514"/>
      <c r="G35" s="416"/>
      <c r="H35" s="495"/>
      <c r="I35" s="513"/>
      <c r="J35" s="513"/>
      <c r="K35" s="513"/>
      <c r="L35" s="513"/>
      <c r="M35" s="518"/>
    </row>
    <row r="36" spans="1:13" s="249" customFormat="1" ht="13.5" customHeight="1">
      <c r="A36" s="492"/>
      <c r="B36" s="490"/>
      <c r="C36" s="495"/>
      <c r="D36" s="497"/>
      <c r="E36" s="494"/>
      <c r="F36" s="514"/>
      <c r="G36" s="416"/>
      <c r="H36" s="495"/>
      <c r="I36" s="513"/>
      <c r="J36" s="513"/>
      <c r="K36" s="513"/>
      <c r="L36" s="513"/>
      <c r="M36" s="518"/>
    </row>
    <row r="37" spans="1:13" s="249" customFormat="1" ht="13.5" customHeight="1">
      <c r="A37" s="492"/>
      <c r="B37" s="490"/>
      <c r="C37" s="495"/>
      <c r="D37" s="497"/>
      <c r="E37" s="494"/>
      <c r="F37" s="514"/>
      <c r="G37" s="416"/>
      <c r="H37" s="495"/>
      <c r="I37" s="513"/>
      <c r="J37" s="513"/>
      <c r="K37" s="513"/>
      <c r="L37" s="513"/>
      <c r="M37" s="518"/>
    </row>
    <row r="38" spans="1:13" s="249" customFormat="1" ht="21.75" customHeight="1">
      <c r="A38" s="492"/>
      <c r="B38" s="490"/>
      <c r="C38" s="495"/>
      <c r="D38" s="497"/>
      <c r="E38" s="494"/>
      <c r="F38" s="514"/>
      <c r="G38" s="416"/>
      <c r="H38" s="495"/>
      <c r="I38" s="513"/>
      <c r="J38" s="513"/>
      <c r="K38" s="513"/>
      <c r="L38" s="513"/>
      <c r="M38" s="518"/>
    </row>
    <row r="39" spans="1:13" s="249" customFormat="1" ht="21.75" customHeight="1">
      <c r="A39" s="492"/>
      <c r="B39" s="490"/>
      <c r="C39" s="495"/>
      <c r="D39" s="497"/>
      <c r="E39" s="494"/>
      <c r="F39" s="514"/>
      <c r="G39" s="416"/>
      <c r="H39" s="495"/>
      <c r="I39" s="513"/>
      <c r="J39" s="513"/>
      <c r="K39" s="513"/>
      <c r="L39" s="513"/>
      <c r="M39" s="518"/>
    </row>
    <row r="40" spans="1:13" s="249" customFormat="1" ht="13.5" customHeight="1">
      <c r="A40" s="531">
        <f>'7. Mapa Final'!A40</f>
        <v>4</v>
      </c>
      <c r="B40" s="490" t="str">
        <f>'7. Mapa Final'!B40</f>
        <v>Corrupción en los procesos de contratación, ejecución y/o manejo de información. Ofercer, prometer, entregar, aceptar o solicitar una ventaja indebida para conseguir la la recepción de Diseños u obras, adición  de  contratos de Estudios y Diseños o construcción de sedes y despachos judiciales.</v>
      </c>
      <c r="C40" s="495" t="str">
        <f>'7. Mapa Final'!C40</f>
        <v xml:space="preserve">Recibir dádivas o beneficios a nombre propio o de terceros por revelar información confidencial, alterar, retener o no publicar información en los procesos. </v>
      </c>
      <c r="D40" s="496" t="str">
        <f>'7. Mapa Final'!J40</f>
        <v>Muy Baja - 1</v>
      </c>
      <c r="E40" s="493" t="str">
        <f>'7. Mapa Final'!K40</f>
        <v>Moderado - 3</v>
      </c>
      <c r="F40" s="514" t="str">
        <f>'7. Mapa Final'!M40</f>
        <v>Moderado - 3</v>
      </c>
      <c r="G40" s="416"/>
      <c r="H40" s="495"/>
      <c r="I40" s="513" t="s">
        <v>508</v>
      </c>
      <c r="J40" s="513"/>
      <c r="K40" s="522">
        <v>45566</v>
      </c>
      <c r="L40" s="522">
        <v>45657</v>
      </c>
      <c r="M40" s="518"/>
    </row>
    <row r="41" spans="1:13" s="249" customFormat="1" ht="13.5" customHeight="1">
      <c r="A41" s="531"/>
      <c r="B41" s="490"/>
      <c r="C41" s="495"/>
      <c r="D41" s="497"/>
      <c r="E41" s="494"/>
      <c r="F41" s="514"/>
      <c r="G41" s="416"/>
      <c r="H41" s="495"/>
      <c r="I41" s="513"/>
      <c r="J41" s="513"/>
      <c r="K41" s="513"/>
      <c r="L41" s="513"/>
      <c r="M41" s="518"/>
    </row>
    <row r="42" spans="1:13" s="249" customFormat="1" ht="13.5" customHeight="1">
      <c r="A42" s="531"/>
      <c r="B42" s="490"/>
      <c r="C42" s="495"/>
      <c r="D42" s="497"/>
      <c r="E42" s="494"/>
      <c r="F42" s="514"/>
      <c r="G42" s="416"/>
      <c r="H42" s="495"/>
      <c r="I42" s="513"/>
      <c r="J42" s="513"/>
      <c r="K42" s="513"/>
      <c r="L42" s="513"/>
      <c r="M42" s="518"/>
    </row>
    <row r="43" spans="1:13" s="249" customFormat="1" ht="13.5" customHeight="1">
      <c r="A43" s="531"/>
      <c r="B43" s="490"/>
      <c r="C43" s="495"/>
      <c r="D43" s="497"/>
      <c r="E43" s="494"/>
      <c r="F43" s="514"/>
      <c r="G43" s="416"/>
      <c r="H43" s="495"/>
      <c r="I43" s="513"/>
      <c r="J43" s="513"/>
      <c r="K43" s="513"/>
      <c r="L43" s="513"/>
      <c r="M43" s="518"/>
    </row>
    <row r="44" spans="1:13" s="249" customFormat="1" ht="13.5" customHeight="1">
      <c r="A44" s="531"/>
      <c r="B44" s="490"/>
      <c r="C44" s="495"/>
      <c r="D44" s="497"/>
      <c r="E44" s="494"/>
      <c r="F44" s="514"/>
      <c r="G44" s="416"/>
      <c r="H44" s="495"/>
      <c r="I44" s="513"/>
      <c r="J44" s="513"/>
      <c r="K44" s="513"/>
      <c r="L44" s="513"/>
      <c r="M44" s="518"/>
    </row>
    <row r="45" spans="1:13" s="249" customFormat="1" ht="13.5" customHeight="1">
      <c r="A45" s="531"/>
      <c r="B45" s="490"/>
      <c r="C45" s="495"/>
      <c r="D45" s="497"/>
      <c r="E45" s="494"/>
      <c r="F45" s="514"/>
      <c r="G45" s="416"/>
      <c r="H45" s="495"/>
      <c r="I45" s="513"/>
      <c r="J45" s="513"/>
      <c r="K45" s="513"/>
      <c r="L45" s="513"/>
      <c r="M45" s="518"/>
    </row>
    <row r="46" spans="1:13" s="249" customFormat="1" ht="13.5" customHeight="1">
      <c r="A46" s="531"/>
      <c r="B46" s="490"/>
      <c r="C46" s="495"/>
      <c r="D46" s="497"/>
      <c r="E46" s="494"/>
      <c r="F46" s="514"/>
      <c r="G46" s="416"/>
      <c r="H46" s="495"/>
      <c r="I46" s="513"/>
      <c r="J46" s="513"/>
      <c r="K46" s="513"/>
      <c r="L46" s="513"/>
      <c r="M46" s="518"/>
    </row>
    <row r="47" spans="1:13" s="249" customFormat="1" ht="13.5" customHeight="1">
      <c r="A47" s="531"/>
      <c r="B47" s="490"/>
      <c r="C47" s="495"/>
      <c r="D47" s="497"/>
      <c r="E47" s="494"/>
      <c r="F47" s="514"/>
      <c r="G47" s="416"/>
      <c r="H47" s="495"/>
      <c r="I47" s="513"/>
      <c r="J47" s="513"/>
      <c r="K47" s="513"/>
      <c r="L47" s="513"/>
      <c r="M47" s="518"/>
    </row>
    <row r="48" spans="1:13" s="249" customFormat="1" ht="21.75" customHeight="1">
      <c r="A48" s="531"/>
      <c r="B48" s="490"/>
      <c r="C48" s="495"/>
      <c r="D48" s="497"/>
      <c r="E48" s="494"/>
      <c r="F48" s="514"/>
      <c r="G48" s="416"/>
      <c r="H48" s="495"/>
      <c r="I48" s="513"/>
      <c r="J48" s="513"/>
      <c r="K48" s="513"/>
      <c r="L48" s="513"/>
      <c r="M48" s="518"/>
    </row>
    <row r="49" spans="1:13" s="249" customFormat="1" ht="21.75" customHeight="1">
      <c r="A49" s="531"/>
      <c r="B49" s="490"/>
      <c r="C49" s="495"/>
      <c r="D49" s="497"/>
      <c r="E49" s="494"/>
      <c r="F49" s="514"/>
      <c r="G49" s="416"/>
      <c r="H49" s="495"/>
      <c r="I49" s="513"/>
      <c r="J49" s="513"/>
      <c r="K49" s="513"/>
      <c r="L49" s="513"/>
      <c r="M49" s="518"/>
    </row>
    <row r="50" spans="1:13" s="249" customFormat="1" ht="13.5" customHeight="1">
      <c r="A50" s="531" t="e">
        <f>'7. Mapa Final'!A50</f>
        <v>#REF!</v>
      </c>
      <c r="B50" s="490" t="e">
        <f>'7. Mapa Final'!B50</f>
        <v>#REF!</v>
      </c>
      <c r="C50" s="495" t="e">
        <f>'7. Mapa Final'!C50</f>
        <v>#REF!</v>
      </c>
      <c r="D50" s="496" t="e">
        <f>'7. Mapa Final'!J50</f>
        <v>#REF!</v>
      </c>
      <c r="E50" s="493" t="e">
        <f>'7. Mapa Final'!K50</f>
        <v>#REF!</v>
      </c>
      <c r="F50" s="514" t="e">
        <f>'7. Mapa Final'!M50</f>
        <v>#REF!</v>
      </c>
      <c r="G50" s="416"/>
      <c r="H50" s="495"/>
      <c r="I50" s="513" t="s">
        <v>508</v>
      </c>
      <c r="J50" s="513"/>
      <c r="K50" s="522">
        <v>45566</v>
      </c>
      <c r="L50" s="522">
        <v>45657</v>
      </c>
      <c r="M50" s="518"/>
    </row>
    <row r="51" spans="1:13" s="249" customFormat="1" ht="13.5" customHeight="1">
      <c r="A51" s="531"/>
      <c r="B51" s="490"/>
      <c r="C51" s="495"/>
      <c r="D51" s="497"/>
      <c r="E51" s="494"/>
      <c r="F51" s="514"/>
      <c r="G51" s="416"/>
      <c r="H51" s="495"/>
      <c r="I51" s="513"/>
      <c r="J51" s="513"/>
      <c r="K51" s="513"/>
      <c r="L51" s="513"/>
      <c r="M51" s="518"/>
    </row>
    <row r="52" spans="1:13" s="249" customFormat="1" ht="13.5" customHeight="1">
      <c r="A52" s="531"/>
      <c r="B52" s="490"/>
      <c r="C52" s="495"/>
      <c r="D52" s="497"/>
      <c r="E52" s="494"/>
      <c r="F52" s="514"/>
      <c r="G52" s="416"/>
      <c r="H52" s="495"/>
      <c r="I52" s="513"/>
      <c r="J52" s="513"/>
      <c r="K52" s="513"/>
      <c r="L52" s="513"/>
      <c r="M52" s="518"/>
    </row>
    <row r="53" spans="1:13" s="249" customFormat="1" ht="13.5" customHeight="1">
      <c r="A53" s="531"/>
      <c r="B53" s="490"/>
      <c r="C53" s="495"/>
      <c r="D53" s="497"/>
      <c r="E53" s="494"/>
      <c r="F53" s="514"/>
      <c r="G53" s="416"/>
      <c r="H53" s="495"/>
      <c r="I53" s="513"/>
      <c r="J53" s="513"/>
      <c r="K53" s="513"/>
      <c r="L53" s="513"/>
      <c r="M53" s="518"/>
    </row>
    <row r="54" spans="1:13" s="249" customFormat="1" ht="13.5" customHeight="1">
      <c r="A54" s="531"/>
      <c r="B54" s="490"/>
      <c r="C54" s="495"/>
      <c r="D54" s="497"/>
      <c r="E54" s="494"/>
      <c r="F54" s="514"/>
      <c r="G54" s="416"/>
      <c r="H54" s="495"/>
      <c r="I54" s="513"/>
      <c r="J54" s="513"/>
      <c r="K54" s="513"/>
      <c r="L54" s="513"/>
      <c r="M54" s="518"/>
    </row>
    <row r="55" spans="1:13" s="249" customFormat="1" ht="13.5" customHeight="1">
      <c r="A55" s="531"/>
      <c r="B55" s="490"/>
      <c r="C55" s="495"/>
      <c r="D55" s="497"/>
      <c r="E55" s="494"/>
      <c r="F55" s="514"/>
      <c r="G55" s="416"/>
      <c r="H55" s="495"/>
      <c r="I55" s="513"/>
      <c r="J55" s="513"/>
      <c r="K55" s="513"/>
      <c r="L55" s="513"/>
      <c r="M55" s="518"/>
    </row>
    <row r="56" spans="1:13" s="249" customFormat="1" ht="13.5" customHeight="1">
      <c r="A56" s="531"/>
      <c r="B56" s="490"/>
      <c r="C56" s="495"/>
      <c r="D56" s="497"/>
      <c r="E56" s="494"/>
      <c r="F56" s="514"/>
      <c r="G56" s="416"/>
      <c r="H56" s="495"/>
      <c r="I56" s="513"/>
      <c r="J56" s="513"/>
      <c r="K56" s="513"/>
      <c r="L56" s="513"/>
      <c r="M56" s="518"/>
    </row>
    <row r="57" spans="1:13" s="249" customFormat="1" ht="13.5" customHeight="1">
      <c r="A57" s="531"/>
      <c r="B57" s="490"/>
      <c r="C57" s="495"/>
      <c r="D57" s="497"/>
      <c r="E57" s="494"/>
      <c r="F57" s="514"/>
      <c r="G57" s="416"/>
      <c r="H57" s="495"/>
      <c r="I57" s="513"/>
      <c r="J57" s="513"/>
      <c r="K57" s="513"/>
      <c r="L57" s="513"/>
      <c r="M57" s="518"/>
    </row>
    <row r="58" spans="1:13" s="249" customFormat="1" ht="21.75" customHeight="1">
      <c r="A58" s="531"/>
      <c r="B58" s="490"/>
      <c r="C58" s="495"/>
      <c r="D58" s="497"/>
      <c r="E58" s="494"/>
      <c r="F58" s="514"/>
      <c r="G58" s="416"/>
      <c r="H58" s="495"/>
      <c r="I58" s="513"/>
      <c r="J58" s="513"/>
      <c r="K58" s="513"/>
      <c r="L58" s="513"/>
      <c r="M58" s="518"/>
    </row>
    <row r="59" spans="1:13" s="249" customFormat="1" ht="21.75" customHeight="1">
      <c r="A59" s="531"/>
      <c r="B59" s="490"/>
      <c r="C59" s="495"/>
      <c r="D59" s="497"/>
      <c r="E59" s="494"/>
      <c r="F59" s="514"/>
      <c r="G59" s="416"/>
      <c r="H59" s="495"/>
      <c r="I59" s="513"/>
      <c r="J59" s="513"/>
      <c r="K59" s="513"/>
      <c r="L59" s="513"/>
      <c r="M59" s="518"/>
    </row>
    <row r="60" spans="1:13" s="249" customFormat="1" ht="13.5" customHeight="1">
      <c r="A60" s="531">
        <f>'7. Mapa Final'!A60</f>
        <v>5</v>
      </c>
      <c r="B60" s="490" t="str">
        <f>'7. Mapa Final'!B60</f>
        <v>Carencia de la prestación del servicio Público de Administrar Justicia o prestarlo de manera tardía por causas ajenas a la voluntad de los servidores judiciales.</v>
      </c>
      <c r="C60" s="495" t="str">
        <f>'7. Mapa Final'!C60</f>
        <v>Posibilidad de afectación en la prestación del servicio de Justicia debido a un suceso de fuerza mayor que imposibilita la gestión de la administración judicial (contratación de obras y servicios).</v>
      </c>
      <c r="D60" s="496" t="str">
        <f>'7. Mapa Final'!J60</f>
        <v>Muy Baja - 1</v>
      </c>
      <c r="E60" s="493" t="str">
        <f>'7. Mapa Final'!K60</f>
        <v>Leve - 1</v>
      </c>
      <c r="F60" s="514" t="str">
        <f>'7. Mapa Final'!M60</f>
        <v>Bajo - 1</v>
      </c>
      <c r="G60" s="416"/>
      <c r="H60" s="495"/>
      <c r="I60" s="513" t="s">
        <v>508</v>
      </c>
      <c r="J60" s="513"/>
      <c r="K60" s="522">
        <v>45566</v>
      </c>
      <c r="L60" s="522">
        <v>45657</v>
      </c>
      <c r="M60" s="518"/>
    </row>
    <row r="61" spans="1:13" s="249" customFormat="1" ht="13.5" customHeight="1">
      <c r="A61" s="531"/>
      <c r="B61" s="490"/>
      <c r="C61" s="495"/>
      <c r="D61" s="497"/>
      <c r="E61" s="494"/>
      <c r="F61" s="514"/>
      <c r="G61" s="416"/>
      <c r="H61" s="495"/>
      <c r="I61" s="513"/>
      <c r="J61" s="513"/>
      <c r="K61" s="513"/>
      <c r="L61" s="513"/>
      <c r="M61" s="518"/>
    </row>
    <row r="62" spans="1:13" s="249" customFormat="1" ht="13.5" customHeight="1">
      <c r="A62" s="531"/>
      <c r="B62" s="490"/>
      <c r="C62" s="495"/>
      <c r="D62" s="497"/>
      <c r="E62" s="494"/>
      <c r="F62" s="514"/>
      <c r="G62" s="416"/>
      <c r="H62" s="495"/>
      <c r="I62" s="513"/>
      <c r="J62" s="513"/>
      <c r="K62" s="513"/>
      <c r="L62" s="513"/>
      <c r="M62" s="518"/>
    </row>
    <row r="63" spans="1:13" s="249" customFormat="1" ht="13.5" customHeight="1">
      <c r="A63" s="531"/>
      <c r="B63" s="490"/>
      <c r="C63" s="495"/>
      <c r="D63" s="497"/>
      <c r="E63" s="494"/>
      <c r="F63" s="514"/>
      <c r="G63" s="416"/>
      <c r="H63" s="495"/>
      <c r="I63" s="513"/>
      <c r="J63" s="513"/>
      <c r="K63" s="513"/>
      <c r="L63" s="513"/>
      <c r="M63" s="518"/>
    </row>
    <row r="64" spans="1:13" s="249" customFormat="1" ht="13.5" customHeight="1">
      <c r="A64" s="531"/>
      <c r="B64" s="490"/>
      <c r="C64" s="495"/>
      <c r="D64" s="497"/>
      <c r="E64" s="494"/>
      <c r="F64" s="514"/>
      <c r="G64" s="416"/>
      <c r="H64" s="495"/>
      <c r="I64" s="513"/>
      <c r="J64" s="513"/>
      <c r="K64" s="513"/>
      <c r="L64" s="513"/>
      <c r="M64" s="518"/>
    </row>
    <row r="65" spans="1:13" s="249" customFormat="1" ht="13.5" customHeight="1">
      <c r="A65" s="531"/>
      <c r="B65" s="490"/>
      <c r="C65" s="495"/>
      <c r="D65" s="497"/>
      <c r="E65" s="494"/>
      <c r="F65" s="514"/>
      <c r="G65" s="416"/>
      <c r="H65" s="495"/>
      <c r="I65" s="513"/>
      <c r="J65" s="513"/>
      <c r="K65" s="513"/>
      <c r="L65" s="513"/>
      <c r="M65" s="518"/>
    </row>
    <row r="66" spans="1:13" s="249" customFormat="1" ht="13.5" customHeight="1">
      <c r="A66" s="531"/>
      <c r="B66" s="490"/>
      <c r="C66" s="495"/>
      <c r="D66" s="497"/>
      <c r="E66" s="494"/>
      <c r="F66" s="514"/>
      <c r="G66" s="416"/>
      <c r="H66" s="495"/>
      <c r="I66" s="513"/>
      <c r="J66" s="513"/>
      <c r="K66" s="513"/>
      <c r="L66" s="513"/>
      <c r="M66" s="518"/>
    </row>
    <row r="67" spans="1:13" s="249" customFormat="1" ht="13.5" customHeight="1">
      <c r="A67" s="531"/>
      <c r="B67" s="490"/>
      <c r="C67" s="495"/>
      <c r="D67" s="497"/>
      <c r="E67" s="494"/>
      <c r="F67" s="514"/>
      <c r="G67" s="416"/>
      <c r="H67" s="495"/>
      <c r="I67" s="513"/>
      <c r="J67" s="513"/>
      <c r="K67" s="513"/>
      <c r="L67" s="513"/>
      <c r="M67" s="518"/>
    </row>
    <row r="68" spans="1:13" s="249" customFormat="1" ht="21.75" customHeight="1">
      <c r="A68" s="531"/>
      <c r="B68" s="490"/>
      <c r="C68" s="495"/>
      <c r="D68" s="497"/>
      <c r="E68" s="494"/>
      <c r="F68" s="514"/>
      <c r="G68" s="416"/>
      <c r="H68" s="495"/>
      <c r="I68" s="513"/>
      <c r="J68" s="513"/>
      <c r="K68" s="513"/>
      <c r="L68" s="513"/>
      <c r="M68" s="518"/>
    </row>
    <row r="69" spans="1:13" s="249" customFormat="1" ht="21.75" customHeight="1">
      <c r="A69" s="531"/>
      <c r="B69" s="490"/>
      <c r="C69" s="495"/>
      <c r="D69" s="497"/>
      <c r="E69" s="494"/>
      <c r="F69" s="514"/>
      <c r="G69" s="416"/>
      <c r="H69" s="495"/>
      <c r="I69" s="513"/>
      <c r="J69" s="513"/>
      <c r="K69" s="513"/>
      <c r="L69" s="513"/>
      <c r="M69" s="518"/>
    </row>
    <row r="70" spans="1:13" s="249" customFormat="1" ht="13.5" customHeight="1">
      <c r="A70" s="531">
        <f>'7. Mapa Final'!A70</f>
        <v>6</v>
      </c>
      <c r="B70" s="490" t="str">
        <f>'7. Mapa Final'!B70</f>
        <v xml:space="preserve">Inaplicavilidad de la normatividad ambiental vigente en los procesos de contratación de obras y servicios </v>
      </c>
      <c r="C70" s="495" t="str">
        <f>'7. Mapa Final'!C70</f>
        <v>Posibilidad de afectación ambiental debido al desconocimiento de los lineamientos ambientales y normatividad ambiental vigente para la contratación de obras y servicios.</v>
      </c>
      <c r="D70" s="496" t="str">
        <f>'7. Mapa Final'!J70</f>
        <v>Muy Baja - 1</v>
      </c>
      <c r="E70" s="493" t="str">
        <f>'7. Mapa Final'!K70</f>
        <v>Moderado - 3</v>
      </c>
      <c r="F70" s="514" t="str">
        <f>'7. Mapa Final'!M70</f>
        <v>Moderado - 3</v>
      </c>
      <c r="G70" s="416"/>
      <c r="H70" s="495"/>
      <c r="I70" s="513" t="s">
        <v>508</v>
      </c>
      <c r="J70" s="513"/>
      <c r="K70" s="522">
        <v>45566</v>
      </c>
      <c r="L70" s="522">
        <v>45657</v>
      </c>
      <c r="M70" s="518"/>
    </row>
    <row r="71" spans="1:13" s="249" customFormat="1" ht="13.5" customHeight="1">
      <c r="A71" s="531"/>
      <c r="B71" s="490"/>
      <c r="C71" s="495"/>
      <c r="D71" s="497"/>
      <c r="E71" s="494"/>
      <c r="F71" s="514"/>
      <c r="G71" s="416"/>
      <c r="H71" s="495"/>
      <c r="I71" s="513"/>
      <c r="J71" s="513"/>
      <c r="K71" s="513"/>
      <c r="L71" s="513"/>
      <c r="M71" s="518"/>
    </row>
    <row r="72" spans="1:13" s="249" customFormat="1" ht="13.5" customHeight="1">
      <c r="A72" s="531"/>
      <c r="B72" s="490"/>
      <c r="C72" s="495"/>
      <c r="D72" s="497"/>
      <c r="E72" s="494"/>
      <c r="F72" s="514"/>
      <c r="G72" s="416"/>
      <c r="H72" s="495"/>
      <c r="I72" s="513"/>
      <c r="J72" s="513"/>
      <c r="K72" s="513"/>
      <c r="L72" s="513"/>
      <c r="M72" s="518"/>
    </row>
    <row r="73" spans="1:13" s="249" customFormat="1" ht="13.5" customHeight="1">
      <c r="A73" s="531"/>
      <c r="B73" s="490"/>
      <c r="C73" s="495"/>
      <c r="D73" s="497"/>
      <c r="E73" s="494"/>
      <c r="F73" s="514"/>
      <c r="G73" s="416"/>
      <c r="H73" s="495"/>
      <c r="I73" s="513"/>
      <c r="J73" s="513"/>
      <c r="K73" s="513"/>
      <c r="L73" s="513"/>
      <c r="M73" s="518"/>
    </row>
    <row r="74" spans="1:13" s="249" customFormat="1" ht="13.5" customHeight="1">
      <c r="A74" s="531"/>
      <c r="B74" s="490"/>
      <c r="C74" s="495"/>
      <c r="D74" s="497"/>
      <c r="E74" s="494"/>
      <c r="F74" s="514"/>
      <c r="G74" s="416"/>
      <c r="H74" s="495"/>
      <c r="I74" s="513"/>
      <c r="J74" s="513"/>
      <c r="K74" s="513"/>
      <c r="L74" s="513"/>
      <c r="M74" s="518"/>
    </row>
    <row r="75" spans="1:13" s="249" customFormat="1" ht="13.5" customHeight="1">
      <c r="A75" s="531"/>
      <c r="B75" s="490"/>
      <c r="C75" s="495"/>
      <c r="D75" s="497"/>
      <c r="E75" s="494"/>
      <c r="F75" s="514"/>
      <c r="G75" s="416"/>
      <c r="H75" s="495"/>
      <c r="I75" s="513"/>
      <c r="J75" s="513"/>
      <c r="K75" s="513"/>
      <c r="L75" s="513"/>
      <c r="M75" s="518"/>
    </row>
    <row r="76" spans="1:13" s="249" customFormat="1" ht="13.5" customHeight="1">
      <c r="A76" s="531"/>
      <c r="B76" s="490"/>
      <c r="C76" s="495"/>
      <c r="D76" s="497"/>
      <c r="E76" s="494"/>
      <c r="F76" s="514"/>
      <c r="G76" s="416"/>
      <c r="H76" s="495"/>
      <c r="I76" s="513"/>
      <c r="J76" s="513"/>
      <c r="K76" s="513"/>
      <c r="L76" s="513"/>
      <c r="M76" s="518"/>
    </row>
    <row r="77" spans="1:13" s="249" customFormat="1" ht="13.5" customHeight="1">
      <c r="A77" s="531"/>
      <c r="B77" s="490"/>
      <c r="C77" s="495"/>
      <c r="D77" s="497"/>
      <c r="E77" s="494"/>
      <c r="F77" s="514"/>
      <c r="G77" s="416"/>
      <c r="H77" s="495"/>
      <c r="I77" s="513"/>
      <c r="J77" s="513"/>
      <c r="K77" s="513"/>
      <c r="L77" s="513"/>
      <c r="M77" s="518"/>
    </row>
    <row r="78" spans="1:13" s="249" customFormat="1" ht="21.75" customHeight="1">
      <c r="A78" s="531"/>
      <c r="B78" s="490"/>
      <c r="C78" s="495"/>
      <c r="D78" s="497"/>
      <c r="E78" s="494"/>
      <c r="F78" s="514"/>
      <c r="G78" s="416"/>
      <c r="H78" s="495"/>
      <c r="I78" s="513"/>
      <c r="J78" s="513"/>
      <c r="K78" s="513"/>
      <c r="L78" s="513"/>
      <c r="M78" s="518"/>
    </row>
    <row r="79" spans="1:13" s="249" customFormat="1" ht="21.75" customHeight="1">
      <c r="A79" s="531"/>
      <c r="B79" s="490"/>
      <c r="C79" s="495"/>
      <c r="D79" s="497"/>
      <c r="E79" s="494"/>
      <c r="F79" s="514"/>
      <c r="G79" s="416"/>
      <c r="H79" s="495"/>
      <c r="I79" s="513"/>
      <c r="J79" s="513"/>
      <c r="K79" s="513"/>
      <c r="L79" s="513"/>
      <c r="M79" s="518"/>
    </row>
    <row r="80" spans="1:13" s="249" customFormat="1" ht="13.5" customHeight="1">
      <c r="A80" s="531" t="e">
        <f>'7. Mapa Final'!A80</f>
        <v>#REF!</v>
      </c>
      <c r="B80" s="490" t="e">
        <f>'7. Mapa Final'!B80</f>
        <v>#REF!</v>
      </c>
      <c r="C80" s="495" t="e">
        <f>'7. Mapa Final'!C80</f>
        <v>#REF!</v>
      </c>
      <c r="D80" s="496" t="e">
        <f>'7. Mapa Final'!J80</f>
        <v>#REF!</v>
      </c>
      <c r="E80" s="493" t="e">
        <f>'7. Mapa Final'!K80</f>
        <v>#REF!</v>
      </c>
      <c r="F80" s="514" t="e">
        <f>'7. Mapa Final'!M80</f>
        <v>#REF!</v>
      </c>
      <c r="G80" s="416"/>
      <c r="H80" s="495"/>
      <c r="I80" s="513" t="s">
        <v>508</v>
      </c>
      <c r="J80" s="513"/>
      <c r="K80" s="522">
        <v>45566</v>
      </c>
      <c r="L80" s="522">
        <v>45657</v>
      </c>
      <c r="M80" s="518"/>
    </row>
    <row r="81" spans="1:13" s="249" customFormat="1" ht="13.5" customHeight="1">
      <c r="A81" s="531"/>
      <c r="B81" s="490"/>
      <c r="C81" s="495"/>
      <c r="D81" s="497"/>
      <c r="E81" s="494"/>
      <c r="F81" s="514"/>
      <c r="G81" s="416"/>
      <c r="H81" s="495"/>
      <c r="I81" s="513"/>
      <c r="J81" s="513"/>
      <c r="K81" s="513"/>
      <c r="L81" s="513"/>
      <c r="M81" s="518"/>
    </row>
    <row r="82" spans="1:13" s="249" customFormat="1" ht="13.5" customHeight="1">
      <c r="A82" s="531"/>
      <c r="B82" s="490"/>
      <c r="C82" s="495"/>
      <c r="D82" s="497"/>
      <c r="E82" s="494"/>
      <c r="F82" s="514"/>
      <c r="G82" s="416"/>
      <c r="H82" s="495"/>
      <c r="I82" s="513"/>
      <c r="J82" s="513"/>
      <c r="K82" s="513"/>
      <c r="L82" s="513"/>
      <c r="M82" s="518"/>
    </row>
    <row r="83" spans="1:13" s="249" customFormat="1" ht="13.5" customHeight="1">
      <c r="A83" s="531"/>
      <c r="B83" s="490"/>
      <c r="C83" s="495"/>
      <c r="D83" s="497"/>
      <c r="E83" s="494"/>
      <c r="F83" s="514"/>
      <c r="G83" s="416"/>
      <c r="H83" s="495"/>
      <c r="I83" s="513"/>
      <c r="J83" s="513"/>
      <c r="K83" s="513"/>
      <c r="L83" s="513"/>
      <c r="M83" s="518"/>
    </row>
    <row r="84" spans="1:13" s="249" customFormat="1" ht="13.5" customHeight="1">
      <c r="A84" s="531"/>
      <c r="B84" s="490"/>
      <c r="C84" s="495"/>
      <c r="D84" s="497"/>
      <c r="E84" s="494"/>
      <c r="F84" s="514"/>
      <c r="G84" s="416"/>
      <c r="H84" s="495"/>
      <c r="I84" s="513"/>
      <c r="J84" s="513"/>
      <c r="K84" s="513"/>
      <c r="L84" s="513"/>
      <c r="M84" s="518"/>
    </row>
    <row r="85" spans="1:13" s="249" customFormat="1" ht="13.5" customHeight="1">
      <c r="A85" s="531"/>
      <c r="B85" s="490"/>
      <c r="C85" s="495"/>
      <c r="D85" s="497"/>
      <c r="E85" s="494"/>
      <c r="F85" s="514"/>
      <c r="G85" s="416"/>
      <c r="H85" s="495"/>
      <c r="I85" s="513"/>
      <c r="J85" s="513"/>
      <c r="K85" s="513"/>
      <c r="L85" s="513"/>
      <c r="M85" s="518"/>
    </row>
    <row r="86" spans="1:13" s="249" customFormat="1" ht="13.5" customHeight="1">
      <c r="A86" s="531"/>
      <c r="B86" s="490"/>
      <c r="C86" s="495"/>
      <c r="D86" s="497"/>
      <c r="E86" s="494"/>
      <c r="F86" s="514"/>
      <c r="G86" s="416"/>
      <c r="H86" s="495"/>
      <c r="I86" s="513"/>
      <c r="J86" s="513"/>
      <c r="K86" s="513"/>
      <c r="L86" s="513"/>
      <c r="M86" s="518"/>
    </row>
    <row r="87" spans="1:13" s="249" customFormat="1" ht="13.5" customHeight="1">
      <c r="A87" s="531"/>
      <c r="B87" s="490"/>
      <c r="C87" s="495"/>
      <c r="D87" s="497"/>
      <c r="E87" s="494"/>
      <c r="F87" s="514"/>
      <c r="G87" s="416"/>
      <c r="H87" s="495"/>
      <c r="I87" s="513"/>
      <c r="J87" s="513"/>
      <c r="K87" s="513"/>
      <c r="L87" s="513"/>
      <c r="M87" s="518"/>
    </row>
    <row r="88" spans="1:13" s="249" customFormat="1" ht="21.75" customHeight="1">
      <c r="A88" s="531"/>
      <c r="B88" s="490"/>
      <c r="C88" s="495"/>
      <c r="D88" s="497"/>
      <c r="E88" s="494"/>
      <c r="F88" s="514"/>
      <c r="G88" s="416"/>
      <c r="H88" s="495"/>
      <c r="I88" s="513"/>
      <c r="J88" s="513"/>
      <c r="K88" s="513"/>
      <c r="L88" s="513"/>
      <c r="M88" s="518"/>
    </row>
    <row r="89" spans="1:13" s="249" customFormat="1" ht="21.75" customHeight="1">
      <c r="A89" s="531"/>
      <c r="B89" s="490"/>
      <c r="C89" s="495"/>
      <c r="D89" s="497"/>
      <c r="E89" s="494"/>
      <c r="F89" s="514"/>
      <c r="G89" s="416"/>
      <c r="H89" s="495"/>
      <c r="I89" s="513"/>
      <c r="J89" s="513"/>
      <c r="K89" s="513"/>
      <c r="L89" s="513"/>
      <c r="M89" s="518"/>
    </row>
  </sheetData>
  <mergeCells count="121">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A1:C3"/>
    <mergeCell ref="D1:J2"/>
    <mergeCell ref="K1:M3"/>
    <mergeCell ref="A4:B4"/>
    <mergeCell ref="C4:M4"/>
    <mergeCell ref="A5:B5"/>
    <mergeCell ref="C5:M5"/>
    <mergeCell ref="A6:B6"/>
    <mergeCell ref="C6:M6"/>
  </mergeCells>
  <conditionalFormatting sqref="A7:B7">
    <cfRule type="containsText" dxfId="171" priority="280" operator="containsText" text="3- Moderado">
      <formula>NOT(ISERROR(SEARCH("3- Moderado",A7)))</formula>
    </cfRule>
    <cfRule type="containsText" dxfId="170" priority="281" operator="containsText" text="6- Moderado">
      <formula>NOT(ISERROR(SEARCH("6- Moderado",A7)))</formula>
    </cfRule>
    <cfRule type="containsText" dxfId="169" priority="282" operator="containsText" text="4- Moderado">
      <formula>NOT(ISERROR(SEARCH("4- Moderado",A7)))</formula>
    </cfRule>
    <cfRule type="containsText" dxfId="168" priority="283" operator="containsText" text="3- Bajo">
      <formula>NOT(ISERROR(SEARCH("3- Bajo",A7)))</formula>
    </cfRule>
    <cfRule type="containsText" dxfId="167" priority="284" operator="containsText" text="4- Bajo">
      <formula>NOT(ISERROR(SEARCH("4- Bajo",A7)))</formula>
    </cfRule>
    <cfRule type="containsText" dxfId="166" priority="285" operator="containsText" text="1- Bajo">
      <formula>NOT(ISERROR(SEARCH("1- Bajo",A7)))</formula>
    </cfRule>
  </conditionalFormatting>
  <conditionalFormatting sqref="C8:F8">
    <cfRule type="containsText" dxfId="165" priority="274" operator="containsText" text="3- Moderado">
      <formula>NOT(ISERROR(SEARCH("3- Moderado",C8)))</formula>
    </cfRule>
    <cfRule type="containsText" dxfId="164" priority="275" operator="containsText" text="6- Moderado">
      <formula>NOT(ISERROR(SEARCH("6- Moderado",C8)))</formula>
    </cfRule>
    <cfRule type="containsText" dxfId="163" priority="276" operator="containsText" text="4- Moderado">
      <formula>NOT(ISERROR(SEARCH("4- Moderado",C8)))</formula>
    </cfRule>
    <cfRule type="containsText" dxfId="162" priority="277" operator="containsText" text="3- Bajo">
      <formula>NOT(ISERROR(SEARCH("3- Bajo",C8)))</formula>
    </cfRule>
    <cfRule type="containsText" dxfId="161" priority="278" operator="containsText" text="4- Bajo">
      <formula>NOT(ISERROR(SEARCH("4- Bajo",C8)))</formula>
    </cfRule>
    <cfRule type="containsText" dxfId="160" priority="279" operator="containsText" text="1- Bajo">
      <formula>NOT(ISERROR(SEARCH("1- Bajo",C8)))</formula>
    </cfRule>
  </conditionalFormatting>
  <conditionalFormatting sqref="A10:B10 D10:E10">
    <cfRule type="containsText" dxfId="159" priority="267" operator="containsText" text="3- Moderado">
      <formula>NOT(ISERROR(SEARCH("3- Moderado",A10)))</formula>
    </cfRule>
    <cfRule type="containsText" dxfId="158" priority="268" operator="containsText" text="6- Moderado">
      <formula>NOT(ISERROR(SEARCH("6- Moderado",A10)))</formula>
    </cfRule>
    <cfRule type="containsText" dxfId="157" priority="269" operator="containsText" text="4- Moderado">
      <formula>NOT(ISERROR(SEARCH("4- Moderado",A10)))</formula>
    </cfRule>
    <cfRule type="containsText" dxfId="156" priority="270" operator="containsText" text="3- Bajo">
      <formula>NOT(ISERROR(SEARCH("3- Bajo",A10)))</formula>
    </cfRule>
    <cfRule type="containsText" dxfId="155" priority="271" operator="containsText" text="4- Bajo">
      <formula>NOT(ISERROR(SEARCH("4- Bajo",A10)))</formula>
    </cfRule>
    <cfRule type="containsText" dxfId="154" priority="272" operator="containsText" text="1- Bajo">
      <formula>NOT(ISERROR(SEARCH("1- Bajo",A10)))</formula>
    </cfRule>
  </conditionalFormatting>
  <conditionalFormatting sqref="D10:D19">
    <cfRule type="containsText" dxfId="153" priority="257" operator="containsText" text="Muy Alta">
      <formula>NOT(ISERROR(SEARCH("Muy Alta",D10)))</formula>
    </cfRule>
    <cfRule type="containsText" dxfId="152" priority="258" operator="containsText" text="Alta">
      <formula>NOT(ISERROR(SEARCH("Alta",D10)))</formula>
    </cfRule>
    <cfRule type="containsText" dxfId="151" priority="259" operator="containsText" text="Baja">
      <formula>NOT(ISERROR(SEARCH("Baja",D10)))</formula>
    </cfRule>
    <cfRule type="containsText" dxfId="150" priority="260" operator="containsText" text="Muy Baja">
      <formula>NOT(ISERROR(SEARCH("Muy Baja",D10)))</formula>
    </cfRule>
    <cfRule type="containsText" dxfId="149" priority="262" operator="containsText" text="Media">
      <formula>NOT(ISERROR(SEARCH("Media",D10)))</formula>
    </cfRule>
  </conditionalFormatting>
  <conditionalFormatting sqref="E10:E19">
    <cfRule type="containsText" dxfId="148" priority="253" operator="containsText" text="Catastrófico">
      <formula>NOT(ISERROR(SEARCH("Catastrófico",E10)))</formula>
    </cfRule>
    <cfRule type="containsText" dxfId="147" priority="254" operator="containsText" text="Mayor">
      <formula>NOT(ISERROR(SEARCH("Mayor",E10)))</formula>
    </cfRule>
    <cfRule type="containsText" dxfId="146" priority="255" operator="containsText" text="Menor">
      <formula>NOT(ISERROR(SEARCH("Menor",E10)))</formula>
    </cfRule>
    <cfRule type="containsText" dxfId="145" priority="256" operator="containsText" text="Leve">
      <formula>NOT(ISERROR(SEARCH("Leve",E10)))</formula>
    </cfRule>
  </conditionalFormatting>
  <conditionalFormatting sqref="E10:F19">
    <cfRule type="containsText" dxfId="144" priority="261"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19">
    <cfRule type="containsText" dxfId="143" priority="263" operator="containsText" text="Bajo">
      <formula>NOT(ISERROR(SEARCH("Bajo",F10)))</formula>
    </cfRule>
    <cfRule type="containsText" dxfId="142" priority="264" operator="containsText" text="Moderado">
      <formula>NOT(ISERROR(SEARCH("Moderado",F10)))</formula>
    </cfRule>
    <cfRule type="containsText" dxfId="141" priority="265" operator="containsText" text="Alto">
      <formula>NOT(ISERROR(SEARCH("Alto",F10)))</formula>
    </cfRule>
    <cfRule type="containsText" dxfId="140" priority="266" operator="containsText" text="Extremo">
      <formula>NOT(ISERROR(SEARCH("Extremo",F10)))</formula>
    </cfRule>
  </conditionalFormatting>
  <conditionalFormatting sqref="A20:B20 D20:E20">
    <cfRule type="containsText" dxfId="139" priority="246" operator="containsText" text="3- Moderado">
      <formula>NOT(ISERROR(SEARCH("3- Moderado",A20)))</formula>
    </cfRule>
    <cfRule type="containsText" dxfId="138" priority="247" operator="containsText" text="6- Moderado">
      <formula>NOT(ISERROR(SEARCH("6- Moderado",A20)))</formula>
    </cfRule>
    <cfRule type="containsText" dxfId="137" priority="248" operator="containsText" text="4- Moderado">
      <formula>NOT(ISERROR(SEARCH("4- Moderado",A20)))</formula>
    </cfRule>
    <cfRule type="containsText" dxfId="136" priority="249" operator="containsText" text="3- Bajo">
      <formula>NOT(ISERROR(SEARCH("3- Bajo",A20)))</formula>
    </cfRule>
    <cfRule type="containsText" dxfId="135" priority="250" operator="containsText" text="4- Bajo">
      <formula>NOT(ISERROR(SEARCH("4- Bajo",A20)))</formula>
    </cfRule>
    <cfRule type="containsText" dxfId="134" priority="251" operator="containsText" text="1- Bajo">
      <formula>NOT(ISERROR(SEARCH("1- Bajo",A20)))</formula>
    </cfRule>
  </conditionalFormatting>
  <conditionalFormatting sqref="D20:D29">
    <cfRule type="containsText" dxfId="133" priority="236" operator="containsText" text="Muy Alta">
      <formula>NOT(ISERROR(SEARCH("Muy Alta",D20)))</formula>
    </cfRule>
    <cfRule type="containsText" dxfId="132" priority="237" operator="containsText" text="Alta">
      <formula>NOT(ISERROR(SEARCH("Alta",D20)))</formula>
    </cfRule>
    <cfRule type="containsText" dxfId="131" priority="238" operator="containsText" text="Baja">
      <formula>NOT(ISERROR(SEARCH("Baja",D20)))</formula>
    </cfRule>
    <cfRule type="containsText" dxfId="130" priority="239" operator="containsText" text="Muy Baja">
      <formula>NOT(ISERROR(SEARCH("Muy Baja",D20)))</formula>
    </cfRule>
    <cfRule type="containsText" dxfId="129" priority="241" operator="containsText" text="Media">
      <formula>NOT(ISERROR(SEARCH("Media",D20)))</formula>
    </cfRule>
  </conditionalFormatting>
  <conditionalFormatting sqref="E20:E29">
    <cfRule type="containsText" dxfId="128" priority="232" operator="containsText" text="Catastrófico">
      <formula>NOT(ISERROR(SEARCH("Catastrófico",E20)))</formula>
    </cfRule>
    <cfRule type="containsText" dxfId="127" priority="233" operator="containsText" text="Mayor">
      <formula>NOT(ISERROR(SEARCH("Mayor",E20)))</formula>
    </cfRule>
    <cfRule type="containsText" dxfId="126" priority="234" operator="containsText" text="Menor">
      <formula>NOT(ISERROR(SEARCH("Menor",E20)))</formula>
    </cfRule>
    <cfRule type="containsText" dxfId="125" priority="235" operator="containsText" text="Leve">
      <formula>NOT(ISERROR(SEARCH("Leve",E20)))</formula>
    </cfRule>
  </conditionalFormatting>
  <conditionalFormatting sqref="E20:F29">
    <cfRule type="containsText" dxfId="124" priority="240" operator="containsText" text="Moderado">
      <formula>NOT(ISERROR(SEARCH("Moderado",E20)))</formula>
    </cfRule>
  </conditionalFormatting>
  <conditionalFormatting sqref="F20:F29">
    <cfRule type="colorScale" priority="252">
      <colorScale>
        <cfvo type="min"/>
        <cfvo type="max"/>
        <color rgb="FFFF7128"/>
        <color rgb="FFFFEF9C"/>
      </colorScale>
    </cfRule>
  </conditionalFormatting>
  <conditionalFormatting sqref="F20:F29">
    <cfRule type="containsText" dxfId="123" priority="242" operator="containsText" text="Bajo">
      <formula>NOT(ISERROR(SEARCH("Bajo",F20)))</formula>
    </cfRule>
    <cfRule type="containsText" dxfId="122" priority="243" operator="containsText" text="Moderado">
      <formula>NOT(ISERROR(SEARCH("Moderado",F20)))</formula>
    </cfRule>
    <cfRule type="containsText" dxfId="121" priority="244" operator="containsText" text="Alto">
      <formula>NOT(ISERROR(SEARCH("Alto",F20)))</formula>
    </cfRule>
    <cfRule type="containsText" dxfId="120" priority="245" operator="containsText" text="Extremo">
      <formula>NOT(ISERROR(SEARCH("Extremo",F20)))</formula>
    </cfRule>
  </conditionalFormatting>
  <conditionalFormatting sqref="A30:B30 D30:E30">
    <cfRule type="containsText" dxfId="119" priority="225" operator="containsText" text="3- Moderado">
      <formula>NOT(ISERROR(SEARCH("3- Moderado",A30)))</formula>
    </cfRule>
    <cfRule type="containsText" dxfId="118" priority="226" operator="containsText" text="6- Moderado">
      <formula>NOT(ISERROR(SEARCH("6- Moderado",A30)))</formula>
    </cfRule>
    <cfRule type="containsText" dxfId="117" priority="227" operator="containsText" text="4- Moderado">
      <formula>NOT(ISERROR(SEARCH("4- Moderado",A30)))</formula>
    </cfRule>
    <cfRule type="containsText" dxfId="116" priority="228" operator="containsText" text="3- Bajo">
      <formula>NOT(ISERROR(SEARCH("3- Bajo",A30)))</formula>
    </cfRule>
    <cfRule type="containsText" dxfId="115" priority="229" operator="containsText" text="4- Bajo">
      <formula>NOT(ISERROR(SEARCH("4- Bajo",A30)))</formula>
    </cfRule>
    <cfRule type="containsText" dxfId="114" priority="230" operator="containsText" text="1- Bajo">
      <formula>NOT(ISERROR(SEARCH("1- Bajo",A30)))</formula>
    </cfRule>
  </conditionalFormatting>
  <conditionalFormatting sqref="D30:D39">
    <cfRule type="containsText" dxfId="113" priority="215" operator="containsText" text="Muy Alta">
      <formula>NOT(ISERROR(SEARCH("Muy Alta",D30)))</formula>
    </cfRule>
    <cfRule type="containsText" dxfId="112" priority="216" operator="containsText" text="Alta">
      <formula>NOT(ISERROR(SEARCH("Alta",D30)))</formula>
    </cfRule>
    <cfRule type="containsText" dxfId="111" priority="217" operator="containsText" text="Baja">
      <formula>NOT(ISERROR(SEARCH("Baja",D30)))</formula>
    </cfRule>
    <cfRule type="containsText" dxfId="110" priority="218" operator="containsText" text="Muy Baja">
      <formula>NOT(ISERROR(SEARCH("Muy Baja",D30)))</formula>
    </cfRule>
    <cfRule type="containsText" dxfId="109" priority="220" operator="containsText" text="Media">
      <formula>NOT(ISERROR(SEARCH("Media",D30)))</formula>
    </cfRule>
  </conditionalFormatting>
  <conditionalFormatting sqref="E30:E39">
    <cfRule type="containsText" dxfId="108" priority="211" operator="containsText" text="Catastrófico">
      <formula>NOT(ISERROR(SEARCH("Catastrófico",E30)))</formula>
    </cfRule>
    <cfRule type="containsText" dxfId="107" priority="212" operator="containsText" text="Mayor">
      <formula>NOT(ISERROR(SEARCH("Mayor",E30)))</formula>
    </cfRule>
    <cfRule type="containsText" dxfId="106" priority="213" operator="containsText" text="Menor">
      <formula>NOT(ISERROR(SEARCH("Menor",E30)))</formula>
    </cfRule>
    <cfRule type="containsText" dxfId="105" priority="214" operator="containsText" text="Leve">
      <formula>NOT(ISERROR(SEARCH("Leve",E30)))</formula>
    </cfRule>
  </conditionalFormatting>
  <conditionalFormatting sqref="E30:F39">
    <cfRule type="containsText" dxfId="104" priority="219" operator="containsText" text="Moderado">
      <formula>NOT(ISERROR(SEARCH("Moderado",E30)))</formula>
    </cfRule>
  </conditionalFormatting>
  <conditionalFormatting sqref="F30:F39">
    <cfRule type="colorScale" priority="231">
      <colorScale>
        <cfvo type="min"/>
        <cfvo type="max"/>
        <color rgb="FFFF7128"/>
        <color rgb="FFFFEF9C"/>
      </colorScale>
    </cfRule>
  </conditionalFormatting>
  <conditionalFormatting sqref="F30:F39">
    <cfRule type="containsText" dxfId="103" priority="221" operator="containsText" text="Bajo">
      <formula>NOT(ISERROR(SEARCH("Bajo",F30)))</formula>
    </cfRule>
    <cfRule type="containsText" dxfId="102" priority="222" operator="containsText" text="Moderado">
      <formula>NOT(ISERROR(SEARCH("Moderado",F30)))</formula>
    </cfRule>
    <cfRule type="containsText" dxfId="101" priority="223" operator="containsText" text="Alto">
      <formula>NOT(ISERROR(SEARCH("Alto",F30)))</formula>
    </cfRule>
    <cfRule type="containsText" dxfId="100" priority="224" operator="containsText" text="Extremo">
      <formula>NOT(ISERROR(SEARCH("Extremo",F30)))</formula>
    </cfRule>
  </conditionalFormatting>
  <conditionalFormatting sqref="A40:B40 D40:E40">
    <cfRule type="containsText" dxfId="99" priority="204" operator="containsText" text="3- Moderado">
      <formula>NOT(ISERROR(SEARCH("3- Moderado",A40)))</formula>
    </cfRule>
    <cfRule type="containsText" dxfId="98" priority="205" operator="containsText" text="6- Moderado">
      <formula>NOT(ISERROR(SEARCH("6- Moderado",A40)))</formula>
    </cfRule>
    <cfRule type="containsText" dxfId="97" priority="206" operator="containsText" text="4- Moderado">
      <formula>NOT(ISERROR(SEARCH("4- Moderado",A40)))</formula>
    </cfRule>
    <cfRule type="containsText" dxfId="96" priority="207" operator="containsText" text="3- Bajo">
      <formula>NOT(ISERROR(SEARCH("3- Bajo",A40)))</formula>
    </cfRule>
    <cfRule type="containsText" dxfId="95" priority="208" operator="containsText" text="4- Bajo">
      <formula>NOT(ISERROR(SEARCH("4- Bajo",A40)))</formula>
    </cfRule>
    <cfRule type="containsText" dxfId="94" priority="209" operator="containsText" text="1- Bajo">
      <formula>NOT(ISERROR(SEARCH("1- Bajo",A40)))</formula>
    </cfRule>
  </conditionalFormatting>
  <conditionalFormatting sqref="D40:D49">
    <cfRule type="containsText" dxfId="93" priority="194" operator="containsText" text="Muy Alta">
      <formula>NOT(ISERROR(SEARCH("Muy Alta",D40)))</formula>
    </cfRule>
    <cfRule type="containsText" dxfId="92" priority="195" operator="containsText" text="Alta">
      <formula>NOT(ISERROR(SEARCH("Alta",D40)))</formula>
    </cfRule>
    <cfRule type="containsText" dxfId="91" priority="196" operator="containsText" text="Baja">
      <formula>NOT(ISERROR(SEARCH("Baja",D40)))</formula>
    </cfRule>
    <cfRule type="containsText" dxfId="90" priority="197" operator="containsText" text="Muy Baja">
      <formula>NOT(ISERROR(SEARCH("Muy Baja",D40)))</formula>
    </cfRule>
    <cfRule type="containsText" dxfId="89" priority="199" operator="containsText" text="Media">
      <formula>NOT(ISERROR(SEARCH("Media",D40)))</formula>
    </cfRule>
  </conditionalFormatting>
  <conditionalFormatting sqref="E40:E49">
    <cfRule type="containsText" dxfId="88" priority="190" operator="containsText" text="Catastrófico">
      <formula>NOT(ISERROR(SEARCH("Catastrófico",E40)))</formula>
    </cfRule>
    <cfRule type="containsText" dxfId="87" priority="191" operator="containsText" text="Mayor">
      <formula>NOT(ISERROR(SEARCH("Mayor",E40)))</formula>
    </cfRule>
    <cfRule type="containsText" dxfId="86" priority="192" operator="containsText" text="Menor">
      <formula>NOT(ISERROR(SEARCH("Menor",E40)))</formula>
    </cfRule>
    <cfRule type="containsText" dxfId="85" priority="193" operator="containsText" text="Leve">
      <formula>NOT(ISERROR(SEARCH("Leve",E40)))</formula>
    </cfRule>
  </conditionalFormatting>
  <conditionalFormatting sqref="E40:F49">
    <cfRule type="containsText" dxfId="84" priority="198" operator="containsText" text="Moderado">
      <formula>NOT(ISERROR(SEARCH("Moderado",E40)))</formula>
    </cfRule>
  </conditionalFormatting>
  <conditionalFormatting sqref="F40:F49">
    <cfRule type="colorScale" priority="210">
      <colorScale>
        <cfvo type="min"/>
        <cfvo type="max"/>
        <color rgb="FFFF7128"/>
        <color rgb="FFFFEF9C"/>
      </colorScale>
    </cfRule>
  </conditionalFormatting>
  <conditionalFormatting sqref="F40:F49">
    <cfRule type="containsText" dxfId="83" priority="200" operator="containsText" text="Bajo">
      <formula>NOT(ISERROR(SEARCH("Bajo",F40)))</formula>
    </cfRule>
    <cfRule type="containsText" dxfId="82" priority="201" operator="containsText" text="Moderado">
      <formula>NOT(ISERROR(SEARCH("Moderado",F40)))</formula>
    </cfRule>
    <cfRule type="containsText" dxfId="81" priority="202" operator="containsText" text="Alto">
      <formula>NOT(ISERROR(SEARCH("Alto",F40)))</formula>
    </cfRule>
    <cfRule type="containsText" dxfId="80" priority="203" operator="containsText" text="Extremo">
      <formula>NOT(ISERROR(SEARCH("Extremo",F40)))</formula>
    </cfRule>
  </conditionalFormatting>
  <conditionalFormatting sqref="A50:B50 D50:E50">
    <cfRule type="containsText" dxfId="79" priority="183" operator="containsText" text="3- Moderado">
      <formula>NOT(ISERROR(SEARCH("3- Moderado",A50)))</formula>
    </cfRule>
    <cfRule type="containsText" dxfId="78" priority="184" operator="containsText" text="6- Moderado">
      <formula>NOT(ISERROR(SEARCH("6- Moderado",A50)))</formula>
    </cfRule>
    <cfRule type="containsText" dxfId="77" priority="185" operator="containsText" text="4- Moderado">
      <formula>NOT(ISERROR(SEARCH("4- Moderado",A50)))</formula>
    </cfRule>
    <cfRule type="containsText" dxfId="76" priority="186" operator="containsText" text="3- Bajo">
      <formula>NOT(ISERROR(SEARCH("3- Bajo",A50)))</formula>
    </cfRule>
    <cfRule type="containsText" dxfId="75" priority="187" operator="containsText" text="4- Bajo">
      <formula>NOT(ISERROR(SEARCH("4- Bajo",A50)))</formula>
    </cfRule>
    <cfRule type="containsText" dxfId="74" priority="188" operator="containsText" text="1- Bajo">
      <formula>NOT(ISERROR(SEARCH("1- Bajo",A50)))</formula>
    </cfRule>
  </conditionalFormatting>
  <conditionalFormatting sqref="D50:D59">
    <cfRule type="containsText" dxfId="73" priority="173" operator="containsText" text="Muy Alta">
      <formula>NOT(ISERROR(SEARCH("Muy Alta",D50)))</formula>
    </cfRule>
    <cfRule type="containsText" dxfId="72" priority="174" operator="containsText" text="Alta">
      <formula>NOT(ISERROR(SEARCH("Alta",D50)))</formula>
    </cfRule>
    <cfRule type="containsText" dxfId="71" priority="175" operator="containsText" text="Baja">
      <formula>NOT(ISERROR(SEARCH("Baja",D50)))</formula>
    </cfRule>
    <cfRule type="containsText" dxfId="70" priority="176" operator="containsText" text="Muy Baja">
      <formula>NOT(ISERROR(SEARCH("Muy Baja",D50)))</formula>
    </cfRule>
    <cfRule type="containsText" dxfId="69" priority="178" operator="containsText" text="Media">
      <formula>NOT(ISERROR(SEARCH("Media",D50)))</formula>
    </cfRule>
  </conditionalFormatting>
  <conditionalFormatting sqref="E50:E59">
    <cfRule type="containsText" dxfId="68" priority="169" operator="containsText" text="Catastrófico">
      <formula>NOT(ISERROR(SEARCH("Catastrófico",E50)))</formula>
    </cfRule>
    <cfRule type="containsText" dxfId="67" priority="170" operator="containsText" text="Mayor">
      <formula>NOT(ISERROR(SEARCH("Mayor",E50)))</formula>
    </cfRule>
    <cfRule type="containsText" dxfId="66" priority="171" operator="containsText" text="Menor">
      <formula>NOT(ISERROR(SEARCH("Menor",E50)))</formula>
    </cfRule>
    <cfRule type="containsText" dxfId="65" priority="172" operator="containsText" text="Leve">
      <formula>NOT(ISERROR(SEARCH("Leve",E50)))</formula>
    </cfRule>
  </conditionalFormatting>
  <conditionalFormatting sqref="E50:F59">
    <cfRule type="containsText" dxfId="64" priority="177" operator="containsText" text="Moderado">
      <formula>NOT(ISERROR(SEARCH("Moderado",E50)))</formula>
    </cfRule>
  </conditionalFormatting>
  <conditionalFormatting sqref="F50:F59">
    <cfRule type="colorScale" priority="189">
      <colorScale>
        <cfvo type="min"/>
        <cfvo type="max"/>
        <color rgb="FFFF7128"/>
        <color rgb="FFFFEF9C"/>
      </colorScale>
    </cfRule>
  </conditionalFormatting>
  <conditionalFormatting sqref="F50:F59">
    <cfRule type="containsText" dxfId="63" priority="179" operator="containsText" text="Bajo">
      <formula>NOT(ISERROR(SEARCH("Bajo",F50)))</formula>
    </cfRule>
    <cfRule type="containsText" dxfId="62" priority="180" operator="containsText" text="Moderado">
      <formula>NOT(ISERROR(SEARCH("Moderado",F50)))</formula>
    </cfRule>
    <cfRule type="containsText" dxfId="61" priority="181" operator="containsText" text="Alto">
      <formula>NOT(ISERROR(SEARCH("Alto",F50)))</formula>
    </cfRule>
    <cfRule type="containsText" dxfId="60" priority="182" operator="containsText" text="Extremo">
      <formula>NOT(ISERROR(SEARCH("Extremo",F50)))</formula>
    </cfRule>
  </conditionalFormatting>
  <conditionalFormatting sqref="A60:B60 D60:E60">
    <cfRule type="containsText" dxfId="59" priority="162" operator="containsText" text="3- Moderado">
      <formula>NOT(ISERROR(SEARCH("3- Moderado",A60)))</formula>
    </cfRule>
    <cfRule type="containsText" dxfId="58" priority="163" operator="containsText" text="6- Moderado">
      <formula>NOT(ISERROR(SEARCH("6- Moderado",A60)))</formula>
    </cfRule>
    <cfRule type="containsText" dxfId="57" priority="164" operator="containsText" text="4- Moderado">
      <formula>NOT(ISERROR(SEARCH("4- Moderado",A60)))</formula>
    </cfRule>
    <cfRule type="containsText" dxfId="56" priority="165" operator="containsText" text="3- Bajo">
      <formula>NOT(ISERROR(SEARCH("3- Bajo",A60)))</formula>
    </cfRule>
    <cfRule type="containsText" dxfId="55" priority="166" operator="containsText" text="4- Bajo">
      <formula>NOT(ISERROR(SEARCH("4- Bajo",A60)))</formula>
    </cfRule>
    <cfRule type="containsText" dxfId="54" priority="167" operator="containsText" text="1- Bajo">
      <formula>NOT(ISERROR(SEARCH("1- Bajo",A60)))</formula>
    </cfRule>
  </conditionalFormatting>
  <conditionalFormatting sqref="D60:D69">
    <cfRule type="containsText" dxfId="53" priority="152" operator="containsText" text="Muy Alta">
      <formula>NOT(ISERROR(SEARCH("Muy Alta",D60)))</formula>
    </cfRule>
    <cfRule type="containsText" dxfId="52" priority="153" operator="containsText" text="Alta">
      <formula>NOT(ISERROR(SEARCH("Alta",D60)))</formula>
    </cfRule>
    <cfRule type="containsText" dxfId="51" priority="154" operator="containsText" text="Baja">
      <formula>NOT(ISERROR(SEARCH("Baja",D60)))</formula>
    </cfRule>
    <cfRule type="containsText" dxfId="50" priority="155" operator="containsText" text="Muy Baja">
      <formula>NOT(ISERROR(SEARCH("Muy Baja",D60)))</formula>
    </cfRule>
    <cfRule type="containsText" dxfId="49" priority="157" operator="containsText" text="Media">
      <formula>NOT(ISERROR(SEARCH("Media",D60)))</formula>
    </cfRule>
  </conditionalFormatting>
  <conditionalFormatting sqref="E60:E69">
    <cfRule type="containsText" dxfId="48" priority="148" operator="containsText" text="Catastrófico">
      <formula>NOT(ISERROR(SEARCH("Catastrófico",E60)))</formula>
    </cfRule>
    <cfRule type="containsText" dxfId="47" priority="149" operator="containsText" text="Mayor">
      <formula>NOT(ISERROR(SEARCH("Mayor",E60)))</formula>
    </cfRule>
    <cfRule type="containsText" dxfId="46" priority="150" operator="containsText" text="Menor">
      <formula>NOT(ISERROR(SEARCH("Menor",E60)))</formula>
    </cfRule>
    <cfRule type="containsText" dxfId="45" priority="151" operator="containsText" text="Leve">
      <formula>NOT(ISERROR(SEARCH("Leve",E60)))</formula>
    </cfRule>
  </conditionalFormatting>
  <conditionalFormatting sqref="E60:F69">
    <cfRule type="containsText" dxfId="44" priority="156" operator="containsText" text="Moderado">
      <formula>NOT(ISERROR(SEARCH("Moderado",E60)))</formula>
    </cfRule>
  </conditionalFormatting>
  <conditionalFormatting sqref="F60:F69">
    <cfRule type="colorScale" priority="168">
      <colorScale>
        <cfvo type="min"/>
        <cfvo type="max"/>
        <color rgb="FFFF7128"/>
        <color rgb="FFFFEF9C"/>
      </colorScale>
    </cfRule>
  </conditionalFormatting>
  <conditionalFormatting sqref="F60:F69">
    <cfRule type="containsText" dxfId="43" priority="158" operator="containsText" text="Bajo">
      <formula>NOT(ISERROR(SEARCH("Bajo",F60)))</formula>
    </cfRule>
    <cfRule type="containsText" dxfId="42" priority="159" operator="containsText" text="Moderado">
      <formula>NOT(ISERROR(SEARCH("Moderado",F60)))</formula>
    </cfRule>
    <cfRule type="containsText" dxfId="41" priority="160" operator="containsText" text="Alto">
      <formula>NOT(ISERROR(SEARCH("Alto",F60)))</formula>
    </cfRule>
    <cfRule type="containsText" dxfId="40" priority="161" operator="containsText" text="Extremo">
      <formula>NOT(ISERROR(SEARCH("Extremo",F60)))</formula>
    </cfRule>
  </conditionalFormatting>
  <conditionalFormatting sqref="A70:B70 D70:E70">
    <cfRule type="containsText" dxfId="39" priority="141" operator="containsText" text="3- Moderado">
      <formula>NOT(ISERROR(SEARCH("3- Moderado",A70)))</formula>
    </cfRule>
    <cfRule type="containsText" dxfId="38" priority="142" operator="containsText" text="6- Moderado">
      <formula>NOT(ISERROR(SEARCH("6- Moderado",A70)))</formula>
    </cfRule>
    <cfRule type="containsText" dxfId="37" priority="143" operator="containsText" text="4- Moderado">
      <formula>NOT(ISERROR(SEARCH("4- Moderado",A70)))</formula>
    </cfRule>
    <cfRule type="containsText" dxfId="36" priority="144" operator="containsText" text="3- Bajo">
      <formula>NOT(ISERROR(SEARCH("3- Bajo",A70)))</formula>
    </cfRule>
    <cfRule type="containsText" dxfId="35" priority="145" operator="containsText" text="4- Bajo">
      <formula>NOT(ISERROR(SEARCH("4- Bajo",A70)))</formula>
    </cfRule>
    <cfRule type="containsText" dxfId="34" priority="146" operator="containsText" text="1- Bajo">
      <formula>NOT(ISERROR(SEARCH("1- Bajo",A70)))</formula>
    </cfRule>
  </conditionalFormatting>
  <conditionalFormatting sqref="D70:D79">
    <cfRule type="containsText" dxfId="33" priority="131" operator="containsText" text="Muy Alta">
      <formula>NOT(ISERROR(SEARCH("Muy Alta",D70)))</formula>
    </cfRule>
    <cfRule type="containsText" dxfId="32" priority="132" operator="containsText" text="Alta">
      <formula>NOT(ISERROR(SEARCH("Alta",D70)))</formula>
    </cfRule>
    <cfRule type="containsText" dxfId="31" priority="133" operator="containsText" text="Baja">
      <formula>NOT(ISERROR(SEARCH("Baja",D70)))</formula>
    </cfRule>
    <cfRule type="containsText" dxfId="30" priority="134" operator="containsText" text="Muy Baja">
      <formula>NOT(ISERROR(SEARCH("Muy Baja",D70)))</formula>
    </cfRule>
    <cfRule type="containsText" dxfId="29" priority="136" operator="containsText" text="Media">
      <formula>NOT(ISERROR(SEARCH("Media",D70)))</formula>
    </cfRule>
  </conditionalFormatting>
  <conditionalFormatting sqref="E70:E79">
    <cfRule type="containsText" dxfId="28" priority="127" operator="containsText" text="Catastrófico">
      <formula>NOT(ISERROR(SEARCH("Catastrófico",E70)))</formula>
    </cfRule>
    <cfRule type="containsText" dxfId="27" priority="128" operator="containsText" text="Mayor">
      <formula>NOT(ISERROR(SEARCH("Mayor",E70)))</formula>
    </cfRule>
    <cfRule type="containsText" dxfId="26" priority="129" operator="containsText" text="Menor">
      <formula>NOT(ISERROR(SEARCH("Menor",E70)))</formula>
    </cfRule>
    <cfRule type="containsText" dxfId="25" priority="130" operator="containsText" text="Leve">
      <formula>NOT(ISERROR(SEARCH("Leve",E70)))</formula>
    </cfRule>
  </conditionalFormatting>
  <conditionalFormatting sqref="E70:F79">
    <cfRule type="containsText" dxfId="24" priority="135" operator="containsText" text="Moderado">
      <formula>NOT(ISERROR(SEARCH("Moderado",E70)))</formula>
    </cfRule>
  </conditionalFormatting>
  <conditionalFormatting sqref="F70:F79">
    <cfRule type="colorScale" priority="147">
      <colorScale>
        <cfvo type="min"/>
        <cfvo type="max"/>
        <color rgb="FFFF7128"/>
        <color rgb="FFFFEF9C"/>
      </colorScale>
    </cfRule>
  </conditionalFormatting>
  <conditionalFormatting sqref="F70:F79">
    <cfRule type="containsText" dxfId="23" priority="137" operator="containsText" text="Bajo">
      <formula>NOT(ISERROR(SEARCH("Bajo",F70)))</formula>
    </cfRule>
    <cfRule type="containsText" dxfId="22" priority="138" operator="containsText" text="Moderado">
      <formula>NOT(ISERROR(SEARCH("Moderado",F70)))</formula>
    </cfRule>
    <cfRule type="containsText" dxfId="21" priority="139" operator="containsText" text="Alto">
      <formula>NOT(ISERROR(SEARCH("Alto",F70)))</formula>
    </cfRule>
    <cfRule type="containsText" dxfId="20" priority="140" operator="containsText" text="Extremo">
      <formula>NOT(ISERROR(SEARCH("Extremo",F70)))</formula>
    </cfRule>
  </conditionalFormatting>
  <conditionalFormatting sqref="A80:B80 D80:E80">
    <cfRule type="containsText" dxfId="19" priority="120" operator="containsText" text="3- Moderado">
      <formula>NOT(ISERROR(SEARCH("3- Moderado",A80)))</formula>
    </cfRule>
    <cfRule type="containsText" dxfId="18" priority="121" operator="containsText" text="6- Moderado">
      <formula>NOT(ISERROR(SEARCH("6- Moderado",A80)))</formula>
    </cfRule>
    <cfRule type="containsText" dxfId="17" priority="122" operator="containsText" text="4- Moderado">
      <formula>NOT(ISERROR(SEARCH("4- Moderado",A80)))</formula>
    </cfRule>
    <cfRule type="containsText" dxfId="16" priority="123" operator="containsText" text="3- Bajo">
      <formula>NOT(ISERROR(SEARCH("3- Bajo",A80)))</formula>
    </cfRule>
    <cfRule type="containsText" dxfId="15" priority="124" operator="containsText" text="4- Bajo">
      <formula>NOT(ISERROR(SEARCH("4- Bajo",A80)))</formula>
    </cfRule>
    <cfRule type="containsText" dxfId="14" priority="125" operator="containsText" text="1- Bajo">
      <formula>NOT(ISERROR(SEARCH("1- Bajo",A80)))</formula>
    </cfRule>
  </conditionalFormatting>
  <conditionalFormatting sqref="D80:D89">
    <cfRule type="containsText" dxfId="13" priority="110" operator="containsText" text="Muy Alta">
      <formula>NOT(ISERROR(SEARCH("Muy Alta",D80)))</formula>
    </cfRule>
    <cfRule type="containsText" dxfId="12" priority="111" operator="containsText" text="Alta">
      <formula>NOT(ISERROR(SEARCH("Alta",D80)))</formula>
    </cfRule>
    <cfRule type="containsText" dxfId="11" priority="112" operator="containsText" text="Baja">
      <formula>NOT(ISERROR(SEARCH("Baja",D80)))</formula>
    </cfRule>
    <cfRule type="containsText" dxfId="10" priority="113" operator="containsText" text="Muy Baja">
      <formula>NOT(ISERROR(SEARCH("Muy Baja",D80)))</formula>
    </cfRule>
    <cfRule type="containsText" dxfId="9" priority="115" operator="containsText" text="Media">
      <formula>NOT(ISERROR(SEARCH("Media",D80)))</formula>
    </cfRule>
  </conditionalFormatting>
  <conditionalFormatting sqref="E80:E89">
    <cfRule type="containsText" dxfId="8" priority="106" operator="containsText" text="Catastrófico">
      <formula>NOT(ISERROR(SEARCH("Catastrófico",E80)))</formula>
    </cfRule>
    <cfRule type="containsText" dxfId="7" priority="107" operator="containsText" text="Mayor">
      <formula>NOT(ISERROR(SEARCH("Mayor",E80)))</formula>
    </cfRule>
    <cfRule type="containsText" dxfId="6" priority="108" operator="containsText" text="Menor">
      <formula>NOT(ISERROR(SEARCH("Menor",E80)))</formula>
    </cfRule>
    <cfRule type="containsText" dxfId="5" priority="109" operator="containsText" text="Leve">
      <formula>NOT(ISERROR(SEARCH("Leve",E80)))</formula>
    </cfRule>
  </conditionalFormatting>
  <conditionalFormatting sqref="E80:F89">
    <cfRule type="containsText" dxfId="4" priority="114" operator="containsText" text="Moderado">
      <formula>NOT(ISERROR(SEARCH("Moderado",E80)))</formula>
    </cfRule>
  </conditionalFormatting>
  <conditionalFormatting sqref="F80:F89">
    <cfRule type="colorScale" priority="126">
      <colorScale>
        <cfvo type="min"/>
        <cfvo type="max"/>
        <color rgb="FFFF7128"/>
        <color rgb="FFFFEF9C"/>
      </colorScale>
    </cfRule>
  </conditionalFormatting>
  <conditionalFormatting sqref="F80:F89">
    <cfRule type="containsText" dxfId="3" priority="116" operator="containsText" text="Bajo">
      <formula>NOT(ISERROR(SEARCH("Bajo",F80)))</formula>
    </cfRule>
    <cfRule type="containsText" dxfId="2" priority="117" operator="containsText" text="Moderado">
      <formula>NOT(ISERROR(SEARCH("Moderado",F80)))</formula>
    </cfRule>
    <cfRule type="containsText" dxfId="1" priority="118" operator="containsText" text="Alto">
      <formula>NOT(ISERROR(SEARCH("Alto",F80)))</formula>
    </cfRule>
    <cfRule type="containsText" dxfId="0" priority="119" operator="containsText" text="Extremo">
      <formula>NOT(ISERROR(SEARCH("Extremo",F80)))</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E39582E2-954A-4457-B442-2B52B15DAE5E}"/>
    <dataValidation allowBlank="1" showInputMessage="1" showErrorMessage="1" prompt="Describir las actividades que se van a desarrollar para el proyecto" sqref="H7" xr:uid="{C4520880-53A2-48A1-B759-E45BC728571C}"/>
    <dataValidation allowBlank="1" showInputMessage="1" showErrorMessage="1" prompt="Seleccionar si el responsable es el responsable de las acciones es el nivel central" sqref="I7:I8" xr:uid="{657F5EC5-77B0-4A77-90A1-36990F765927}"/>
    <dataValidation allowBlank="1" showInputMessage="1" showErrorMessage="1" prompt="seleccionar si el responsable de ejecutar las acciones es el nivel central" sqref="J8" xr:uid="{4DF9AD3F-C637-4638-B0BB-0398ED973F35}"/>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63BCF0A-25E5-429A-B5C0-EE41589657EB}">
          <x14:formula1>
            <xm:f>'9- Matriz de Calor '!$S$7:$S$10</xm:f>
          </x14:formula1>
          <xm:sqref>G9:G89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L6" sqref="L6"/>
    </sheetView>
  </sheetViews>
  <sheetFormatPr baseColWidth="10" defaultColWidth="11.42578125" defaultRowHeight="15"/>
  <sheetData>
    <row r="1" spans="2:10" ht="9" customHeight="1"/>
    <row r="2" spans="2:10" ht="27" customHeight="1">
      <c r="B2" s="273" t="s">
        <v>21</v>
      </c>
      <c r="C2" s="273"/>
      <c r="D2" s="273"/>
      <c r="E2" s="273"/>
      <c r="F2" s="273"/>
      <c r="G2" s="273"/>
      <c r="H2" s="273"/>
      <c r="I2" s="273"/>
      <c r="J2" s="273"/>
    </row>
    <row r="3" spans="2:10" ht="5.25" customHeight="1" thickBot="1"/>
    <row r="4" spans="2:10" ht="15" customHeight="1">
      <c r="B4" s="274" t="s">
        <v>22</v>
      </c>
      <c r="C4" s="275"/>
      <c r="D4" s="275"/>
      <c r="E4" s="275"/>
      <c r="F4" s="275"/>
      <c r="G4" s="275"/>
      <c r="H4" s="275"/>
      <c r="I4" s="275"/>
      <c r="J4" s="276"/>
    </row>
    <row r="5" spans="2:10">
      <c r="B5" s="277"/>
      <c r="C5" s="278"/>
      <c r="D5" s="278"/>
      <c r="E5" s="278"/>
      <c r="F5" s="278"/>
      <c r="G5" s="278"/>
      <c r="H5" s="278"/>
      <c r="I5" s="278"/>
      <c r="J5" s="279"/>
    </row>
    <row r="6" spans="2:10">
      <c r="B6" s="277"/>
      <c r="C6" s="278"/>
      <c r="D6" s="278"/>
      <c r="E6" s="278"/>
      <c r="F6" s="278"/>
      <c r="G6" s="278"/>
      <c r="H6" s="278"/>
      <c r="I6" s="278"/>
      <c r="J6" s="279"/>
    </row>
    <row r="7" spans="2:10" ht="15.75" thickBot="1">
      <c r="B7" s="280"/>
      <c r="C7" s="281"/>
      <c r="D7" s="281"/>
      <c r="E7" s="281"/>
      <c r="F7" s="281"/>
      <c r="G7" s="281"/>
      <c r="H7" s="281"/>
      <c r="I7" s="281"/>
      <c r="J7" s="282"/>
    </row>
    <row r="8" spans="2:10" ht="6.75" customHeight="1" thickBot="1"/>
    <row r="9" spans="2:10" ht="15" customHeight="1">
      <c r="B9" s="274" t="s">
        <v>23</v>
      </c>
      <c r="C9" s="275"/>
      <c r="D9" s="275"/>
      <c r="E9" s="275"/>
      <c r="F9" s="275"/>
      <c r="G9" s="275"/>
      <c r="H9" s="275"/>
      <c r="I9" s="275"/>
      <c r="J9" s="276"/>
    </row>
    <row r="10" spans="2:10">
      <c r="B10" s="277"/>
      <c r="C10" s="278"/>
      <c r="D10" s="278"/>
      <c r="E10" s="278"/>
      <c r="F10" s="278"/>
      <c r="G10" s="278"/>
      <c r="H10" s="278"/>
      <c r="I10" s="278"/>
      <c r="J10" s="279"/>
    </row>
    <row r="11" spans="2:10">
      <c r="B11" s="277"/>
      <c r="C11" s="278"/>
      <c r="D11" s="278"/>
      <c r="E11" s="278"/>
      <c r="F11" s="278"/>
      <c r="G11" s="278"/>
      <c r="H11" s="278"/>
      <c r="I11" s="278"/>
      <c r="J11" s="279"/>
    </row>
    <row r="12" spans="2:10">
      <c r="B12" s="277"/>
      <c r="C12" s="278"/>
      <c r="D12" s="278"/>
      <c r="E12" s="278"/>
      <c r="F12" s="278"/>
      <c r="G12" s="278"/>
      <c r="H12" s="278"/>
      <c r="I12" s="278"/>
      <c r="J12" s="279"/>
    </row>
    <row r="13" spans="2:10">
      <c r="B13" s="277"/>
      <c r="C13" s="278"/>
      <c r="D13" s="278"/>
      <c r="E13" s="278"/>
      <c r="F13" s="278"/>
      <c r="G13" s="278"/>
      <c r="H13" s="278"/>
      <c r="I13" s="278"/>
      <c r="J13" s="279"/>
    </row>
    <row r="14" spans="2:10">
      <c r="B14" s="277"/>
      <c r="C14" s="278"/>
      <c r="D14" s="278"/>
      <c r="E14" s="278"/>
      <c r="F14" s="278"/>
      <c r="G14" s="278"/>
      <c r="H14" s="278"/>
      <c r="I14" s="278"/>
      <c r="J14" s="279"/>
    </row>
    <row r="15" spans="2:10" ht="7.5" customHeight="1" thickBot="1">
      <c r="B15" s="280"/>
      <c r="C15" s="281"/>
      <c r="D15" s="281"/>
      <c r="E15" s="281"/>
      <c r="F15" s="281"/>
      <c r="G15" s="281"/>
      <c r="H15" s="281"/>
      <c r="I15" s="281"/>
      <c r="J15" s="282"/>
    </row>
    <row r="16" spans="2:10" ht="15" customHeight="1" thickBot="1"/>
    <row r="17" spans="2:10">
      <c r="B17" s="274" t="s">
        <v>24</v>
      </c>
      <c r="C17" s="275"/>
      <c r="D17" s="275"/>
      <c r="E17" s="275"/>
      <c r="F17" s="275"/>
      <c r="G17" s="275"/>
      <c r="H17" s="275"/>
      <c r="I17" s="275"/>
      <c r="J17" s="276"/>
    </row>
    <row r="18" spans="2:10">
      <c r="B18" s="277"/>
      <c r="C18" s="278"/>
      <c r="D18" s="278"/>
      <c r="E18" s="278"/>
      <c r="F18" s="278"/>
      <c r="G18" s="278"/>
      <c r="H18" s="278"/>
      <c r="I18" s="278"/>
      <c r="J18" s="279"/>
    </row>
    <row r="19" spans="2:10">
      <c r="B19" s="277"/>
      <c r="C19" s="278"/>
      <c r="D19" s="278"/>
      <c r="E19" s="278"/>
      <c r="F19" s="278"/>
      <c r="G19" s="278"/>
      <c r="H19" s="278"/>
      <c r="I19" s="278"/>
      <c r="J19" s="279"/>
    </row>
    <row r="20" spans="2:10" ht="6" customHeight="1" thickBot="1">
      <c r="B20" s="280"/>
      <c r="C20" s="281"/>
      <c r="D20" s="281"/>
      <c r="E20" s="281"/>
      <c r="F20" s="281"/>
      <c r="G20" s="281"/>
      <c r="H20" s="281"/>
      <c r="I20" s="281"/>
      <c r="J20" s="282"/>
    </row>
    <row r="21" spans="2:10" ht="15" customHeight="1" thickBot="1"/>
    <row r="22" spans="2:10">
      <c r="B22" s="274" t="s">
        <v>25</v>
      </c>
      <c r="C22" s="275"/>
      <c r="D22" s="275"/>
      <c r="E22" s="275"/>
      <c r="F22" s="275"/>
      <c r="G22" s="275"/>
      <c r="H22" s="275"/>
      <c r="I22" s="275"/>
      <c r="J22" s="276"/>
    </row>
    <row r="23" spans="2:10">
      <c r="B23" s="277"/>
      <c r="C23" s="278"/>
      <c r="D23" s="278"/>
      <c r="E23" s="278"/>
      <c r="F23" s="278"/>
      <c r="G23" s="278"/>
      <c r="H23" s="278"/>
      <c r="I23" s="278"/>
      <c r="J23" s="279"/>
    </row>
    <row r="24" spans="2:10">
      <c r="B24" s="277"/>
      <c r="C24" s="278"/>
      <c r="D24" s="278"/>
      <c r="E24" s="278"/>
      <c r="F24" s="278"/>
      <c r="G24" s="278"/>
      <c r="H24" s="278"/>
      <c r="I24" s="278"/>
      <c r="J24" s="279"/>
    </row>
    <row r="25" spans="2:10">
      <c r="B25" s="277"/>
      <c r="C25" s="278"/>
      <c r="D25" s="278"/>
      <c r="E25" s="278"/>
      <c r="F25" s="278"/>
      <c r="G25" s="278"/>
      <c r="H25" s="278"/>
      <c r="I25" s="278"/>
      <c r="J25" s="279"/>
    </row>
    <row r="26" spans="2:10">
      <c r="B26" s="277"/>
      <c r="C26" s="278"/>
      <c r="D26" s="278"/>
      <c r="E26" s="278"/>
      <c r="F26" s="278"/>
      <c r="G26" s="278"/>
      <c r="H26" s="278"/>
      <c r="I26" s="278"/>
      <c r="J26" s="279"/>
    </row>
    <row r="27" spans="2:10">
      <c r="B27" s="277"/>
      <c r="C27" s="278"/>
      <c r="D27" s="278"/>
      <c r="E27" s="278"/>
      <c r="F27" s="278"/>
      <c r="G27" s="278"/>
      <c r="H27" s="278"/>
      <c r="I27" s="278"/>
      <c r="J27" s="279"/>
    </row>
    <row r="28" spans="2:10">
      <c r="B28" s="277"/>
      <c r="C28" s="278"/>
      <c r="D28" s="278"/>
      <c r="E28" s="278"/>
      <c r="F28" s="278"/>
      <c r="G28" s="278"/>
      <c r="H28" s="278"/>
      <c r="I28" s="278"/>
      <c r="J28" s="279"/>
    </row>
    <row r="29" spans="2:10">
      <c r="B29" s="277"/>
      <c r="C29" s="278"/>
      <c r="D29" s="278"/>
      <c r="E29" s="278"/>
      <c r="F29" s="278"/>
      <c r="G29" s="278"/>
      <c r="H29" s="278"/>
      <c r="I29" s="278"/>
      <c r="J29" s="279"/>
    </row>
    <row r="30" spans="2:10" ht="15.75" thickBot="1">
      <c r="B30" s="280"/>
      <c r="C30" s="281"/>
      <c r="D30" s="281"/>
      <c r="E30" s="281"/>
      <c r="F30" s="281"/>
      <c r="G30" s="281"/>
      <c r="H30" s="281"/>
      <c r="I30" s="281"/>
      <c r="J30" s="282"/>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7F563-A520-4EB6-8819-17A1F79E30CE}">
  <sheetPr codeName="Sheet7">
    <tabColor rgb="FFFFFF00"/>
  </sheetPr>
  <dimension ref="A1:J81"/>
  <sheetViews>
    <sheetView showGridLines="0" view="pageBreakPreview" topLeftCell="A22" zoomScale="70" zoomScaleNormal="96" zoomScaleSheetLayoutView="70" workbookViewId="0">
      <selection activeCell="E6" sqref="E6"/>
    </sheetView>
  </sheetViews>
  <sheetFormatPr baseColWidth="10" defaultColWidth="10.42578125" defaultRowHeight="14.25"/>
  <cols>
    <col min="1" max="1" width="53.28515625" style="95" customWidth="1"/>
    <col min="2" max="2" width="15.42578125" style="96" customWidth="1"/>
    <col min="3" max="3" width="65.7109375" style="82" customWidth="1"/>
    <col min="4" max="4" width="16.85546875" style="96" customWidth="1"/>
    <col min="5" max="5" width="75.7109375" style="82" customWidth="1"/>
    <col min="6" max="6" width="4.7109375" style="82" customWidth="1"/>
    <col min="7" max="16384" width="10.42578125" style="82"/>
  </cols>
  <sheetData>
    <row r="1" spans="1:8" ht="79.900000000000006" customHeight="1">
      <c r="A1" s="103"/>
      <c r="B1" s="288" t="s">
        <v>26</v>
      </c>
      <c r="C1" s="288"/>
      <c r="D1" s="288"/>
      <c r="E1" s="103"/>
      <c r="F1" s="104"/>
      <c r="G1" s="104"/>
      <c r="H1" s="104"/>
    </row>
    <row r="2" spans="1:8" s="43" customFormat="1" ht="37.5" customHeight="1">
      <c r="A2" s="44" t="s">
        <v>27</v>
      </c>
      <c r="B2" s="289" t="s">
        <v>28</v>
      </c>
      <c r="C2" s="290"/>
      <c r="D2" s="45" t="s">
        <v>29</v>
      </c>
      <c r="E2" s="46" t="s">
        <v>30</v>
      </c>
    </row>
    <row r="3" spans="1:8" s="43" customFormat="1" ht="16.899999999999999" customHeight="1">
      <c r="A3" s="47"/>
      <c r="B3" s="48"/>
      <c r="C3" s="49"/>
      <c r="D3" s="50"/>
      <c r="E3" s="49"/>
    </row>
    <row r="4" spans="1:8" s="43" customFormat="1" ht="20.25" customHeight="1">
      <c r="A4" s="44" t="s">
        <v>31</v>
      </c>
      <c r="B4" s="291" t="s">
        <v>32</v>
      </c>
      <c r="C4" s="292"/>
      <c r="D4" s="292"/>
      <c r="E4" s="292"/>
    </row>
    <row r="5" spans="1:8" s="43" customFormat="1" ht="32.25" customHeight="1">
      <c r="A5" s="293" t="s">
        <v>33</v>
      </c>
      <c r="B5" s="294" t="s">
        <v>34</v>
      </c>
      <c r="C5" s="295"/>
      <c r="D5" s="296"/>
      <c r="E5" s="111" t="s">
        <v>35</v>
      </c>
    </row>
    <row r="6" spans="1:8" s="43" customFormat="1" ht="97.5" customHeight="1">
      <c r="A6" s="293"/>
      <c r="B6" s="297" t="s">
        <v>36</v>
      </c>
      <c r="C6" s="298"/>
      <c r="D6" s="299"/>
      <c r="E6" s="81"/>
    </row>
    <row r="7" spans="1:8" ht="21" customHeight="1">
      <c r="A7" s="84"/>
      <c r="B7" s="85"/>
      <c r="D7" s="83"/>
      <c r="E7" s="83"/>
    </row>
    <row r="8" spans="1:8" ht="19.899999999999999" customHeight="1">
      <c r="A8" s="285" t="s">
        <v>37</v>
      </c>
      <c r="B8" s="285"/>
      <c r="C8" s="285"/>
      <c r="D8" s="285"/>
      <c r="E8" s="285"/>
    </row>
    <row r="9" spans="1:8" ht="19.899999999999999" customHeight="1">
      <c r="A9" s="105" t="s">
        <v>38</v>
      </c>
      <c r="B9" s="105" t="s">
        <v>39</v>
      </c>
      <c r="C9" s="105" t="s">
        <v>40</v>
      </c>
      <c r="D9" s="105" t="s">
        <v>41</v>
      </c>
      <c r="E9" s="105" t="s">
        <v>42</v>
      </c>
    </row>
    <row r="10" spans="1:8" s="88" customFormat="1" ht="71.25">
      <c r="A10" s="300" t="s">
        <v>43</v>
      </c>
      <c r="B10" s="86">
        <v>1</v>
      </c>
      <c r="C10" s="97" t="s">
        <v>44</v>
      </c>
      <c r="D10" s="87">
        <v>1</v>
      </c>
      <c r="E10" s="97" t="s">
        <v>45</v>
      </c>
    </row>
    <row r="11" spans="1:8" s="88" customFormat="1" ht="42.75">
      <c r="A11" s="300"/>
      <c r="B11" s="86">
        <v>2</v>
      </c>
      <c r="C11" s="97" t="s">
        <v>46</v>
      </c>
      <c r="D11" s="87"/>
      <c r="E11" s="97"/>
    </row>
    <row r="12" spans="1:8" ht="28.5">
      <c r="A12" s="301" t="s">
        <v>47</v>
      </c>
      <c r="B12" s="89">
        <v>3</v>
      </c>
      <c r="C12" s="102" t="s">
        <v>48</v>
      </c>
      <c r="D12" s="89">
        <v>2</v>
      </c>
      <c r="E12" s="102" t="s">
        <v>49</v>
      </c>
    </row>
    <row r="13" spans="1:8" ht="28.5">
      <c r="A13" s="301"/>
      <c r="B13" s="89">
        <v>4</v>
      </c>
      <c r="C13" s="102" t="s">
        <v>50</v>
      </c>
      <c r="D13" s="89"/>
      <c r="E13" s="102"/>
    </row>
    <row r="14" spans="1:8" ht="42.75">
      <c r="A14" s="301"/>
      <c r="B14" s="89">
        <v>5</v>
      </c>
      <c r="C14" s="102" t="s">
        <v>51</v>
      </c>
      <c r="D14" s="89"/>
      <c r="E14" s="102"/>
    </row>
    <row r="15" spans="1:8" ht="28.5">
      <c r="A15" s="286" t="s">
        <v>52</v>
      </c>
      <c r="B15" s="89">
        <v>6</v>
      </c>
      <c r="C15" s="102" t="s">
        <v>53</v>
      </c>
      <c r="D15" s="89">
        <v>3</v>
      </c>
      <c r="E15" s="97" t="s">
        <v>54</v>
      </c>
    </row>
    <row r="16" spans="1:8" ht="28.5">
      <c r="A16" s="286"/>
      <c r="B16" s="89">
        <v>7</v>
      </c>
      <c r="C16" s="102" t="s">
        <v>55</v>
      </c>
      <c r="D16" s="89">
        <v>4</v>
      </c>
      <c r="E16" s="97" t="s">
        <v>56</v>
      </c>
    </row>
    <row r="17" spans="1:10" ht="28.5">
      <c r="A17" s="286"/>
      <c r="B17" s="89">
        <v>8</v>
      </c>
      <c r="C17" s="102" t="s">
        <v>57</v>
      </c>
      <c r="D17" s="89"/>
      <c r="E17" s="101"/>
    </row>
    <row r="18" spans="1:10">
      <c r="A18" s="286"/>
      <c r="B18" s="89">
        <v>9</v>
      </c>
      <c r="C18" s="102" t="s">
        <v>58</v>
      </c>
      <c r="D18" s="89"/>
      <c r="E18" s="102"/>
    </row>
    <row r="19" spans="1:10" ht="28.5">
      <c r="A19" s="286"/>
      <c r="B19" s="89">
        <v>10</v>
      </c>
      <c r="C19" s="102" t="s">
        <v>59</v>
      </c>
      <c r="D19" s="89"/>
      <c r="E19" s="97"/>
      <c r="J19" s="90"/>
    </row>
    <row r="20" spans="1:10" ht="28.5">
      <c r="A20" s="286"/>
      <c r="B20" s="89">
        <v>11</v>
      </c>
      <c r="C20" s="102" t="s">
        <v>60</v>
      </c>
      <c r="D20" s="89"/>
      <c r="E20" s="102"/>
      <c r="J20" s="90"/>
    </row>
    <row r="21" spans="1:10" ht="28.5">
      <c r="A21" s="286"/>
      <c r="B21" s="89">
        <v>12</v>
      </c>
      <c r="C21" s="102" t="s">
        <v>61</v>
      </c>
      <c r="D21" s="89"/>
      <c r="E21" s="102"/>
      <c r="J21" s="90"/>
    </row>
    <row r="22" spans="1:10" ht="28.5">
      <c r="A22" s="286" t="s">
        <v>62</v>
      </c>
      <c r="B22" s="89">
        <v>13</v>
      </c>
      <c r="C22" s="97" t="s">
        <v>63</v>
      </c>
      <c r="D22" s="86">
        <v>5</v>
      </c>
      <c r="E22" s="97" t="s">
        <v>64</v>
      </c>
    </row>
    <row r="23" spans="1:10" ht="28.5">
      <c r="A23" s="286"/>
      <c r="B23" s="89">
        <v>14</v>
      </c>
      <c r="C23" s="97" t="s">
        <v>65</v>
      </c>
      <c r="D23" s="86">
        <v>6</v>
      </c>
      <c r="E23" s="97" t="s">
        <v>66</v>
      </c>
    </row>
    <row r="24" spans="1:10" ht="28.5">
      <c r="A24" s="286"/>
      <c r="B24" s="89">
        <v>15</v>
      </c>
      <c r="C24" s="97" t="s">
        <v>67</v>
      </c>
      <c r="D24" s="86">
        <v>7</v>
      </c>
      <c r="E24" s="97" t="s">
        <v>68</v>
      </c>
    </row>
    <row r="25" spans="1:10" ht="57">
      <c r="A25" s="286"/>
      <c r="B25" s="89">
        <v>16</v>
      </c>
      <c r="C25" s="97" t="s">
        <v>69</v>
      </c>
      <c r="D25" s="86"/>
      <c r="E25" s="97"/>
    </row>
    <row r="26" spans="1:10" ht="28.5">
      <c r="A26" s="106" t="s">
        <v>70</v>
      </c>
      <c r="B26" s="89">
        <v>17</v>
      </c>
      <c r="C26" s="97" t="s">
        <v>71</v>
      </c>
      <c r="D26" s="86">
        <v>8</v>
      </c>
      <c r="E26" s="97" t="s">
        <v>72</v>
      </c>
    </row>
    <row r="27" spans="1:10" ht="28.5">
      <c r="A27" s="286" t="s">
        <v>73</v>
      </c>
      <c r="B27" s="89">
        <v>18</v>
      </c>
      <c r="C27" s="99" t="s">
        <v>74</v>
      </c>
      <c r="D27" s="89"/>
      <c r="E27" s="102"/>
    </row>
    <row r="28" spans="1:10" ht="46.5" customHeight="1">
      <c r="A28" s="286"/>
      <c r="B28" s="89">
        <v>19</v>
      </c>
      <c r="C28" s="99" t="s">
        <v>75</v>
      </c>
      <c r="D28" s="89"/>
      <c r="E28" s="102"/>
    </row>
    <row r="29" spans="1:10" ht="19.899999999999999" customHeight="1">
      <c r="A29" s="285" t="s">
        <v>76</v>
      </c>
      <c r="B29" s="285"/>
      <c r="C29" s="285"/>
      <c r="D29" s="285"/>
      <c r="E29" s="285"/>
    </row>
    <row r="30" spans="1:10" ht="19.899999999999999" customHeight="1">
      <c r="A30" s="105" t="s">
        <v>38</v>
      </c>
      <c r="B30" s="105" t="s">
        <v>39</v>
      </c>
      <c r="C30" s="105" t="s">
        <v>77</v>
      </c>
      <c r="D30" s="105" t="s">
        <v>41</v>
      </c>
      <c r="E30" s="105" t="s">
        <v>78</v>
      </c>
    </row>
    <row r="31" spans="1:10" ht="71.25">
      <c r="A31" s="286" t="s">
        <v>79</v>
      </c>
      <c r="B31" s="86">
        <v>1</v>
      </c>
      <c r="C31" s="97" t="s">
        <v>80</v>
      </c>
      <c r="D31" s="86">
        <v>1</v>
      </c>
      <c r="E31" s="97" t="s">
        <v>81</v>
      </c>
    </row>
    <row r="32" spans="1:10" ht="42.75">
      <c r="A32" s="286"/>
      <c r="B32" s="86">
        <v>2</v>
      </c>
      <c r="C32" s="97" t="s">
        <v>82</v>
      </c>
      <c r="D32" s="86">
        <v>2</v>
      </c>
      <c r="E32" s="97" t="s">
        <v>83</v>
      </c>
    </row>
    <row r="33" spans="1:5" ht="28.5">
      <c r="A33" s="286"/>
      <c r="B33" s="86"/>
      <c r="C33" s="97"/>
      <c r="D33" s="86">
        <v>3</v>
      </c>
      <c r="E33" s="97" t="s">
        <v>84</v>
      </c>
    </row>
    <row r="34" spans="1:5" ht="28.5">
      <c r="A34" s="286"/>
      <c r="B34" s="86"/>
      <c r="C34" s="97"/>
      <c r="D34" s="86">
        <v>4</v>
      </c>
      <c r="E34" s="97" t="s">
        <v>85</v>
      </c>
    </row>
    <row r="35" spans="1:5" ht="28.5">
      <c r="A35" s="286"/>
      <c r="B35" s="86"/>
      <c r="C35" s="98"/>
      <c r="D35" s="86">
        <v>5</v>
      </c>
      <c r="E35" s="97" t="s">
        <v>86</v>
      </c>
    </row>
    <row r="36" spans="1:5" ht="28.5">
      <c r="A36" s="286"/>
      <c r="B36" s="86"/>
      <c r="C36" s="99"/>
      <c r="D36" s="86">
        <v>6</v>
      </c>
      <c r="E36" s="97" t="s">
        <v>87</v>
      </c>
    </row>
    <row r="37" spans="1:5">
      <c r="A37" s="286"/>
      <c r="B37" s="86"/>
      <c r="C37" s="99"/>
      <c r="D37" s="86">
        <v>7</v>
      </c>
      <c r="E37" s="99" t="s">
        <v>88</v>
      </c>
    </row>
    <row r="38" spans="1:5" ht="28.5">
      <c r="A38" s="286" t="s">
        <v>89</v>
      </c>
      <c r="B38" s="86">
        <v>3</v>
      </c>
      <c r="C38" s="99" t="s">
        <v>90</v>
      </c>
      <c r="D38" s="86">
        <v>8</v>
      </c>
      <c r="E38" s="99" t="s">
        <v>91</v>
      </c>
    </row>
    <row r="39" spans="1:5" ht="28.5">
      <c r="A39" s="286"/>
      <c r="B39" s="86"/>
      <c r="C39" s="99"/>
      <c r="D39" s="86">
        <v>9</v>
      </c>
      <c r="E39" s="99" t="s">
        <v>92</v>
      </c>
    </row>
    <row r="40" spans="1:5" s="91" customFormat="1" ht="28.5">
      <c r="A40" s="286"/>
      <c r="B40" s="86"/>
      <c r="C40" s="99"/>
      <c r="D40" s="86">
        <v>10</v>
      </c>
      <c r="E40" s="99" t="s">
        <v>93</v>
      </c>
    </row>
    <row r="41" spans="1:5" s="91" customFormat="1">
      <c r="A41" s="286"/>
      <c r="B41" s="86"/>
      <c r="C41" s="100"/>
      <c r="D41" s="86">
        <v>11</v>
      </c>
      <c r="E41" s="99" t="s">
        <v>94</v>
      </c>
    </row>
    <row r="42" spans="1:5" s="91" customFormat="1" ht="28.5">
      <c r="A42" s="286" t="s">
        <v>95</v>
      </c>
      <c r="B42" s="86">
        <v>4</v>
      </c>
      <c r="C42" s="97" t="s">
        <v>96</v>
      </c>
      <c r="D42" s="86">
        <v>12</v>
      </c>
      <c r="E42" s="97" t="s">
        <v>97</v>
      </c>
    </row>
    <row r="43" spans="1:5" s="91" customFormat="1" ht="28.5">
      <c r="A43" s="286"/>
      <c r="B43" s="86">
        <v>5</v>
      </c>
      <c r="C43" s="97" t="s">
        <v>98</v>
      </c>
      <c r="D43" s="86"/>
      <c r="E43" s="97"/>
    </row>
    <row r="44" spans="1:5" s="91" customFormat="1" ht="42.75">
      <c r="A44" s="286"/>
      <c r="B44" s="86">
        <v>6</v>
      </c>
      <c r="C44" s="97" t="s">
        <v>99</v>
      </c>
      <c r="D44" s="86">
        <v>13</v>
      </c>
      <c r="E44" s="97" t="s">
        <v>100</v>
      </c>
    </row>
    <row r="45" spans="1:5" s="91" customFormat="1" ht="42.75">
      <c r="A45" s="286"/>
      <c r="B45" s="86">
        <v>7</v>
      </c>
      <c r="C45" s="97" t="s">
        <v>101</v>
      </c>
      <c r="D45" s="86">
        <v>14</v>
      </c>
      <c r="E45" s="97" t="s">
        <v>102</v>
      </c>
    </row>
    <row r="46" spans="1:5" ht="28.5">
      <c r="A46" s="286"/>
      <c r="B46" s="86">
        <v>8</v>
      </c>
      <c r="C46" s="97" t="s">
        <v>103</v>
      </c>
      <c r="D46" s="86">
        <v>15</v>
      </c>
      <c r="E46" s="97" t="s">
        <v>104</v>
      </c>
    </row>
    <row r="47" spans="1:5" ht="42.75">
      <c r="A47" s="286"/>
      <c r="B47" s="86">
        <v>9</v>
      </c>
      <c r="C47" s="97" t="s">
        <v>105</v>
      </c>
      <c r="D47" s="86">
        <v>16</v>
      </c>
      <c r="E47" s="97" t="s">
        <v>106</v>
      </c>
    </row>
    <row r="48" spans="1:5" ht="75.400000000000006" customHeight="1">
      <c r="A48" s="286" t="s">
        <v>107</v>
      </c>
      <c r="B48" s="86">
        <v>10</v>
      </c>
      <c r="C48" s="97" t="s">
        <v>108</v>
      </c>
      <c r="D48" s="86">
        <v>17</v>
      </c>
      <c r="E48" s="97" t="s">
        <v>109</v>
      </c>
    </row>
    <row r="49" spans="1:5" ht="42.75">
      <c r="A49" s="286"/>
      <c r="B49" s="86">
        <v>11</v>
      </c>
      <c r="C49" s="97" t="s">
        <v>110</v>
      </c>
      <c r="D49" s="87">
        <v>18</v>
      </c>
      <c r="E49" s="97" t="s">
        <v>111</v>
      </c>
    </row>
    <row r="50" spans="1:5" ht="28.5">
      <c r="A50" s="286"/>
      <c r="B50" s="86">
        <v>12</v>
      </c>
      <c r="C50" s="97" t="s">
        <v>112</v>
      </c>
      <c r="D50" s="87">
        <v>19</v>
      </c>
      <c r="E50" s="97" t="s">
        <v>113</v>
      </c>
    </row>
    <row r="51" spans="1:5" ht="42.75">
      <c r="A51" s="286" t="s">
        <v>114</v>
      </c>
      <c r="B51" s="86">
        <v>13</v>
      </c>
      <c r="C51" s="97" t="s">
        <v>115</v>
      </c>
      <c r="D51" s="87">
        <v>20</v>
      </c>
      <c r="E51" s="97" t="s">
        <v>116</v>
      </c>
    </row>
    <row r="52" spans="1:5" ht="28.5">
      <c r="A52" s="286"/>
      <c r="B52" s="86">
        <v>14</v>
      </c>
      <c r="C52" s="97" t="s">
        <v>117</v>
      </c>
      <c r="D52" s="87">
        <v>21</v>
      </c>
      <c r="E52" s="97" t="s">
        <v>118</v>
      </c>
    </row>
    <row r="53" spans="1:5" ht="57">
      <c r="A53" s="286"/>
      <c r="B53" s="86">
        <v>15</v>
      </c>
      <c r="C53" s="97" t="s">
        <v>119</v>
      </c>
      <c r="D53" s="87"/>
      <c r="E53" s="97"/>
    </row>
    <row r="54" spans="1:5" ht="28.5">
      <c r="A54" s="286"/>
      <c r="B54" s="86">
        <v>16</v>
      </c>
      <c r="C54" s="97" t="s">
        <v>120</v>
      </c>
      <c r="D54" s="87"/>
      <c r="E54" s="97"/>
    </row>
    <row r="55" spans="1:5">
      <c r="A55" s="286"/>
      <c r="B55" s="86">
        <v>17</v>
      </c>
      <c r="C55" s="97" t="s">
        <v>121</v>
      </c>
      <c r="D55" s="87"/>
      <c r="E55" s="97"/>
    </row>
    <row r="56" spans="1:5" ht="28.5">
      <c r="A56" s="286"/>
      <c r="B56" s="86">
        <v>18</v>
      </c>
      <c r="C56" s="97" t="s">
        <v>122</v>
      </c>
      <c r="D56" s="87"/>
      <c r="E56" s="97"/>
    </row>
    <row r="57" spans="1:5" ht="28.5">
      <c r="A57" s="286"/>
      <c r="B57" s="86">
        <v>19</v>
      </c>
      <c r="C57" s="97" t="s">
        <v>123</v>
      </c>
      <c r="D57" s="87"/>
      <c r="E57" s="97"/>
    </row>
    <row r="58" spans="1:5" ht="28.5">
      <c r="A58" s="286"/>
      <c r="B58" s="86">
        <v>20</v>
      </c>
      <c r="C58" s="97" t="s">
        <v>124</v>
      </c>
      <c r="D58" s="87"/>
      <c r="E58" s="97"/>
    </row>
    <row r="59" spans="1:5" ht="42.75">
      <c r="A59" s="286"/>
      <c r="B59" s="86">
        <v>21</v>
      </c>
      <c r="C59" s="97" t="s">
        <v>125</v>
      </c>
      <c r="D59" s="87"/>
      <c r="E59" s="97"/>
    </row>
    <row r="60" spans="1:5" ht="28.5">
      <c r="A60" s="286"/>
      <c r="B60" s="86">
        <v>22</v>
      </c>
      <c r="C60" s="97" t="s">
        <v>126</v>
      </c>
      <c r="D60" s="87"/>
      <c r="E60" s="99"/>
    </row>
    <row r="61" spans="1:5" ht="42.75">
      <c r="A61" s="286" t="s">
        <v>127</v>
      </c>
      <c r="B61" s="86">
        <v>23</v>
      </c>
      <c r="C61" s="97" t="s">
        <v>128</v>
      </c>
      <c r="D61" s="87">
        <v>22</v>
      </c>
      <c r="E61" s="97" t="s">
        <v>129</v>
      </c>
    </row>
    <row r="62" spans="1:5" ht="28.5">
      <c r="A62" s="286"/>
      <c r="B62" s="86">
        <v>24</v>
      </c>
      <c r="C62" s="97" t="s">
        <v>130</v>
      </c>
      <c r="D62" s="87">
        <v>23</v>
      </c>
      <c r="E62" s="97" t="s">
        <v>131</v>
      </c>
    </row>
    <row r="63" spans="1:5">
      <c r="A63" s="286"/>
      <c r="B63" s="86">
        <v>25</v>
      </c>
      <c r="C63" s="97" t="s">
        <v>132</v>
      </c>
      <c r="D63" s="87"/>
      <c r="E63" s="97"/>
    </row>
    <row r="64" spans="1:5" ht="57">
      <c r="A64" s="283" t="s">
        <v>133</v>
      </c>
      <c r="B64" s="86">
        <v>26</v>
      </c>
      <c r="C64" s="97" t="s">
        <v>134</v>
      </c>
      <c r="D64" s="87">
        <v>24</v>
      </c>
      <c r="E64" s="97" t="s">
        <v>135</v>
      </c>
    </row>
    <row r="65" spans="1:10" ht="12.75" customHeight="1">
      <c r="A65" s="287"/>
      <c r="B65" s="86"/>
      <c r="C65" s="97"/>
      <c r="D65" s="87"/>
      <c r="E65" s="97"/>
    </row>
    <row r="66" spans="1:10" ht="28.5">
      <c r="A66" s="286" t="s">
        <v>136</v>
      </c>
      <c r="B66" s="86">
        <v>27</v>
      </c>
      <c r="C66" s="97" t="s">
        <v>137</v>
      </c>
      <c r="D66" s="87">
        <v>25</v>
      </c>
      <c r="E66" s="97" t="s">
        <v>138</v>
      </c>
    </row>
    <row r="67" spans="1:10" ht="33" customHeight="1">
      <c r="A67" s="286"/>
      <c r="B67" s="86"/>
      <c r="C67" s="97"/>
      <c r="D67" s="87">
        <v>26</v>
      </c>
      <c r="E67" s="97" t="s">
        <v>139</v>
      </c>
    </row>
    <row r="68" spans="1:10" ht="28.5">
      <c r="A68" s="286" t="s">
        <v>140</v>
      </c>
      <c r="B68" s="86">
        <v>28</v>
      </c>
      <c r="C68" s="97" t="s">
        <v>141</v>
      </c>
      <c r="D68" s="87">
        <v>27</v>
      </c>
      <c r="E68" s="97" t="s">
        <v>142</v>
      </c>
    </row>
    <row r="69" spans="1:10" ht="28.5">
      <c r="A69" s="286"/>
      <c r="B69" s="86">
        <v>29</v>
      </c>
      <c r="C69" s="97" t="s">
        <v>143</v>
      </c>
      <c r="D69" s="87">
        <v>28</v>
      </c>
      <c r="E69" s="97" t="s">
        <v>144</v>
      </c>
    </row>
    <row r="70" spans="1:10" ht="27.75" customHeight="1">
      <c r="A70" s="286"/>
      <c r="B70" s="86"/>
      <c r="C70" s="98"/>
      <c r="D70" s="87">
        <v>29</v>
      </c>
      <c r="E70" s="97" t="s">
        <v>145</v>
      </c>
    </row>
    <row r="71" spans="1:10" ht="27.75" customHeight="1">
      <c r="A71" s="286"/>
      <c r="B71" s="86"/>
      <c r="C71" s="100"/>
      <c r="D71" s="87">
        <v>30</v>
      </c>
      <c r="E71" s="97" t="s">
        <v>146</v>
      </c>
    </row>
    <row r="72" spans="1:10" ht="27.75" customHeight="1">
      <c r="A72" s="286"/>
      <c r="B72" s="86"/>
      <c r="C72" s="97"/>
      <c r="D72" s="87">
        <v>31</v>
      </c>
      <c r="E72" s="97" t="s">
        <v>147</v>
      </c>
    </row>
    <row r="73" spans="1:10" ht="27.75" customHeight="1">
      <c r="A73" s="286"/>
      <c r="B73" s="86"/>
      <c r="C73" s="97"/>
      <c r="D73" s="87">
        <v>32</v>
      </c>
      <c r="E73" s="97" t="s">
        <v>148</v>
      </c>
    </row>
    <row r="74" spans="1:10" ht="27.75" customHeight="1">
      <c r="A74" s="286"/>
      <c r="B74" s="86"/>
      <c r="C74" s="97"/>
      <c r="D74" s="87">
        <v>33</v>
      </c>
      <c r="E74" s="100" t="s">
        <v>149</v>
      </c>
    </row>
    <row r="75" spans="1:10" ht="28.5">
      <c r="A75" s="286"/>
      <c r="B75" s="86"/>
      <c r="C75" s="97"/>
      <c r="D75" s="87">
        <v>34</v>
      </c>
      <c r="E75" s="97" t="s">
        <v>150</v>
      </c>
    </row>
    <row r="76" spans="1:10" ht="28.5">
      <c r="A76" s="283" t="s">
        <v>151</v>
      </c>
      <c r="B76" s="86">
        <v>30</v>
      </c>
      <c r="C76" s="97" t="s">
        <v>152</v>
      </c>
      <c r="D76" s="87">
        <v>35</v>
      </c>
      <c r="E76" s="97" t="s">
        <v>153</v>
      </c>
    </row>
    <row r="77" spans="1:10" ht="28.5">
      <c r="A77" s="284"/>
      <c r="B77" s="86">
        <v>31</v>
      </c>
      <c r="C77" s="97" t="s">
        <v>154</v>
      </c>
      <c r="D77" s="87">
        <v>36</v>
      </c>
      <c r="E77" s="97" t="s">
        <v>155</v>
      </c>
    </row>
    <row r="78" spans="1:10" ht="28.5">
      <c r="A78" s="284"/>
      <c r="B78" s="86">
        <v>32</v>
      </c>
      <c r="C78" s="97" t="s">
        <v>156</v>
      </c>
      <c r="D78" s="107">
        <v>37</v>
      </c>
      <c r="E78" s="97" t="s">
        <v>157</v>
      </c>
    </row>
    <row r="79" spans="1:10" ht="28.5">
      <c r="A79" s="284"/>
      <c r="B79" s="86">
        <v>33</v>
      </c>
      <c r="C79" s="97" t="s">
        <v>158</v>
      </c>
      <c r="D79" s="107">
        <v>38</v>
      </c>
      <c r="E79" s="97" t="s">
        <v>159</v>
      </c>
      <c r="J79" s="82" t="s">
        <v>160</v>
      </c>
    </row>
    <row r="80" spans="1:10" ht="42.75">
      <c r="A80" s="284"/>
      <c r="B80" s="108">
        <v>34</v>
      </c>
      <c r="C80" s="110" t="s">
        <v>161</v>
      </c>
      <c r="D80" s="109">
        <v>39</v>
      </c>
      <c r="E80" s="110" t="s">
        <v>162</v>
      </c>
    </row>
    <row r="81" spans="1:5" ht="72" customHeight="1">
      <c r="A81" s="92"/>
      <c r="B81" s="93"/>
      <c r="C81" s="94"/>
      <c r="D81" s="93"/>
      <c r="E81" s="94"/>
    </row>
  </sheetData>
  <mergeCells count="23">
    <mergeCell ref="B1:D1"/>
    <mergeCell ref="B2:C2"/>
    <mergeCell ref="B4:E4"/>
    <mergeCell ref="A66:A67"/>
    <mergeCell ref="A68:A75"/>
    <mergeCell ref="A5:A6"/>
    <mergeCell ref="B5:D5"/>
    <mergeCell ref="B6:D6"/>
    <mergeCell ref="A8:E8"/>
    <mergeCell ref="A10:A11"/>
    <mergeCell ref="A12:A14"/>
    <mergeCell ref="A15:A21"/>
    <mergeCell ref="A22:A25"/>
    <mergeCell ref="A27:A28"/>
    <mergeCell ref="A76:A80"/>
    <mergeCell ref="A29:E29"/>
    <mergeCell ref="A31:A37"/>
    <mergeCell ref="A38:A41"/>
    <mergeCell ref="A42:A47"/>
    <mergeCell ref="A48:A50"/>
    <mergeCell ref="A51:A60"/>
    <mergeCell ref="A61:A63"/>
    <mergeCell ref="A64:A65"/>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U106"/>
  <sheetViews>
    <sheetView showGridLines="0" topLeftCell="B1" zoomScaleNormal="100" workbookViewId="0">
      <pane ySplit="5" topLeftCell="A6" activePane="bottomLeft" state="frozen"/>
      <selection pane="bottomLeft" activeCell="N26" sqref="N26"/>
    </sheetView>
  </sheetViews>
  <sheetFormatPr baseColWidth="10" defaultColWidth="10.5703125" defaultRowHeight="15"/>
  <cols>
    <col min="1" max="1" width="79.7109375" style="34" customWidth="1"/>
    <col min="2" max="5" width="17.42578125" style="34" customWidth="1"/>
    <col min="6" max="6" width="23.42578125" style="34" customWidth="1"/>
    <col min="7" max="7" width="3.5703125" style="34" customWidth="1"/>
    <col min="22" max="16384" width="10.5703125" style="34"/>
  </cols>
  <sheetData>
    <row r="1" spans="1:7" ht="59.25" customHeight="1">
      <c r="A1"/>
      <c r="B1" s="302"/>
      <c r="C1" s="302"/>
      <c r="D1" s="302"/>
      <c r="E1" s="302"/>
      <c r="F1"/>
      <c r="G1"/>
    </row>
    <row r="2" spans="1:7">
      <c r="A2"/>
      <c r="B2"/>
      <c r="C2"/>
      <c r="D2"/>
      <c r="E2"/>
      <c r="F2"/>
      <c r="G2"/>
    </row>
    <row r="3" spans="1:7" ht="22.5" customHeight="1">
      <c r="A3" s="303" t="s">
        <v>163</v>
      </c>
      <c r="B3" s="303"/>
      <c r="C3" s="303"/>
      <c r="D3" s="303"/>
      <c r="E3" s="303"/>
      <c r="F3" s="304"/>
      <c r="G3"/>
    </row>
    <row r="4" spans="1:7" ht="21.75" customHeight="1">
      <c r="A4" s="305" t="s">
        <v>164</v>
      </c>
      <c r="B4" s="306" t="s">
        <v>165</v>
      </c>
      <c r="C4" s="306"/>
      <c r="D4" s="306"/>
      <c r="E4" s="306"/>
      <c r="F4" s="307" t="s">
        <v>166</v>
      </c>
      <c r="G4"/>
    </row>
    <row r="5" spans="1:7">
      <c r="A5" s="305"/>
      <c r="B5" s="51" t="s">
        <v>167</v>
      </c>
      <c r="C5" s="51" t="s">
        <v>168</v>
      </c>
      <c r="D5" s="51" t="s">
        <v>169</v>
      </c>
      <c r="E5" s="51" t="s">
        <v>170</v>
      </c>
      <c r="F5" s="308"/>
      <c r="G5"/>
    </row>
    <row r="6" spans="1:7" ht="34.5" customHeight="1">
      <c r="A6" s="52" t="s">
        <v>171</v>
      </c>
      <c r="B6" s="53"/>
      <c r="C6" s="53"/>
      <c r="D6" s="53">
        <v>8.9</v>
      </c>
      <c r="E6" s="53">
        <v>13.16</v>
      </c>
      <c r="F6" s="57" t="s">
        <v>172</v>
      </c>
      <c r="G6"/>
    </row>
    <row r="7" spans="1:7" ht="34.5" customHeight="1">
      <c r="A7" s="52" t="s">
        <v>173</v>
      </c>
      <c r="B7" s="53"/>
      <c r="C7" s="53"/>
      <c r="D7" s="53">
        <v>11</v>
      </c>
      <c r="E7" s="53" t="s">
        <v>174</v>
      </c>
      <c r="F7" s="57" t="s">
        <v>172</v>
      </c>
      <c r="G7"/>
    </row>
    <row r="8" spans="1:7" ht="34.5" customHeight="1">
      <c r="A8" s="52" t="s">
        <v>175</v>
      </c>
      <c r="B8" s="53"/>
      <c r="C8" s="53"/>
      <c r="D8" s="53">
        <v>1</v>
      </c>
      <c r="E8" s="53" t="s">
        <v>176</v>
      </c>
      <c r="F8" s="57" t="s">
        <v>172</v>
      </c>
      <c r="G8"/>
    </row>
    <row r="9" spans="1:7" ht="34.5" customHeight="1">
      <c r="A9" s="52" t="s">
        <v>177</v>
      </c>
      <c r="B9" s="53">
        <v>16</v>
      </c>
      <c r="C9" s="53">
        <v>3.4</v>
      </c>
      <c r="D9" s="53" t="s">
        <v>178</v>
      </c>
      <c r="E9" s="53" t="s">
        <v>179</v>
      </c>
      <c r="F9" s="57" t="s">
        <v>172</v>
      </c>
      <c r="G9"/>
    </row>
    <row r="10" spans="1:7" ht="34.5" customHeight="1">
      <c r="A10" s="52" t="s">
        <v>180</v>
      </c>
      <c r="B10" s="53" t="s">
        <v>181</v>
      </c>
      <c r="C10" s="53">
        <v>7</v>
      </c>
      <c r="D10" s="53" t="s">
        <v>182</v>
      </c>
      <c r="E10" s="53" t="s">
        <v>183</v>
      </c>
      <c r="F10" s="57" t="s">
        <v>172</v>
      </c>
      <c r="G10"/>
    </row>
    <row r="11" spans="1:7" ht="34.5" customHeight="1">
      <c r="A11" s="52" t="s">
        <v>184</v>
      </c>
      <c r="B11" s="53"/>
      <c r="C11" s="53"/>
      <c r="D11" s="53" t="s">
        <v>185</v>
      </c>
      <c r="E11" s="53">
        <v>28</v>
      </c>
      <c r="F11" s="61" t="s">
        <v>172</v>
      </c>
      <c r="G11"/>
    </row>
    <row r="12" spans="1:7" ht="34.5" customHeight="1">
      <c r="A12" s="52" t="s">
        <v>186</v>
      </c>
      <c r="B12" s="53"/>
      <c r="C12" s="53"/>
      <c r="D12" s="53" t="s">
        <v>187</v>
      </c>
      <c r="E12" s="53">
        <v>20.21</v>
      </c>
      <c r="F12" s="57" t="s">
        <v>172</v>
      </c>
      <c r="G12"/>
    </row>
    <row r="13" spans="1:7" ht="34.5" customHeight="1">
      <c r="A13" s="52" t="s">
        <v>188</v>
      </c>
      <c r="B13" s="53"/>
      <c r="C13" s="53"/>
      <c r="D13" s="53" t="s">
        <v>189</v>
      </c>
      <c r="E13" s="53" t="s">
        <v>190</v>
      </c>
      <c r="F13" s="57" t="s">
        <v>172</v>
      </c>
      <c r="G13"/>
    </row>
    <row r="14" spans="1:7" ht="34.5" customHeight="1">
      <c r="A14" s="52" t="s">
        <v>191</v>
      </c>
      <c r="B14" s="53">
        <v>2.17</v>
      </c>
      <c r="C14" s="53">
        <v>8</v>
      </c>
      <c r="D14" s="53">
        <v>1</v>
      </c>
      <c r="E14" s="53" t="s">
        <v>192</v>
      </c>
      <c r="F14" s="57" t="s">
        <v>193</v>
      </c>
      <c r="G14"/>
    </row>
    <row r="15" spans="1:7" ht="24.75" hidden="1" customHeight="1">
      <c r="A15" s="54"/>
      <c r="B15" s="55"/>
      <c r="C15" s="55"/>
      <c r="D15" s="55"/>
      <c r="E15" s="55"/>
      <c r="F15" s="56"/>
      <c r="G15"/>
    </row>
    <row r="16" spans="1:7" hidden="1">
      <c r="A16" s="52"/>
      <c r="B16" s="53"/>
      <c r="C16" s="53"/>
      <c r="D16" s="53"/>
      <c r="E16" s="53"/>
      <c r="F16" s="57"/>
      <c r="G16"/>
    </row>
    <row r="17" spans="1:7" hidden="1">
      <c r="A17" s="54"/>
      <c r="B17" s="58"/>
      <c r="C17" s="58"/>
      <c r="D17" s="58"/>
      <c r="E17" s="58"/>
      <c r="F17" s="56"/>
      <c r="G17"/>
    </row>
    <row r="18" spans="1:7" hidden="1">
      <c r="A18" s="59"/>
      <c r="B18" s="60"/>
      <c r="C18" s="60"/>
      <c r="D18" s="60"/>
      <c r="E18" s="60"/>
      <c r="F18" s="61"/>
      <c r="G18"/>
    </row>
    <row r="19" spans="1:7" hidden="1">
      <c r="A19" s="54"/>
      <c r="B19" s="55"/>
      <c r="C19" s="55"/>
      <c r="D19" s="55"/>
      <c r="E19" s="55"/>
      <c r="F19" s="56"/>
      <c r="G19"/>
    </row>
    <row r="20" spans="1:7" hidden="1">
      <c r="A20" s="59"/>
      <c r="B20" s="62"/>
      <c r="C20" s="62"/>
      <c r="D20" s="62"/>
      <c r="E20" s="60"/>
      <c r="F20" s="57"/>
      <c r="G20"/>
    </row>
    <row r="21" spans="1:7" customFormat="1" ht="21.75" customHeight="1"/>
    <row r="22" spans="1:7" customFormat="1"/>
    <row r="23" spans="1:7" customFormat="1"/>
    <row r="24" spans="1:7" customFormat="1"/>
    <row r="25" spans="1:7" customFormat="1"/>
    <row r="26" spans="1:7" customFormat="1"/>
    <row r="27" spans="1:7" customFormat="1"/>
    <row r="28" spans="1:7" customFormat="1"/>
    <row r="29" spans="1:7" customFormat="1"/>
    <row r="30" spans="1:7" customFormat="1"/>
    <row r="31" spans="1:7" customFormat="1"/>
    <row r="32" spans="1:7"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topLeftCell="D13" zoomScale="90" zoomScaleNormal="90" workbookViewId="0">
      <selection activeCell="E5" sqref="E5"/>
    </sheetView>
  </sheetViews>
  <sheetFormatPr baseColWidth="10" defaultColWidth="11.42578125" defaultRowHeight="14.25"/>
  <cols>
    <col min="1" max="1" width="2.7109375" style="112" customWidth="1"/>
    <col min="2" max="2" width="24.7109375" style="112" customWidth="1"/>
    <col min="3" max="3" width="11.28515625" style="113" customWidth="1"/>
    <col min="4" max="4" width="19.28515625" style="113" customWidth="1"/>
    <col min="5" max="5" width="7.5703125" style="112" customWidth="1"/>
    <col min="6" max="6" width="24.7109375" style="112" customWidth="1"/>
    <col min="7" max="7" width="79.140625" style="112" customWidth="1"/>
    <col min="8" max="8" width="11.42578125" style="112"/>
    <col min="9" max="9" width="32" style="112" customWidth="1"/>
    <col min="10" max="16384" width="11.42578125" style="112"/>
  </cols>
  <sheetData>
    <row r="1" spans="2:9" ht="15" thickBot="1"/>
    <row r="2" spans="2:9" ht="18">
      <c r="B2" s="340" t="s">
        <v>194</v>
      </c>
      <c r="C2" s="341"/>
      <c r="D2" s="341"/>
      <c r="E2" s="341"/>
      <c r="F2" s="341"/>
      <c r="G2" s="342"/>
    </row>
    <row r="3" spans="2:9" ht="15">
      <c r="B3" s="343" t="s">
        <v>195</v>
      </c>
      <c r="C3" s="344"/>
      <c r="D3" s="345"/>
      <c r="E3" s="345"/>
      <c r="F3" s="345"/>
      <c r="G3" s="346"/>
    </row>
    <row r="4" spans="2:9" ht="88.5" customHeight="1">
      <c r="B4" s="347" t="s">
        <v>196</v>
      </c>
      <c r="C4" s="348"/>
      <c r="D4" s="348"/>
      <c r="E4" s="348"/>
      <c r="F4" s="348"/>
      <c r="G4" s="349"/>
    </row>
    <row r="5" spans="2:9" ht="15">
      <c r="B5" s="114"/>
      <c r="C5" s="115"/>
      <c r="D5" s="116"/>
      <c r="E5" s="117"/>
      <c r="F5" s="117"/>
      <c r="G5" s="117"/>
    </row>
    <row r="6" spans="2:9" ht="16.5" customHeight="1">
      <c r="B6" s="350" t="s">
        <v>197</v>
      </c>
      <c r="C6" s="351"/>
      <c r="D6" s="351"/>
      <c r="E6" s="351"/>
      <c r="F6" s="351"/>
      <c r="G6" s="352"/>
    </row>
    <row r="7" spans="2:9" ht="76.5" customHeight="1">
      <c r="B7" s="350"/>
      <c r="C7" s="351"/>
      <c r="D7" s="351"/>
      <c r="E7" s="351"/>
      <c r="F7" s="351"/>
      <c r="G7" s="352"/>
    </row>
    <row r="8" spans="2:9" ht="15" thickBot="1">
      <c r="B8" s="118"/>
      <c r="C8" s="119"/>
      <c r="D8" s="119"/>
      <c r="E8" s="120"/>
      <c r="F8" s="121"/>
      <c r="G8" s="121"/>
    </row>
    <row r="9" spans="2:9">
      <c r="B9" s="122"/>
      <c r="C9" s="123" t="s">
        <v>198</v>
      </c>
      <c r="D9" s="353" t="s">
        <v>199</v>
      </c>
      <c r="E9" s="354"/>
      <c r="F9" s="355" t="s">
        <v>200</v>
      </c>
      <c r="G9" s="356"/>
    </row>
    <row r="10" spans="2:9" ht="15" customHeight="1">
      <c r="B10" s="124"/>
      <c r="C10" s="125">
        <v>5</v>
      </c>
      <c r="D10" s="357" t="s">
        <v>201</v>
      </c>
      <c r="E10" s="358"/>
      <c r="F10" s="359" t="s">
        <v>202</v>
      </c>
      <c r="G10" s="336"/>
      <c r="H10" s="325"/>
      <c r="I10" s="325"/>
    </row>
    <row r="11" spans="2:9">
      <c r="B11" s="124"/>
      <c r="C11" s="125">
        <v>5</v>
      </c>
      <c r="D11" s="357" t="s">
        <v>203</v>
      </c>
      <c r="E11" s="358"/>
      <c r="F11" s="359" t="s">
        <v>204</v>
      </c>
      <c r="G11" s="336"/>
      <c r="H11" s="325"/>
      <c r="I11" s="325"/>
    </row>
    <row r="12" spans="2:9">
      <c r="B12" s="124"/>
      <c r="C12" s="125">
        <v>5</v>
      </c>
      <c r="D12" s="357" t="s">
        <v>205</v>
      </c>
      <c r="E12" s="358"/>
      <c r="F12" s="359" t="s">
        <v>206</v>
      </c>
      <c r="G12" s="336"/>
      <c r="H12" s="325"/>
      <c r="I12" s="325"/>
    </row>
    <row r="13" spans="2:9" ht="27.75" customHeight="1">
      <c r="B13" s="124"/>
      <c r="C13" s="125">
        <v>5</v>
      </c>
      <c r="D13" s="357" t="s">
        <v>207</v>
      </c>
      <c r="E13" s="358"/>
      <c r="F13" s="359" t="s">
        <v>208</v>
      </c>
      <c r="G13" s="336"/>
      <c r="H13" s="325"/>
      <c r="I13" s="325"/>
    </row>
    <row r="14" spans="2:9">
      <c r="B14" s="124"/>
      <c r="C14" s="125">
        <v>5</v>
      </c>
      <c r="D14" s="357" t="s">
        <v>209</v>
      </c>
      <c r="E14" s="358"/>
      <c r="F14" s="359" t="s">
        <v>210</v>
      </c>
      <c r="G14" s="336"/>
      <c r="H14" s="325"/>
      <c r="I14" s="325"/>
    </row>
    <row r="15" spans="2:9" ht="41.25" customHeight="1">
      <c r="B15" s="124"/>
      <c r="C15" s="125">
        <v>5</v>
      </c>
      <c r="D15" s="357" t="s">
        <v>211</v>
      </c>
      <c r="E15" s="358"/>
      <c r="F15" s="359" t="s">
        <v>212</v>
      </c>
      <c r="G15" s="336"/>
      <c r="H15" s="325"/>
      <c r="I15" s="325"/>
    </row>
    <row r="16" spans="2:9" ht="41.25" customHeight="1">
      <c r="B16" s="124"/>
      <c r="C16" s="125">
        <v>5</v>
      </c>
      <c r="D16" s="360" t="s">
        <v>213</v>
      </c>
      <c r="E16" s="361"/>
      <c r="F16" s="359" t="s">
        <v>214</v>
      </c>
      <c r="G16" s="336"/>
      <c r="H16" s="325"/>
      <c r="I16" s="325"/>
    </row>
    <row r="17" spans="2:9" ht="51.75" customHeight="1">
      <c r="B17" s="124"/>
      <c r="C17" s="125">
        <v>5</v>
      </c>
      <c r="D17" s="361" t="s">
        <v>215</v>
      </c>
      <c r="E17" s="362"/>
      <c r="F17" s="359" t="s">
        <v>216</v>
      </c>
      <c r="G17" s="336"/>
      <c r="H17" s="325"/>
      <c r="I17" s="325"/>
    </row>
    <row r="18" spans="2:9" ht="51.75" customHeight="1">
      <c r="B18" s="124"/>
      <c r="C18" s="125">
        <v>5</v>
      </c>
      <c r="D18" s="360" t="s">
        <v>217</v>
      </c>
      <c r="E18" s="361"/>
      <c r="F18" s="359" t="s">
        <v>218</v>
      </c>
      <c r="G18" s="336"/>
      <c r="H18" s="325"/>
      <c r="I18" s="325"/>
    </row>
    <row r="19" spans="2:9" ht="51.75" customHeight="1">
      <c r="B19" s="124"/>
      <c r="C19" s="125">
        <v>5</v>
      </c>
      <c r="D19" s="126" t="s">
        <v>219</v>
      </c>
      <c r="E19" s="127"/>
      <c r="F19" s="359" t="s">
        <v>220</v>
      </c>
      <c r="G19" s="336"/>
      <c r="H19" s="325"/>
      <c r="I19" s="325"/>
    </row>
    <row r="20" spans="2:9" ht="51.75" customHeight="1">
      <c r="B20" s="124"/>
      <c r="C20" s="125">
        <v>5</v>
      </c>
      <c r="D20" s="126" t="s">
        <v>221</v>
      </c>
      <c r="E20" s="127"/>
      <c r="F20" s="359" t="s">
        <v>222</v>
      </c>
      <c r="G20" s="336"/>
      <c r="H20" s="325"/>
      <c r="I20" s="325"/>
    </row>
    <row r="21" spans="2:9" ht="66.75" customHeight="1">
      <c r="B21" s="124"/>
      <c r="C21" s="125">
        <v>5</v>
      </c>
      <c r="D21" s="360" t="s">
        <v>223</v>
      </c>
      <c r="E21" s="361"/>
      <c r="F21" s="359" t="s">
        <v>224</v>
      </c>
      <c r="G21" s="336"/>
      <c r="H21" s="325"/>
      <c r="I21" s="325"/>
    </row>
    <row r="22" spans="2:9" ht="36" customHeight="1">
      <c r="B22" s="124"/>
      <c r="C22" s="125">
        <v>5</v>
      </c>
      <c r="D22" s="363" t="s">
        <v>225</v>
      </c>
      <c r="E22" s="364"/>
      <c r="F22" s="359" t="s">
        <v>226</v>
      </c>
      <c r="G22" s="336"/>
      <c r="H22" s="339"/>
      <c r="I22" s="339"/>
    </row>
    <row r="23" spans="2:9" ht="26.25" customHeight="1">
      <c r="B23" s="124"/>
      <c r="C23" s="125">
        <v>5</v>
      </c>
      <c r="D23" s="365" t="s">
        <v>227</v>
      </c>
      <c r="E23" s="365"/>
      <c r="F23" s="335" t="s">
        <v>228</v>
      </c>
      <c r="G23" s="336"/>
      <c r="H23" s="325"/>
      <c r="I23" s="325"/>
    </row>
    <row r="24" spans="2:9" ht="26.25" customHeight="1">
      <c r="B24" s="124"/>
      <c r="C24" s="125">
        <v>5</v>
      </c>
      <c r="D24" s="365" t="s">
        <v>229</v>
      </c>
      <c r="E24" s="365"/>
      <c r="F24" s="335" t="s">
        <v>230</v>
      </c>
      <c r="G24" s="336"/>
      <c r="H24" s="325"/>
      <c r="I24" s="325"/>
    </row>
    <row r="25" spans="2:9" ht="26.25" customHeight="1">
      <c r="B25" s="124"/>
      <c r="C25" s="125">
        <v>5</v>
      </c>
      <c r="D25" s="333" t="s">
        <v>231</v>
      </c>
      <c r="E25" s="334"/>
      <c r="F25" s="335" t="s">
        <v>232</v>
      </c>
      <c r="G25" s="336"/>
      <c r="H25" s="325"/>
      <c r="I25" s="325"/>
    </row>
    <row r="26" spans="2:9" ht="27" customHeight="1">
      <c r="B26" s="128"/>
      <c r="C26" s="326" t="s">
        <v>233</v>
      </c>
      <c r="D26" s="327"/>
      <c r="E26" s="327"/>
      <c r="F26" s="327"/>
      <c r="G26" s="328"/>
    </row>
    <row r="27" spans="2:9" ht="27" customHeight="1">
      <c r="B27" s="329" t="s">
        <v>234</v>
      </c>
      <c r="C27" s="330"/>
      <c r="D27" s="330"/>
      <c r="E27" s="330"/>
      <c r="F27" s="330"/>
      <c r="G27" s="331"/>
    </row>
    <row r="28" spans="2:9" ht="10.5" customHeight="1">
      <c r="B28" s="129"/>
      <c r="D28" s="130"/>
      <c r="E28" s="131"/>
      <c r="F28" s="132"/>
      <c r="G28" s="132"/>
    </row>
    <row r="29" spans="2:9">
      <c r="B29" s="129"/>
      <c r="C29" s="133"/>
      <c r="D29" s="332" t="s">
        <v>199</v>
      </c>
      <c r="E29" s="332"/>
      <c r="F29" s="337" t="s">
        <v>200</v>
      </c>
      <c r="G29" s="338"/>
    </row>
    <row r="30" spans="2:9">
      <c r="B30" s="129"/>
      <c r="D30" s="316" t="s">
        <v>201</v>
      </c>
      <c r="E30" s="316"/>
      <c r="F30" s="317" t="s">
        <v>235</v>
      </c>
      <c r="G30" s="318"/>
      <c r="H30" s="325"/>
      <c r="I30" s="325"/>
    </row>
    <row r="31" spans="2:9">
      <c r="B31" s="129"/>
      <c r="D31" s="316" t="s">
        <v>203</v>
      </c>
      <c r="E31" s="316"/>
      <c r="F31" s="317" t="s">
        <v>236</v>
      </c>
      <c r="G31" s="318"/>
      <c r="H31" s="325"/>
      <c r="I31" s="325"/>
    </row>
    <row r="32" spans="2:9">
      <c r="B32" s="129"/>
      <c r="D32" s="316" t="s">
        <v>205</v>
      </c>
      <c r="E32" s="316"/>
      <c r="F32" s="317" t="s">
        <v>237</v>
      </c>
      <c r="G32" s="318"/>
      <c r="H32" s="325"/>
      <c r="I32" s="325"/>
    </row>
    <row r="33" spans="2:9">
      <c r="B33" s="129"/>
      <c r="D33" s="316" t="s">
        <v>207</v>
      </c>
      <c r="E33" s="316"/>
      <c r="F33" s="317" t="s">
        <v>238</v>
      </c>
      <c r="G33" s="318"/>
      <c r="H33" s="325"/>
      <c r="I33" s="325"/>
    </row>
    <row r="34" spans="2:9">
      <c r="B34" s="129"/>
      <c r="D34" s="316" t="s">
        <v>209</v>
      </c>
      <c r="E34" s="316"/>
      <c r="F34" s="317" t="s">
        <v>239</v>
      </c>
      <c r="G34" s="318"/>
      <c r="H34" s="325"/>
      <c r="I34" s="325"/>
    </row>
    <row r="35" spans="2:9" ht="40.9" customHeight="1">
      <c r="B35" s="129"/>
      <c r="D35" s="316" t="s">
        <v>240</v>
      </c>
      <c r="E35" s="316"/>
      <c r="F35" s="317" t="s">
        <v>241</v>
      </c>
      <c r="G35" s="318"/>
      <c r="H35" s="325"/>
      <c r="I35" s="325"/>
    </row>
    <row r="36" spans="2:9" ht="42" customHeight="1">
      <c r="B36" s="134"/>
      <c r="C36" s="135"/>
      <c r="D36" s="316" t="s">
        <v>242</v>
      </c>
      <c r="E36" s="316"/>
      <c r="F36" s="317" t="s">
        <v>243</v>
      </c>
      <c r="G36" s="318"/>
      <c r="H36" s="315"/>
      <c r="I36" s="315"/>
    </row>
    <row r="37" spans="2:9" ht="30.75" customHeight="1">
      <c r="B37" s="134"/>
      <c r="C37" s="135"/>
      <c r="D37" s="316" t="s">
        <v>244</v>
      </c>
      <c r="E37" s="316"/>
      <c r="F37" s="321" t="s">
        <v>245</v>
      </c>
      <c r="G37" s="322"/>
      <c r="H37" s="315"/>
      <c r="I37" s="315"/>
    </row>
    <row r="38" spans="2:9" ht="33" customHeight="1">
      <c r="B38" s="134"/>
      <c r="C38" s="135"/>
      <c r="D38" s="316" t="s">
        <v>246</v>
      </c>
      <c r="E38" s="316"/>
      <c r="F38" s="321" t="s">
        <v>245</v>
      </c>
      <c r="G38" s="322"/>
      <c r="H38" s="315"/>
      <c r="I38" s="315"/>
    </row>
    <row r="39" spans="2:9" ht="30" customHeight="1">
      <c r="B39" s="134"/>
      <c r="C39" s="135"/>
      <c r="D39" s="316" t="s">
        <v>247</v>
      </c>
      <c r="E39" s="316"/>
      <c r="F39" s="321" t="s">
        <v>245</v>
      </c>
      <c r="G39" s="322"/>
      <c r="H39" s="315"/>
      <c r="I39" s="315"/>
    </row>
    <row r="40" spans="2:9" ht="30" customHeight="1">
      <c r="B40" s="134"/>
      <c r="C40" s="135"/>
      <c r="D40" s="316" t="s">
        <v>248</v>
      </c>
      <c r="E40" s="316"/>
      <c r="F40" s="321" t="s">
        <v>245</v>
      </c>
      <c r="G40" s="322"/>
      <c r="H40" s="315"/>
      <c r="I40" s="315"/>
    </row>
    <row r="41" spans="2:9" ht="30" customHeight="1">
      <c r="B41" s="134"/>
      <c r="C41" s="135"/>
      <c r="D41" s="319" t="s">
        <v>249</v>
      </c>
      <c r="E41" s="320"/>
      <c r="F41" s="317" t="s">
        <v>250</v>
      </c>
      <c r="G41" s="318"/>
      <c r="H41" s="315"/>
      <c r="I41" s="315"/>
    </row>
    <row r="42" spans="2:9" ht="35.25" customHeight="1">
      <c r="B42" s="134"/>
      <c r="C42" s="135"/>
      <c r="D42" s="316" t="s">
        <v>251</v>
      </c>
      <c r="E42" s="316"/>
      <c r="F42" s="317" t="s">
        <v>252</v>
      </c>
      <c r="G42" s="318"/>
      <c r="H42" s="315"/>
      <c r="I42" s="315"/>
    </row>
    <row r="43" spans="2:9" ht="31.5" customHeight="1">
      <c r="B43" s="134"/>
      <c r="C43" s="135"/>
      <c r="D43" s="316" t="s">
        <v>244</v>
      </c>
      <c r="E43" s="316"/>
      <c r="F43" s="321" t="s">
        <v>245</v>
      </c>
      <c r="G43" s="322"/>
      <c r="H43" s="315"/>
      <c r="I43" s="315"/>
    </row>
    <row r="44" spans="2:9" ht="35.25" customHeight="1">
      <c r="B44" s="134"/>
      <c r="C44" s="135"/>
      <c r="D44" s="316" t="s">
        <v>253</v>
      </c>
      <c r="E44" s="316"/>
      <c r="F44" s="321" t="s">
        <v>245</v>
      </c>
      <c r="G44" s="322"/>
      <c r="H44" s="315"/>
      <c r="I44" s="315"/>
    </row>
    <row r="45" spans="2:9" ht="57" customHeight="1">
      <c r="B45" s="134"/>
      <c r="C45" s="135"/>
      <c r="D45" s="316" t="s">
        <v>248</v>
      </c>
      <c r="E45" s="316"/>
      <c r="F45" s="321" t="s">
        <v>245</v>
      </c>
      <c r="G45" s="322"/>
      <c r="H45" s="315"/>
      <c r="I45" s="315"/>
    </row>
    <row r="46" spans="2:9" ht="32.25" customHeight="1">
      <c r="B46" s="134"/>
      <c r="C46" s="135"/>
      <c r="D46" s="316" t="s">
        <v>246</v>
      </c>
      <c r="E46" s="316"/>
      <c r="F46" s="321" t="s">
        <v>245</v>
      </c>
      <c r="G46" s="322"/>
      <c r="H46" s="315"/>
      <c r="I46" s="315"/>
    </row>
    <row r="47" spans="2:9" ht="32.25" customHeight="1">
      <c r="B47" s="134"/>
      <c r="C47" s="135"/>
      <c r="D47" s="319" t="s">
        <v>254</v>
      </c>
      <c r="E47" s="320"/>
      <c r="F47" s="323" t="s">
        <v>255</v>
      </c>
      <c r="G47" s="324"/>
      <c r="H47" s="315"/>
      <c r="I47" s="315"/>
    </row>
    <row r="48" spans="2:9" ht="32.25" customHeight="1">
      <c r="B48" s="134"/>
      <c r="C48" s="135"/>
      <c r="D48" s="316" t="s">
        <v>256</v>
      </c>
      <c r="E48" s="316"/>
      <c r="F48" s="317" t="s">
        <v>257</v>
      </c>
      <c r="G48" s="318"/>
      <c r="H48" s="315"/>
      <c r="I48" s="315"/>
    </row>
    <row r="49" spans="2:9" ht="32.25" customHeight="1">
      <c r="B49" s="134"/>
      <c r="C49" s="135"/>
      <c r="D49" s="316" t="s">
        <v>258</v>
      </c>
      <c r="E49" s="316"/>
      <c r="F49" s="317" t="s">
        <v>259</v>
      </c>
      <c r="G49" s="318"/>
      <c r="H49" s="315"/>
      <c r="I49" s="315"/>
    </row>
    <row r="50" spans="2:9" ht="32.25" customHeight="1">
      <c r="B50" s="134"/>
      <c r="C50" s="135"/>
      <c r="D50" s="316" t="s">
        <v>260</v>
      </c>
      <c r="E50" s="316"/>
      <c r="F50" s="317" t="s">
        <v>261</v>
      </c>
      <c r="G50" s="318"/>
      <c r="H50" s="315"/>
      <c r="I50" s="315"/>
    </row>
    <row r="51" spans="2:9" ht="32.25" customHeight="1">
      <c r="B51" s="134"/>
      <c r="C51" s="135"/>
      <c r="D51" s="130"/>
      <c r="E51" s="130"/>
      <c r="F51" s="132"/>
      <c r="G51" s="132"/>
      <c r="H51" s="315"/>
      <c r="I51" s="315"/>
    </row>
    <row r="52" spans="2:9" ht="32.25" customHeight="1">
      <c r="B52" s="134"/>
      <c r="C52" s="135"/>
      <c r="D52" s="130"/>
      <c r="E52" s="130"/>
      <c r="F52" s="132"/>
      <c r="G52" s="132"/>
    </row>
    <row r="53" spans="2:9" ht="32.25" customHeight="1">
      <c r="B53" s="134"/>
      <c r="C53" s="135"/>
      <c r="D53" s="130"/>
      <c r="E53" s="130"/>
      <c r="F53" s="132"/>
      <c r="G53" s="132"/>
    </row>
    <row r="54" spans="2:9" ht="21.75" customHeight="1">
      <c r="B54" s="309" t="s">
        <v>262</v>
      </c>
      <c r="C54" s="310"/>
      <c r="D54" s="310"/>
      <c r="E54" s="310"/>
      <c r="F54" s="310"/>
      <c r="G54" s="311"/>
    </row>
    <row r="55" spans="2:9" ht="21.75" customHeight="1">
      <c r="B55" s="309" t="s">
        <v>263</v>
      </c>
      <c r="C55" s="310"/>
      <c r="D55" s="310"/>
      <c r="E55" s="310"/>
      <c r="F55" s="310"/>
      <c r="G55" s="311"/>
    </row>
    <row r="56" spans="2:9" ht="20.25" customHeight="1">
      <c r="B56" s="309" t="s">
        <v>264</v>
      </c>
      <c r="C56" s="310"/>
      <c r="D56" s="310"/>
      <c r="E56" s="310"/>
      <c r="F56" s="310"/>
      <c r="G56" s="311"/>
    </row>
    <row r="57" spans="2:9" ht="20.25" customHeight="1">
      <c r="B57" s="309" t="s">
        <v>265</v>
      </c>
      <c r="C57" s="310"/>
      <c r="D57" s="310"/>
      <c r="E57" s="310"/>
      <c r="F57" s="310"/>
      <c r="G57" s="311"/>
    </row>
    <row r="58" spans="2:9" ht="18" customHeight="1" thickBot="1">
      <c r="B58" s="312" t="s">
        <v>266</v>
      </c>
      <c r="C58" s="313"/>
      <c r="D58" s="313"/>
      <c r="E58" s="313"/>
      <c r="F58" s="313"/>
      <c r="G58" s="314"/>
    </row>
    <row r="59" spans="2:9">
      <c r="B59" s="136"/>
      <c r="C59" s="137"/>
      <c r="D59" s="136"/>
      <c r="E59" s="136"/>
      <c r="F59" s="136"/>
      <c r="G59" s="136"/>
    </row>
  </sheetData>
  <mergeCells count="125">
    <mergeCell ref="F20:G20"/>
    <mergeCell ref="D21:E21"/>
    <mergeCell ref="F21:G21"/>
    <mergeCell ref="D22:E22"/>
    <mergeCell ref="F22:G22"/>
    <mergeCell ref="D23:E23"/>
    <mergeCell ref="F23:G23"/>
    <mergeCell ref="D24:E24"/>
    <mergeCell ref="F24:G24"/>
    <mergeCell ref="D15:E15"/>
    <mergeCell ref="F15:G15"/>
    <mergeCell ref="D16:E16"/>
    <mergeCell ref="F16:G16"/>
    <mergeCell ref="D17:E17"/>
    <mergeCell ref="F17:G17"/>
    <mergeCell ref="D18:E18"/>
    <mergeCell ref="F18:G18"/>
    <mergeCell ref="F19:G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H20:I20"/>
    <mergeCell ref="H21:I21"/>
    <mergeCell ref="H22:I22"/>
    <mergeCell ref="H23:I23"/>
    <mergeCell ref="H24:I24"/>
    <mergeCell ref="H15:I15"/>
    <mergeCell ref="H16:I16"/>
    <mergeCell ref="H17:I17"/>
    <mergeCell ref="H18:I18"/>
    <mergeCell ref="H19:I1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80"/>
  <sheetViews>
    <sheetView showGridLines="0" topLeftCell="A10" zoomScale="80" zoomScaleNormal="80" zoomScalePageLayoutView="50" workbookViewId="0">
      <selection activeCell="D48" sqref="D48"/>
    </sheetView>
  </sheetViews>
  <sheetFormatPr baseColWidth="10" defaultColWidth="11.42578125" defaultRowHeight="12.75"/>
  <cols>
    <col min="1" max="1" width="5" style="68" bestFit="1" customWidth="1"/>
    <col min="2" max="2" width="26.28515625" style="68" customWidth="1"/>
    <col min="3" max="3" width="27.140625" style="68" customWidth="1"/>
    <col min="4" max="4" width="77.5703125" style="69" customWidth="1"/>
    <col min="5" max="6" width="9.7109375" style="68" customWidth="1"/>
    <col min="7" max="7" width="12.5703125" style="68" customWidth="1"/>
    <col min="8" max="8" width="11.85546875" style="68" customWidth="1"/>
    <col min="9" max="9" width="49.7109375" style="68" customWidth="1"/>
    <col min="10" max="10" width="48.28515625" style="68" customWidth="1"/>
    <col min="11" max="11" width="12.28515625" style="68" customWidth="1"/>
    <col min="12" max="12" width="15.28515625" style="68" bestFit="1" customWidth="1"/>
    <col min="13" max="13" width="16.42578125" style="68" customWidth="1"/>
    <col min="14" max="14" width="16.140625" style="68" customWidth="1"/>
    <col min="15" max="15" width="6.28515625" style="68" hidden="1" customWidth="1"/>
    <col min="16" max="16" width="11.42578125" style="63"/>
    <col min="17" max="17" width="47.85546875" style="63" customWidth="1"/>
    <col min="18" max="258" width="11.42578125" style="63"/>
    <col min="259" max="16384" width="11.42578125" style="64"/>
  </cols>
  <sheetData>
    <row r="1" spans="1:258">
      <c r="A1" s="366"/>
      <c r="B1" s="367"/>
      <c r="C1" s="155"/>
      <c r="D1" s="156"/>
      <c r="E1" s="155"/>
      <c r="F1" s="155"/>
      <c r="G1" s="155"/>
      <c r="H1" s="155"/>
      <c r="I1" s="155"/>
      <c r="J1" s="155"/>
      <c r="K1" s="155"/>
      <c r="L1" s="155"/>
      <c r="M1" s="155"/>
      <c r="N1" s="155"/>
      <c r="O1" s="154"/>
    </row>
    <row r="2" spans="1:258">
      <c r="A2" s="366"/>
      <c r="B2" s="367"/>
      <c r="C2" s="155"/>
      <c r="D2" s="156"/>
      <c r="E2" s="155"/>
      <c r="F2" s="155"/>
      <c r="G2" s="155"/>
      <c r="H2" s="155"/>
      <c r="I2" s="155"/>
      <c r="J2" s="155"/>
      <c r="K2" s="155"/>
      <c r="L2" s="155"/>
      <c r="M2" s="155"/>
      <c r="N2" s="155"/>
      <c r="O2" s="154"/>
    </row>
    <row r="3" spans="1:258">
      <c r="A3" s="366"/>
      <c r="B3" s="367"/>
      <c r="C3" s="157"/>
      <c r="D3" s="156"/>
      <c r="E3" s="155"/>
      <c r="F3" s="155"/>
      <c r="G3" s="155"/>
      <c r="H3" s="155"/>
      <c r="I3" s="155"/>
      <c r="J3" s="155"/>
      <c r="K3" s="155"/>
      <c r="L3" s="155"/>
      <c r="M3" s="155"/>
      <c r="N3" s="155"/>
      <c r="O3" s="154"/>
    </row>
    <row r="4" spans="1:258" ht="19.5" customHeight="1">
      <c r="A4" s="368" t="s">
        <v>267</v>
      </c>
      <c r="B4" s="368"/>
      <c r="C4" s="369" t="s">
        <v>5</v>
      </c>
      <c r="D4" s="369"/>
      <c r="E4" s="369"/>
      <c r="F4" s="369"/>
      <c r="G4" s="369"/>
      <c r="H4" s="369"/>
      <c r="I4" s="369"/>
      <c r="J4" s="369"/>
      <c r="K4" s="369"/>
      <c r="L4" s="369"/>
      <c r="M4" s="369"/>
      <c r="N4" s="369"/>
      <c r="O4" s="139"/>
    </row>
    <row r="5" spans="1:258" ht="38.450000000000003" customHeight="1">
      <c r="A5" s="368" t="s">
        <v>268</v>
      </c>
      <c r="B5" s="368"/>
      <c r="C5" s="370" t="s">
        <v>36</v>
      </c>
      <c r="D5" s="370"/>
      <c r="E5" s="370"/>
      <c r="F5" s="370"/>
      <c r="G5" s="370"/>
      <c r="H5" s="370"/>
      <c r="I5" s="370"/>
      <c r="J5" s="370"/>
      <c r="K5" s="370"/>
      <c r="L5" s="370"/>
      <c r="M5" s="370"/>
      <c r="N5" s="370"/>
      <c r="O5" s="140"/>
    </row>
    <row r="6" spans="1:258" ht="16.5" customHeight="1">
      <c r="A6" s="368" t="s">
        <v>269</v>
      </c>
      <c r="B6" s="368"/>
      <c r="C6" s="370" t="s">
        <v>270</v>
      </c>
      <c r="D6" s="370"/>
      <c r="E6" s="370"/>
      <c r="F6" s="370"/>
      <c r="G6" s="370"/>
      <c r="H6" s="370"/>
      <c r="I6" s="370"/>
      <c r="J6" s="370"/>
      <c r="K6" s="370"/>
      <c r="L6" s="370"/>
      <c r="M6" s="370"/>
      <c r="N6" s="370"/>
      <c r="O6" s="141"/>
    </row>
    <row r="7" spans="1:258" ht="15.6" customHeight="1">
      <c r="A7" s="138" t="s">
        <v>271</v>
      </c>
      <c r="B7" s="138"/>
      <c r="C7" s="138"/>
      <c r="D7" s="375" t="s">
        <v>272</v>
      </c>
      <c r="E7" s="375" t="s">
        <v>273</v>
      </c>
      <c r="F7" s="375"/>
      <c r="G7" s="375"/>
      <c r="H7" s="375"/>
      <c r="I7" s="375" t="s">
        <v>274</v>
      </c>
      <c r="J7" s="375"/>
      <c r="K7" s="375"/>
      <c r="L7" s="375"/>
      <c r="M7" s="375"/>
      <c r="N7" s="382" t="s">
        <v>275</v>
      </c>
      <c r="O7" s="382"/>
    </row>
    <row r="8" spans="1:258" ht="17.25" customHeight="1">
      <c r="A8" s="373" t="s">
        <v>276</v>
      </c>
      <c r="B8" s="374" t="s">
        <v>277</v>
      </c>
      <c r="C8" s="142" t="s">
        <v>278</v>
      </c>
      <c r="D8" s="375"/>
      <c r="E8" s="383" t="s">
        <v>215</v>
      </c>
      <c r="F8" s="383" t="s">
        <v>279</v>
      </c>
      <c r="G8" s="371" t="s">
        <v>280</v>
      </c>
      <c r="H8" s="371" t="s">
        <v>221</v>
      </c>
      <c r="I8" s="371" t="s">
        <v>281</v>
      </c>
      <c r="J8" s="143" t="s">
        <v>282</v>
      </c>
      <c r="K8" s="371" t="s">
        <v>274</v>
      </c>
      <c r="L8" s="371" t="s">
        <v>283</v>
      </c>
      <c r="M8" s="371" t="s">
        <v>284</v>
      </c>
      <c r="N8" s="372" t="s">
        <v>285</v>
      </c>
      <c r="O8" s="381" t="s">
        <v>286</v>
      </c>
    </row>
    <row r="9" spans="1:258" s="66" customFormat="1" ht="24.75" customHeight="1">
      <c r="A9" s="373"/>
      <c r="B9" s="375"/>
      <c r="C9" s="144" t="s">
        <v>287</v>
      </c>
      <c r="D9" s="375"/>
      <c r="E9" s="383"/>
      <c r="F9" s="383"/>
      <c r="G9" s="371"/>
      <c r="H9" s="371"/>
      <c r="I9" s="371"/>
      <c r="J9" s="143" t="s">
        <v>288</v>
      </c>
      <c r="K9" s="371" t="s">
        <v>289</v>
      </c>
      <c r="L9" s="371"/>
      <c r="M9" s="371" t="s">
        <v>289</v>
      </c>
      <c r="N9" s="372"/>
      <c r="O9" s="381"/>
      <c r="P9" s="63"/>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c r="IW9" s="65"/>
      <c r="IX9" s="65"/>
    </row>
    <row r="10" spans="1:258" ht="27.75" customHeight="1">
      <c r="A10" s="376">
        <v>1</v>
      </c>
      <c r="B10" s="377" t="s">
        <v>290</v>
      </c>
      <c r="C10" s="378" t="s">
        <v>291</v>
      </c>
      <c r="D10" s="150" t="s">
        <v>292</v>
      </c>
      <c r="E10" s="379">
        <v>86</v>
      </c>
      <c r="F10" s="379">
        <v>1</v>
      </c>
      <c r="G10" s="380">
        <f>+F10/E10</f>
        <v>1.1627906976744186E-2</v>
      </c>
      <c r="H10" s="376" t="str">
        <f>CONCATENATE(IF(G10&lt;='8-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 - ",VLOOKUP(IF(G10&lt;='8-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valida"))))),'8- Politicas de admiistracion '!$B$6:$F$10,5,FALSE))</f>
        <v>Muy Baja - 1</v>
      </c>
      <c r="I10" s="150" t="s">
        <v>293</v>
      </c>
      <c r="J10" s="150" t="s">
        <v>294</v>
      </c>
      <c r="K10" s="145" t="s">
        <v>295</v>
      </c>
      <c r="L10" s="146">
        <v>3</v>
      </c>
      <c r="M10" s="376" t="str">
        <f>IFERROR(CONCATENATE(INDEX('8- Politicas de admiistracion '!$B$16:$F$53,MATCH(ROUND(AVERAGE(L10:L19),0),'8- Politicas de admiistracion '!$F$16:$F$53,0),1)," - ",ROUND(AVERAGE(L10:L19),0)),"")</f>
        <v>Moderado - 3</v>
      </c>
      <c r="N10" s="376" t="str">
        <f>IFERROR(CONCATENATE(VLOOKUP((LEFT(H10,LEN(H10)-4)&amp;LEFT(M10,LEN(M10)-4)),'9- Matriz de Calor '!$D$17:$E$41,2,0)," - ",RIGHT(H10,1)*RIGHT(M10,1)),"")</f>
        <v>Moderado - 3</v>
      </c>
      <c r="O10" s="376">
        <f>RIGHT(H10,1)*RIGHT(M10,1)</f>
        <v>3</v>
      </c>
    </row>
    <row r="11" spans="1:258" ht="24.75" customHeight="1">
      <c r="A11" s="376"/>
      <c r="B11" s="377"/>
      <c r="C11" s="378"/>
      <c r="D11" s="150" t="s">
        <v>296</v>
      </c>
      <c r="E11" s="379"/>
      <c r="F11" s="379"/>
      <c r="G11" s="380"/>
      <c r="H11" s="376"/>
      <c r="I11" s="150" t="s">
        <v>293</v>
      </c>
      <c r="J11" s="150" t="s">
        <v>294</v>
      </c>
      <c r="K11" s="145" t="s">
        <v>297</v>
      </c>
      <c r="L11" s="146">
        <v>2</v>
      </c>
      <c r="M11" s="376"/>
      <c r="N11" s="376"/>
      <c r="O11" s="376"/>
    </row>
    <row r="12" spans="1:258" ht="21" customHeight="1">
      <c r="A12" s="376"/>
      <c r="B12" s="377"/>
      <c r="C12" s="378"/>
      <c r="D12" s="151" t="s">
        <v>298</v>
      </c>
      <c r="E12" s="379"/>
      <c r="F12" s="379"/>
      <c r="G12" s="380"/>
      <c r="H12" s="376"/>
      <c r="I12" s="150" t="s">
        <v>293</v>
      </c>
      <c r="J12" s="150" t="s">
        <v>294</v>
      </c>
      <c r="K12" s="145" t="s">
        <v>299</v>
      </c>
      <c r="L12" s="146">
        <v>4</v>
      </c>
      <c r="M12" s="376"/>
      <c r="N12" s="376"/>
      <c r="O12" s="376"/>
    </row>
    <row r="13" spans="1:258">
      <c r="A13" s="376"/>
      <c r="B13" s="377"/>
      <c r="C13" s="378"/>
      <c r="D13" s="151" t="s">
        <v>300</v>
      </c>
      <c r="E13" s="379"/>
      <c r="F13" s="379"/>
      <c r="G13" s="380"/>
      <c r="H13" s="376"/>
      <c r="I13" s="150" t="s">
        <v>293</v>
      </c>
      <c r="J13" s="150" t="s">
        <v>294</v>
      </c>
      <c r="K13" s="145" t="s">
        <v>299</v>
      </c>
      <c r="L13" s="146">
        <v>4</v>
      </c>
      <c r="M13" s="376"/>
      <c r="N13" s="376"/>
      <c r="O13" s="376"/>
    </row>
    <row r="14" spans="1:258">
      <c r="A14" s="376"/>
      <c r="B14" s="377"/>
      <c r="C14" s="378"/>
      <c r="D14" s="151"/>
      <c r="E14" s="379"/>
      <c r="F14" s="379"/>
      <c r="G14" s="380"/>
      <c r="H14" s="376"/>
      <c r="I14" s="150"/>
      <c r="J14" s="151"/>
      <c r="K14" s="145" t="s">
        <v>301</v>
      </c>
      <c r="L14" s="146" t="s">
        <v>301</v>
      </c>
      <c r="M14" s="376"/>
      <c r="N14" s="376"/>
      <c r="O14" s="376"/>
    </row>
    <row r="15" spans="1:258">
      <c r="A15" s="376"/>
      <c r="B15" s="377"/>
      <c r="C15" s="378"/>
      <c r="D15" s="151"/>
      <c r="E15" s="379"/>
      <c r="F15" s="379"/>
      <c r="G15" s="380"/>
      <c r="H15" s="376"/>
      <c r="I15" s="150"/>
      <c r="J15" s="151"/>
      <c r="K15" s="145" t="s">
        <v>301</v>
      </c>
      <c r="L15" s="146" t="s">
        <v>301</v>
      </c>
      <c r="M15" s="376"/>
      <c r="N15" s="376"/>
      <c r="O15" s="376"/>
    </row>
    <row r="16" spans="1:258">
      <c r="A16" s="376"/>
      <c r="B16" s="377"/>
      <c r="C16" s="378"/>
      <c r="D16" s="151"/>
      <c r="E16" s="379"/>
      <c r="F16" s="379"/>
      <c r="G16" s="380"/>
      <c r="H16" s="376"/>
      <c r="I16" s="150"/>
      <c r="J16" s="151"/>
      <c r="K16" s="145" t="s">
        <v>301</v>
      </c>
      <c r="L16" s="146" t="s">
        <v>301</v>
      </c>
      <c r="M16" s="376"/>
      <c r="N16" s="376"/>
      <c r="O16" s="376"/>
    </row>
    <row r="17" spans="1:15">
      <c r="A17" s="376"/>
      <c r="B17" s="377"/>
      <c r="C17" s="378"/>
      <c r="D17" s="151"/>
      <c r="E17" s="379"/>
      <c r="F17" s="379"/>
      <c r="G17" s="380"/>
      <c r="H17" s="376"/>
      <c r="I17" s="150"/>
      <c r="J17" s="151"/>
      <c r="K17" s="145" t="s">
        <v>301</v>
      </c>
      <c r="L17" s="146" t="s">
        <v>301</v>
      </c>
      <c r="M17" s="376"/>
      <c r="N17" s="376"/>
      <c r="O17" s="376"/>
    </row>
    <row r="18" spans="1:15">
      <c r="A18" s="376"/>
      <c r="B18" s="377"/>
      <c r="C18" s="378"/>
      <c r="D18" s="151"/>
      <c r="E18" s="379"/>
      <c r="F18" s="379"/>
      <c r="G18" s="380"/>
      <c r="H18" s="376"/>
      <c r="I18" s="150"/>
      <c r="J18" s="151"/>
      <c r="K18" s="145" t="s">
        <v>301</v>
      </c>
      <c r="L18" s="146" t="s">
        <v>301</v>
      </c>
      <c r="M18" s="376"/>
      <c r="N18" s="376"/>
      <c r="O18" s="376"/>
    </row>
    <row r="19" spans="1:15">
      <c r="A19" s="376"/>
      <c r="B19" s="377"/>
      <c r="C19" s="378"/>
      <c r="D19" s="151"/>
      <c r="E19" s="379"/>
      <c r="F19" s="379"/>
      <c r="G19" s="380"/>
      <c r="H19" s="376"/>
      <c r="I19" s="150"/>
      <c r="J19" s="151"/>
      <c r="K19" s="145" t="s">
        <v>301</v>
      </c>
      <c r="L19" s="146" t="s">
        <v>301</v>
      </c>
      <c r="M19" s="376"/>
      <c r="N19" s="376"/>
      <c r="O19" s="376"/>
    </row>
    <row r="20" spans="1:15" ht="30" customHeight="1">
      <c r="A20" s="376">
        <v>2</v>
      </c>
      <c r="B20" s="377" t="s">
        <v>302</v>
      </c>
      <c r="C20" s="378" t="s">
        <v>303</v>
      </c>
      <c r="D20" s="147" t="s">
        <v>304</v>
      </c>
      <c r="E20" s="376">
        <v>15</v>
      </c>
      <c r="F20" s="376">
        <v>1</v>
      </c>
      <c r="G20" s="380">
        <f t="shared" ref="G20" si="0">+F20/E20</f>
        <v>6.6666666666666666E-2</v>
      </c>
      <c r="H20" s="376" t="str">
        <f>CONCATENATE(IF(G20&lt;='8-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 - ",VLOOKUP(IF(G20&lt;='8-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valida"))))),'8- Politicas de admiistracion '!$B$6:$F$10,5,FALSE))</f>
        <v>Baja - 2</v>
      </c>
      <c r="I20" s="150" t="s">
        <v>293</v>
      </c>
      <c r="J20" s="150" t="s">
        <v>294</v>
      </c>
      <c r="K20" s="145" t="s">
        <v>305</v>
      </c>
      <c r="L20" s="146">
        <v>1</v>
      </c>
      <c r="M20" s="376" t="str">
        <f>IFERROR(CONCATENATE(INDEX('8- Politicas de admiistracion '!$B$16:$F$53,MATCH(ROUND(AVERAGE(L20:L29),0),'8- Politicas de admiistracion '!$F$16:$F$53,0),1)," - ",ROUND(AVERAGE(L20:L29),0)),"")</f>
        <v>Leve - 1</v>
      </c>
      <c r="N20" s="376" t="str">
        <f>IFERROR(CONCATENATE(VLOOKUP((LEFT(H20,LEN(H20)-4)&amp;LEFT(M20,LEN(M20)-4)),'9- Matriz de Calor '!$D$17:$E$41,2,0)," - ",RIGHT(H20,1)*RIGHT(M20,1)),"")</f>
        <v>Bajo - 2</v>
      </c>
      <c r="O20" s="376">
        <f>RIGHT(H20,1)*RIGHT(M20,1)</f>
        <v>2</v>
      </c>
    </row>
    <row r="21" spans="1:15" ht="29.25" customHeight="1">
      <c r="A21" s="376"/>
      <c r="B21" s="377"/>
      <c r="C21" s="378"/>
      <c r="D21" s="147" t="s">
        <v>306</v>
      </c>
      <c r="E21" s="376"/>
      <c r="F21" s="376"/>
      <c r="G21" s="380"/>
      <c r="H21" s="376"/>
      <c r="I21" s="150" t="s">
        <v>293</v>
      </c>
      <c r="J21" s="150" t="s">
        <v>294</v>
      </c>
      <c r="K21" s="145" t="s">
        <v>305</v>
      </c>
      <c r="L21" s="146">
        <v>1</v>
      </c>
      <c r="M21" s="376"/>
      <c r="N21" s="376"/>
      <c r="O21" s="376"/>
    </row>
    <row r="22" spans="1:15" ht="18.75" customHeight="1">
      <c r="A22" s="376"/>
      <c r="B22" s="377"/>
      <c r="C22" s="378"/>
      <c r="D22" s="147" t="s">
        <v>307</v>
      </c>
      <c r="E22" s="376"/>
      <c r="F22" s="376"/>
      <c r="G22" s="380"/>
      <c r="H22" s="376"/>
      <c r="I22" s="150" t="s">
        <v>293</v>
      </c>
      <c r="J22" s="150" t="s">
        <v>294</v>
      </c>
      <c r="K22" s="145" t="s">
        <v>297</v>
      </c>
      <c r="L22" s="146">
        <v>2</v>
      </c>
      <c r="M22" s="376"/>
      <c r="N22" s="376"/>
      <c r="O22" s="376"/>
    </row>
    <row r="23" spans="1:15" ht="12.75" customHeight="1">
      <c r="A23" s="376"/>
      <c r="B23" s="377"/>
      <c r="C23" s="378"/>
      <c r="D23" s="147"/>
      <c r="E23" s="376"/>
      <c r="F23" s="376"/>
      <c r="G23" s="380"/>
      <c r="H23" s="376"/>
      <c r="I23" s="150"/>
      <c r="J23" s="150"/>
      <c r="K23" s="145"/>
      <c r="L23" s="146"/>
      <c r="M23" s="376"/>
      <c r="N23" s="376"/>
      <c r="O23" s="376"/>
    </row>
    <row r="24" spans="1:15" ht="10.5" customHeight="1">
      <c r="A24" s="376"/>
      <c r="B24" s="377"/>
      <c r="C24" s="378"/>
      <c r="D24" s="147"/>
      <c r="E24" s="376"/>
      <c r="F24" s="376"/>
      <c r="G24" s="380"/>
      <c r="H24" s="376"/>
      <c r="I24" s="150"/>
      <c r="J24" s="150"/>
      <c r="K24" s="145" t="s">
        <v>301</v>
      </c>
      <c r="L24" s="146" t="s">
        <v>301</v>
      </c>
      <c r="M24" s="376"/>
      <c r="N24" s="376"/>
      <c r="O24" s="376"/>
    </row>
    <row r="25" spans="1:15" ht="10.5" customHeight="1">
      <c r="A25" s="376"/>
      <c r="B25" s="377"/>
      <c r="C25" s="378"/>
      <c r="D25" s="147"/>
      <c r="E25" s="376"/>
      <c r="F25" s="376"/>
      <c r="G25" s="380"/>
      <c r="H25" s="376"/>
      <c r="I25" s="150"/>
      <c r="J25" s="150"/>
      <c r="K25" s="145" t="s">
        <v>301</v>
      </c>
      <c r="L25" s="146" t="s">
        <v>301</v>
      </c>
      <c r="M25" s="376"/>
      <c r="N25" s="376"/>
      <c r="O25" s="376"/>
    </row>
    <row r="26" spans="1:15" ht="10.5" customHeight="1">
      <c r="A26" s="376"/>
      <c r="B26" s="377"/>
      <c r="C26" s="378"/>
      <c r="D26" s="147"/>
      <c r="E26" s="376"/>
      <c r="F26" s="376"/>
      <c r="G26" s="380"/>
      <c r="H26" s="376"/>
      <c r="I26" s="150"/>
      <c r="J26" s="150"/>
      <c r="K26" s="145" t="s">
        <v>301</v>
      </c>
      <c r="L26" s="146" t="s">
        <v>301</v>
      </c>
      <c r="M26" s="376"/>
      <c r="N26" s="376"/>
      <c r="O26" s="376"/>
    </row>
    <row r="27" spans="1:15" ht="10.5" customHeight="1">
      <c r="A27" s="376"/>
      <c r="B27" s="377"/>
      <c r="C27" s="378"/>
      <c r="D27" s="147"/>
      <c r="E27" s="376"/>
      <c r="F27" s="376"/>
      <c r="G27" s="380"/>
      <c r="H27" s="376"/>
      <c r="I27" s="150"/>
      <c r="J27" s="150"/>
      <c r="K27" s="145" t="s">
        <v>301</v>
      </c>
      <c r="L27" s="146" t="s">
        <v>301</v>
      </c>
      <c r="M27" s="376"/>
      <c r="N27" s="376"/>
      <c r="O27" s="376"/>
    </row>
    <row r="28" spans="1:15" ht="10.5" customHeight="1">
      <c r="A28" s="376"/>
      <c r="B28" s="377"/>
      <c r="C28" s="378"/>
      <c r="D28" s="147"/>
      <c r="E28" s="376"/>
      <c r="F28" s="376"/>
      <c r="G28" s="380"/>
      <c r="H28" s="376"/>
      <c r="I28" s="150"/>
      <c r="J28" s="150"/>
      <c r="K28" s="145" t="s">
        <v>301</v>
      </c>
      <c r="L28" s="146" t="s">
        <v>301</v>
      </c>
      <c r="M28" s="376"/>
      <c r="N28" s="376"/>
      <c r="O28" s="376"/>
    </row>
    <row r="29" spans="1:15" ht="10.5" customHeight="1">
      <c r="A29" s="376"/>
      <c r="B29" s="377"/>
      <c r="C29" s="378"/>
      <c r="D29" s="147"/>
      <c r="E29" s="376"/>
      <c r="F29" s="376"/>
      <c r="G29" s="380"/>
      <c r="H29" s="376"/>
      <c r="I29" s="150"/>
      <c r="J29" s="150"/>
      <c r="K29" s="145" t="s">
        <v>301</v>
      </c>
      <c r="L29" s="146" t="s">
        <v>301</v>
      </c>
      <c r="M29" s="376"/>
      <c r="N29" s="376"/>
      <c r="O29" s="376"/>
    </row>
    <row r="30" spans="1:15" ht="14.25" customHeight="1">
      <c r="A30" s="376">
        <v>3</v>
      </c>
      <c r="B30" s="384" t="s">
        <v>308</v>
      </c>
      <c r="C30" s="378" t="s">
        <v>309</v>
      </c>
      <c r="D30" s="147" t="s">
        <v>310</v>
      </c>
      <c r="E30" s="376">
        <v>11</v>
      </c>
      <c r="F30" s="376">
        <v>1</v>
      </c>
      <c r="G30" s="380">
        <f t="shared" ref="G30" si="1">+F30/E30</f>
        <v>9.0909090909090912E-2</v>
      </c>
      <c r="H30" s="376" t="str">
        <f>CONCATENATE(IF(G30&lt;='8-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 - ",VLOOKUP(IF(G30&lt;='8-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valida"))))),'8- Politicas de admiistracion '!$B$6:$F$10,5,FALSE))</f>
        <v>Media - 3</v>
      </c>
      <c r="I30" s="148" t="s">
        <v>311</v>
      </c>
      <c r="J30" s="150" t="s">
        <v>294</v>
      </c>
      <c r="K30" s="145" t="s">
        <v>295</v>
      </c>
      <c r="L30" s="146">
        <v>3</v>
      </c>
      <c r="M30" s="376" t="str">
        <f>IFERROR(CONCATENATE(INDEX('8- Politicas de admiistracion '!$B$16:$F$53,MATCH(ROUND(AVERAGE(L30:L39),0),'8- Politicas de admiistracion '!$F$16:$F$53,0),1)," - ",ROUND(AVERAGE(L30:L39),0)),"")</f>
        <v>Moderado - 3</v>
      </c>
      <c r="N30" s="376" t="str">
        <f>IFERROR(CONCATENATE(VLOOKUP((LEFT(H30,LEN(H30)-4)&amp;LEFT(M30,LEN(M30)-4)),'9- Matriz de Calor '!$D$17:$E$41,2,0)," - ",RIGHT(H30,1)*RIGHT(M30,1)),"")</f>
        <v>Moderado - 9</v>
      </c>
      <c r="O30" s="376">
        <f>RIGHT(H30,1)*RIGHT(M30,1)</f>
        <v>9</v>
      </c>
    </row>
    <row r="31" spans="1:15" ht="13.5" customHeight="1">
      <c r="A31" s="376"/>
      <c r="B31" s="384"/>
      <c r="C31" s="378"/>
      <c r="D31" s="147" t="s">
        <v>312</v>
      </c>
      <c r="E31" s="376"/>
      <c r="F31" s="376"/>
      <c r="G31" s="380"/>
      <c r="H31" s="376"/>
      <c r="I31" s="148" t="s">
        <v>293</v>
      </c>
      <c r="J31" s="150" t="s">
        <v>294</v>
      </c>
      <c r="K31" s="145" t="s">
        <v>297</v>
      </c>
      <c r="L31" s="146">
        <v>2</v>
      </c>
      <c r="M31" s="376"/>
      <c r="N31" s="376"/>
      <c r="O31" s="376"/>
    </row>
    <row r="32" spans="1:15" ht="15.75" customHeight="1">
      <c r="A32" s="376"/>
      <c r="B32" s="384"/>
      <c r="C32" s="378"/>
      <c r="D32" s="147" t="s">
        <v>313</v>
      </c>
      <c r="E32" s="376"/>
      <c r="F32" s="376"/>
      <c r="G32" s="380"/>
      <c r="H32" s="376"/>
      <c r="I32" s="148" t="s">
        <v>293</v>
      </c>
      <c r="J32" s="150" t="s">
        <v>294</v>
      </c>
      <c r="K32" s="145" t="s">
        <v>299</v>
      </c>
      <c r="L32" s="146">
        <v>4</v>
      </c>
      <c r="M32" s="376"/>
      <c r="N32" s="376"/>
      <c r="O32" s="376"/>
    </row>
    <row r="33" spans="1:15">
      <c r="A33" s="376"/>
      <c r="B33" s="384"/>
      <c r="C33" s="378"/>
      <c r="D33" s="147" t="s">
        <v>314</v>
      </c>
      <c r="E33" s="376"/>
      <c r="F33" s="376"/>
      <c r="G33" s="380"/>
      <c r="H33" s="376"/>
      <c r="I33" s="148" t="s">
        <v>293</v>
      </c>
      <c r="J33" s="150" t="s">
        <v>294</v>
      </c>
      <c r="K33" s="145" t="s">
        <v>297</v>
      </c>
      <c r="L33" s="146">
        <v>2</v>
      </c>
      <c r="M33" s="376"/>
      <c r="N33" s="376"/>
      <c r="O33" s="376"/>
    </row>
    <row r="34" spans="1:15">
      <c r="A34" s="376"/>
      <c r="B34" s="384"/>
      <c r="C34" s="378"/>
      <c r="D34" s="150"/>
      <c r="E34" s="376"/>
      <c r="F34" s="376"/>
      <c r="G34" s="380"/>
      <c r="H34" s="376"/>
      <c r="I34" s="148"/>
      <c r="J34" s="149"/>
      <c r="K34" s="145" t="s">
        <v>301</v>
      </c>
      <c r="L34" s="146" t="s">
        <v>301</v>
      </c>
      <c r="M34" s="376"/>
      <c r="N34" s="376"/>
      <c r="O34" s="376"/>
    </row>
    <row r="35" spans="1:15">
      <c r="A35" s="376"/>
      <c r="B35" s="384"/>
      <c r="C35" s="378"/>
      <c r="D35" s="151"/>
      <c r="E35" s="376"/>
      <c r="F35" s="376"/>
      <c r="G35" s="380"/>
      <c r="H35" s="376"/>
      <c r="I35" s="148"/>
      <c r="J35" s="149"/>
      <c r="K35" s="145" t="s">
        <v>301</v>
      </c>
      <c r="L35" s="146" t="s">
        <v>301</v>
      </c>
      <c r="M35" s="376"/>
      <c r="N35" s="376"/>
      <c r="O35" s="376"/>
    </row>
    <row r="36" spans="1:15">
      <c r="A36" s="376"/>
      <c r="B36" s="384"/>
      <c r="C36" s="378"/>
      <c r="D36" s="152"/>
      <c r="E36" s="376"/>
      <c r="F36" s="376"/>
      <c r="G36" s="380"/>
      <c r="H36" s="376"/>
      <c r="I36" s="148"/>
      <c r="J36" s="149"/>
      <c r="K36" s="145" t="s">
        <v>301</v>
      </c>
      <c r="L36" s="146" t="s">
        <v>301</v>
      </c>
      <c r="M36" s="376"/>
      <c r="N36" s="376"/>
      <c r="O36" s="376"/>
    </row>
    <row r="37" spans="1:15">
      <c r="A37" s="376"/>
      <c r="B37" s="384"/>
      <c r="C37" s="378"/>
      <c r="D37" s="150"/>
      <c r="E37" s="376"/>
      <c r="F37" s="376"/>
      <c r="G37" s="380"/>
      <c r="H37" s="376"/>
      <c r="I37" s="148"/>
      <c r="J37" s="149"/>
      <c r="K37" s="145" t="s">
        <v>301</v>
      </c>
      <c r="L37" s="146" t="s">
        <v>301</v>
      </c>
      <c r="M37" s="376"/>
      <c r="N37" s="376"/>
      <c r="O37" s="376"/>
    </row>
    <row r="38" spans="1:15">
      <c r="A38" s="376"/>
      <c r="B38" s="384"/>
      <c r="C38" s="378"/>
      <c r="D38" s="150"/>
      <c r="E38" s="376"/>
      <c r="F38" s="376"/>
      <c r="G38" s="380"/>
      <c r="H38" s="376"/>
      <c r="I38" s="148"/>
      <c r="J38" s="149"/>
      <c r="K38" s="145" t="s">
        <v>301</v>
      </c>
      <c r="L38" s="146" t="s">
        <v>301</v>
      </c>
      <c r="M38" s="376"/>
      <c r="N38" s="376"/>
      <c r="O38" s="376"/>
    </row>
    <row r="39" spans="1:15">
      <c r="A39" s="376"/>
      <c r="B39" s="384"/>
      <c r="C39" s="378"/>
      <c r="D39" s="150"/>
      <c r="E39" s="376"/>
      <c r="F39" s="376"/>
      <c r="G39" s="380"/>
      <c r="H39" s="376"/>
      <c r="I39" s="148"/>
      <c r="J39" s="149"/>
      <c r="K39" s="145" t="s">
        <v>301</v>
      </c>
      <c r="L39" s="146" t="s">
        <v>301</v>
      </c>
      <c r="M39" s="376"/>
      <c r="N39" s="376"/>
      <c r="O39" s="376"/>
    </row>
    <row r="40" spans="1:15" ht="25.5">
      <c r="A40" s="376">
        <v>4</v>
      </c>
      <c r="B40" s="384" t="s">
        <v>315</v>
      </c>
      <c r="C40" s="378" t="s">
        <v>316</v>
      </c>
      <c r="D40" s="147" t="s">
        <v>317</v>
      </c>
      <c r="E40" s="376">
        <v>11</v>
      </c>
      <c r="F40" s="376">
        <v>0</v>
      </c>
      <c r="G40" s="380">
        <f t="shared" ref="G40" si="2">+F40/E40</f>
        <v>0</v>
      </c>
      <c r="H40" s="376" t="s">
        <v>318</v>
      </c>
      <c r="I40" s="150" t="s">
        <v>319</v>
      </c>
      <c r="J40" s="150" t="s">
        <v>294</v>
      </c>
      <c r="K40" s="145" t="s">
        <v>295</v>
      </c>
      <c r="L40" s="146">
        <v>3</v>
      </c>
      <c r="M40" s="376" t="str">
        <f>IFERROR(CONCATENATE(INDEX('8- Politicas de admiistracion '!$B$16:$F$53,MATCH(ROUND(AVERAGE(L40:L49),0),'8- Politicas de admiistracion '!$F$16:$F$53,0),1)," - ",ROUND(AVERAGE(L40:L49),0)),"")</f>
        <v>Moderado - 3</v>
      </c>
      <c r="N40" s="376" t="str">
        <f>IFERROR(CONCATENATE(VLOOKUP((LEFT(H40,LEN(H40)-4)&amp;LEFT(M40,LEN(M40)-4)),'9- Matriz de Calor '!$D$17:$E$41,2,0)," - ",RIGHT(H40,1)*RIGHT(M40,1)),"")</f>
        <v>Moderado - 3</v>
      </c>
      <c r="O40" s="376">
        <f>RIGHT(H40,1)*RIGHT(M40,1)</f>
        <v>3</v>
      </c>
    </row>
    <row r="41" spans="1:15" ht="38.25">
      <c r="A41" s="376"/>
      <c r="B41" s="384"/>
      <c r="C41" s="378"/>
      <c r="D41" s="147" t="s">
        <v>320</v>
      </c>
      <c r="E41" s="376"/>
      <c r="F41" s="376"/>
      <c r="G41" s="380"/>
      <c r="H41" s="376"/>
      <c r="I41" s="150" t="s">
        <v>319</v>
      </c>
      <c r="J41" s="150" t="s">
        <v>294</v>
      </c>
      <c r="K41" s="145" t="s">
        <v>299</v>
      </c>
      <c r="L41" s="146">
        <v>4</v>
      </c>
      <c r="M41" s="376"/>
      <c r="N41" s="376"/>
      <c r="O41" s="376"/>
    </row>
    <row r="42" spans="1:15" ht="25.5">
      <c r="A42" s="376"/>
      <c r="B42" s="384"/>
      <c r="C42" s="378"/>
      <c r="D42" s="147" t="s">
        <v>321</v>
      </c>
      <c r="E42" s="376"/>
      <c r="F42" s="376"/>
      <c r="G42" s="380"/>
      <c r="H42" s="376"/>
      <c r="I42" s="148" t="s">
        <v>319</v>
      </c>
      <c r="J42" s="150" t="s">
        <v>294</v>
      </c>
      <c r="K42" s="145" t="s">
        <v>295</v>
      </c>
      <c r="L42" s="146">
        <v>3</v>
      </c>
      <c r="M42" s="376"/>
      <c r="N42" s="376"/>
      <c r="O42" s="376"/>
    </row>
    <row r="43" spans="1:15" ht="25.5">
      <c r="A43" s="376"/>
      <c r="B43" s="384"/>
      <c r="C43" s="378"/>
      <c r="D43" s="147" t="s">
        <v>322</v>
      </c>
      <c r="E43" s="376"/>
      <c r="F43" s="376"/>
      <c r="G43" s="380"/>
      <c r="H43" s="376"/>
      <c r="I43" s="148" t="s">
        <v>319</v>
      </c>
      <c r="J43" s="150" t="s">
        <v>294</v>
      </c>
      <c r="K43" s="145" t="s">
        <v>295</v>
      </c>
      <c r="L43" s="146">
        <v>3</v>
      </c>
      <c r="M43" s="376"/>
      <c r="N43" s="376"/>
      <c r="O43" s="376"/>
    </row>
    <row r="44" spans="1:15" ht="25.5">
      <c r="A44" s="376"/>
      <c r="B44" s="384"/>
      <c r="C44" s="378"/>
      <c r="D44" s="150" t="s">
        <v>323</v>
      </c>
      <c r="E44" s="376"/>
      <c r="F44" s="376"/>
      <c r="G44" s="380"/>
      <c r="H44" s="376"/>
      <c r="I44" s="148" t="s">
        <v>319</v>
      </c>
      <c r="J44" s="150" t="s">
        <v>294</v>
      </c>
      <c r="K44" s="145" t="s">
        <v>299</v>
      </c>
      <c r="L44" s="146">
        <v>4</v>
      </c>
      <c r="M44" s="376"/>
      <c r="N44" s="376"/>
      <c r="O44" s="376"/>
    </row>
    <row r="45" spans="1:15">
      <c r="A45" s="376"/>
      <c r="B45" s="384"/>
      <c r="C45" s="378"/>
      <c r="D45" s="151"/>
      <c r="E45" s="376"/>
      <c r="F45" s="376"/>
      <c r="G45" s="380"/>
      <c r="H45" s="376"/>
      <c r="I45" s="148"/>
      <c r="J45" s="149"/>
      <c r="K45" s="145" t="s">
        <v>301</v>
      </c>
      <c r="L45" s="146" t="s">
        <v>301</v>
      </c>
      <c r="M45" s="376"/>
      <c r="N45" s="376"/>
      <c r="O45" s="376"/>
    </row>
    <row r="46" spans="1:15" ht="10.5" customHeight="1">
      <c r="A46" s="376"/>
      <c r="B46" s="384"/>
      <c r="C46" s="378"/>
      <c r="D46" s="152"/>
      <c r="E46" s="376"/>
      <c r="F46" s="376"/>
      <c r="G46" s="380"/>
      <c r="H46" s="376"/>
      <c r="I46" s="148"/>
      <c r="J46" s="149"/>
      <c r="K46" s="145" t="s">
        <v>301</v>
      </c>
      <c r="L46" s="146" t="s">
        <v>301</v>
      </c>
      <c r="M46" s="376"/>
      <c r="N46" s="376"/>
      <c r="O46" s="376"/>
    </row>
    <row r="47" spans="1:15" ht="10.5" customHeight="1">
      <c r="A47" s="376"/>
      <c r="B47" s="384"/>
      <c r="C47" s="378"/>
      <c r="D47" s="150"/>
      <c r="E47" s="376"/>
      <c r="F47" s="376"/>
      <c r="G47" s="380"/>
      <c r="H47" s="376"/>
      <c r="I47" s="148"/>
      <c r="J47" s="149"/>
      <c r="K47" s="145" t="s">
        <v>301</v>
      </c>
      <c r="L47" s="146" t="s">
        <v>301</v>
      </c>
      <c r="M47" s="376"/>
      <c r="N47" s="376"/>
      <c r="O47" s="376"/>
    </row>
    <row r="48" spans="1:15" ht="10.5" customHeight="1">
      <c r="A48" s="376"/>
      <c r="B48" s="384"/>
      <c r="C48" s="378"/>
      <c r="D48" s="150"/>
      <c r="E48" s="376"/>
      <c r="F48" s="376"/>
      <c r="G48" s="380"/>
      <c r="H48" s="376"/>
      <c r="I48" s="148"/>
      <c r="J48" s="149"/>
      <c r="K48" s="145" t="s">
        <v>301</v>
      </c>
      <c r="L48" s="146" t="s">
        <v>301</v>
      </c>
      <c r="M48" s="376"/>
      <c r="N48" s="376"/>
      <c r="O48" s="376"/>
    </row>
    <row r="49" spans="1:258" ht="10.5" customHeight="1">
      <c r="A49" s="376"/>
      <c r="B49" s="384"/>
      <c r="C49" s="378"/>
      <c r="D49" s="150"/>
      <c r="E49" s="376"/>
      <c r="F49" s="376"/>
      <c r="G49" s="380"/>
      <c r="H49" s="376"/>
      <c r="I49" s="150"/>
      <c r="J49" s="150"/>
      <c r="K49" s="145" t="s">
        <v>301</v>
      </c>
      <c r="L49" s="146" t="s">
        <v>301</v>
      </c>
      <c r="M49" s="376"/>
      <c r="N49" s="376"/>
      <c r="O49" s="376"/>
    </row>
    <row r="50" spans="1:258" ht="20.25" customHeight="1">
      <c r="A50" s="376">
        <v>5</v>
      </c>
      <c r="B50" s="379" t="s">
        <v>324</v>
      </c>
      <c r="C50" s="378" t="s">
        <v>325</v>
      </c>
      <c r="D50" s="147" t="s">
        <v>326</v>
      </c>
      <c r="E50" s="376">
        <v>2</v>
      </c>
      <c r="F50" s="376">
        <v>2</v>
      </c>
      <c r="G50" s="380">
        <f>+F50/E50</f>
        <v>1</v>
      </c>
      <c r="H50" s="376" t="s">
        <v>318</v>
      </c>
      <c r="I50" s="148" t="s">
        <v>293</v>
      </c>
      <c r="J50" s="150" t="s">
        <v>294</v>
      </c>
      <c r="K50" s="145" t="s">
        <v>297</v>
      </c>
      <c r="L50" s="146">
        <v>2</v>
      </c>
      <c r="M50" s="376" t="str">
        <f>IFERROR(CONCATENATE(INDEX('8- Politicas de admiistracion '!$B$16:$F$53,MATCH(ROUND(AVERAGE(L50:L59),0),'8- Politicas de admiistracion '!$F$16:$F$53,0),1)," - ",ROUND(AVERAGE(L50:L59),0)),"")</f>
        <v>Menor - 2</v>
      </c>
      <c r="N50" s="376" t="str">
        <f>IFERROR(CONCATENATE(VLOOKUP((LEFT(H50,LEN(H50)-4)&amp;LEFT(M50,LEN(M50)-4)),'9- Matriz de Calor '!$D$17:$E$41,2,0)," - ",RIGHT(H50,1)*RIGHT(M50,1)),"")</f>
        <v>Bajo - 2</v>
      </c>
      <c r="O50" s="145"/>
    </row>
    <row r="51" spans="1:258">
      <c r="A51" s="376"/>
      <c r="B51" s="379"/>
      <c r="C51" s="378"/>
      <c r="D51" s="147" t="s">
        <v>327</v>
      </c>
      <c r="E51" s="376"/>
      <c r="F51" s="376"/>
      <c r="G51" s="380"/>
      <c r="H51" s="376"/>
      <c r="I51" s="148" t="s">
        <v>293</v>
      </c>
      <c r="J51" s="150" t="s">
        <v>294</v>
      </c>
      <c r="K51" s="145" t="s">
        <v>297</v>
      </c>
      <c r="L51" s="146">
        <v>2</v>
      </c>
      <c r="M51" s="376"/>
      <c r="N51" s="376"/>
      <c r="O51" s="145"/>
    </row>
    <row r="52" spans="1:258" ht="20.25" customHeight="1">
      <c r="A52" s="376"/>
      <c r="B52" s="379"/>
      <c r="C52" s="378"/>
      <c r="D52" s="147" t="s">
        <v>328</v>
      </c>
      <c r="E52" s="376"/>
      <c r="F52" s="376"/>
      <c r="G52" s="380"/>
      <c r="H52" s="376"/>
      <c r="I52" s="148" t="s">
        <v>293</v>
      </c>
      <c r="J52" s="150" t="s">
        <v>294</v>
      </c>
      <c r="K52" s="145" t="s">
        <v>297</v>
      </c>
      <c r="L52" s="146">
        <v>2</v>
      </c>
      <c r="M52" s="376"/>
      <c r="N52" s="376"/>
      <c r="O52" s="145"/>
    </row>
    <row r="53" spans="1:258" ht="20.25" customHeight="1">
      <c r="A53" s="376"/>
      <c r="B53" s="379"/>
      <c r="C53" s="378"/>
      <c r="D53" s="147" t="s">
        <v>329</v>
      </c>
      <c r="E53" s="376"/>
      <c r="F53" s="376"/>
      <c r="G53" s="380"/>
      <c r="H53" s="376"/>
      <c r="I53" s="148" t="s">
        <v>293</v>
      </c>
      <c r="J53" s="150" t="s">
        <v>294</v>
      </c>
      <c r="K53" s="145" t="s">
        <v>297</v>
      </c>
      <c r="L53" s="146">
        <v>2</v>
      </c>
      <c r="M53" s="376"/>
      <c r="N53" s="376"/>
      <c r="O53" s="145"/>
    </row>
    <row r="54" spans="1:258" s="63" customFormat="1" ht="20.25" customHeight="1">
      <c r="A54" s="376"/>
      <c r="B54" s="379"/>
      <c r="C54" s="378"/>
      <c r="D54" s="150"/>
      <c r="E54" s="376"/>
      <c r="F54" s="376"/>
      <c r="G54" s="380"/>
      <c r="H54" s="376"/>
      <c r="I54" s="148"/>
      <c r="J54" s="149"/>
      <c r="K54" s="145" t="s">
        <v>301</v>
      </c>
      <c r="L54" s="146" t="s">
        <v>301</v>
      </c>
      <c r="M54" s="376"/>
      <c r="N54" s="376"/>
      <c r="O54" s="145"/>
    </row>
    <row r="55" spans="1:258" s="63" customFormat="1" ht="9" customHeight="1">
      <c r="A55" s="376"/>
      <c r="B55" s="379"/>
      <c r="C55" s="378"/>
      <c r="D55" s="150"/>
      <c r="E55" s="376"/>
      <c r="F55" s="376"/>
      <c r="G55" s="380"/>
      <c r="H55" s="376"/>
      <c r="I55" s="148"/>
      <c r="J55" s="149"/>
      <c r="K55" s="145" t="s">
        <v>301</v>
      </c>
      <c r="L55" s="146" t="s">
        <v>301</v>
      </c>
      <c r="M55" s="376"/>
      <c r="N55" s="376"/>
      <c r="O55" s="145"/>
    </row>
    <row r="56" spans="1:258" s="63" customFormat="1" ht="9" customHeight="1">
      <c r="A56" s="376"/>
      <c r="B56" s="379"/>
      <c r="C56" s="378"/>
      <c r="D56" s="150"/>
      <c r="E56" s="376"/>
      <c r="F56" s="376"/>
      <c r="G56" s="380"/>
      <c r="H56" s="376"/>
      <c r="I56" s="148"/>
      <c r="J56" s="149"/>
      <c r="K56" s="145" t="s">
        <v>301</v>
      </c>
      <c r="L56" s="146" t="s">
        <v>301</v>
      </c>
      <c r="M56" s="376"/>
      <c r="N56" s="376"/>
      <c r="O56" s="145"/>
    </row>
    <row r="57" spans="1:258" s="63" customFormat="1" ht="9" customHeight="1">
      <c r="A57" s="376"/>
      <c r="B57" s="379"/>
      <c r="C57" s="378"/>
      <c r="D57" s="150"/>
      <c r="E57" s="376"/>
      <c r="F57" s="376"/>
      <c r="G57" s="380"/>
      <c r="H57" s="376"/>
      <c r="I57" s="148"/>
      <c r="J57" s="149"/>
      <c r="K57" s="145" t="s">
        <v>301</v>
      </c>
      <c r="L57" s="146" t="s">
        <v>301</v>
      </c>
      <c r="M57" s="376"/>
      <c r="N57" s="376"/>
      <c r="O57" s="145"/>
    </row>
    <row r="58" spans="1:258" s="63" customFormat="1" ht="9" customHeight="1">
      <c r="A58" s="376"/>
      <c r="B58" s="379"/>
      <c r="C58" s="378"/>
      <c r="D58" s="150"/>
      <c r="E58" s="376"/>
      <c r="F58" s="376"/>
      <c r="G58" s="380"/>
      <c r="H58" s="376"/>
      <c r="I58" s="148"/>
      <c r="J58" s="149"/>
      <c r="K58" s="145" t="s">
        <v>301</v>
      </c>
      <c r="L58" s="146" t="s">
        <v>301</v>
      </c>
      <c r="M58" s="376"/>
      <c r="N58" s="376"/>
      <c r="O58" s="145"/>
    </row>
    <row r="59" spans="1:258" s="63" customFormat="1" ht="9" customHeight="1">
      <c r="A59" s="376"/>
      <c r="B59" s="379"/>
      <c r="C59" s="378"/>
      <c r="D59" s="151"/>
      <c r="E59" s="376"/>
      <c r="F59" s="376"/>
      <c r="G59" s="380"/>
      <c r="H59" s="376"/>
      <c r="I59" s="148"/>
      <c r="J59" s="149"/>
      <c r="K59" s="145" t="s">
        <v>301</v>
      </c>
      <c r="L59" s="146" t="s">
        <v>301</v>
      </c>
      <c r="M59" s="376"/>
      <c r="N59" s="376"/>
      <c r="O59" s="145"/>
    </row>
    <row r="60" spans="1:258" ht="25.5">
      <c r="A60" s="376">
        <v>6</v>
      </c>
      <c r="B60" s="379" t="s">
        <v>330</v>
      </c>
      <c r="C60" s="376" t="s">
        <v>331</v>
      </c>
      <c r="D60" s="147" t="s">
        <v>332</v>
      </c>
      <c r="E60" s="376">
        <v>11</v>
      </c>
      <c r="F60" s="376">
        <v>0</v>
      </c>
      <c r="G60" s="380">
        <f>+F60/E60</f>
        <v>0</v>
      </c>
      <c r="H60" s="376" t="s">
        <v>318</v>
      </c>
      <c r="I60" s="148" t="s">
        <v>333</v>
      </c>
      <c r="J60" s="149" t="s">
        <v>334</v>
      </c>
      <c r="K60" s="145" t="s">
        <v>299</v>
      </c>
      <c r="L60" s="146">
        <v>4</v>
      </c>
      <c r="M60" s="376" t="s">
        <v>295</v>
      </c>
      <c r="N60" s="376" t="s">
        <v>295</v>
      </c>
      <c r="O60" s="145"/>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c r="BI60" s="64"/>
      <c r="BJ60" s="64"/>
      <c r="BK60" s="64"/>
      <c r="BL60" s="64"/>
      <c r="BM60" s="64"/>
      <c r="BN60" s="64"/>
      <c r="BO60" s="64"/>
      <c r="BP60" s="64"/>
      <c r="BQ60" s="64"/>
      <c r="BR60" s="64"/>
      <c r="BS60" s="64"/>
      <c r="BT60" s="64"/>
      <c r="BU60" s="64"/>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c r="CV60" s="64"/>
      <c r="CW60" s="64"/>
      <c r="CX60" s="64"/>
      <c r="CY60" s="64"/>
      <c r="CZ60" s="64"/>
      <c r="DA60" s="64"/>
      <c r="DB60" s="64"/>
      <c r="DC60" s="64"/>
      <c r="DD60" s="64"/>
      <c r="DE60" s="64"/>
      <c r="DF60" s="64"/>
      <c r="DG60" s="64"/>
      <c r="DH60" s="64"/>
      <c r="DI60" s="64"/>
      <c r="DJ60" s="64"/>
      <c r="DK60" s="64"/>
      <c r="DL60" s="64"/>
      <c r="DM60" s="64"/>
      <c r="DN60" s="64"/>
      <c r="DO60" s="64"/>
      <c r="DP60" s="64"/>
      <c r="DQ60" s="64"/>
      <c r="DR60" s="64"/>
      <c r="DS60" s="64"/>
      <c r="DT60" s="64"/>
      <c r="DU60" s="64"/>
      <c r="DV60" s="64"/>
      <c r="DW60" s="64"/>
      <c r="DX60" s="64"/>
      <c r="DY60" s="64"/>
      <c r="DZ60" s="64"/>
      <c r="EA60" s="64"/>
      <c r="EB60" s="64"/>
      <c r="EC60" s="64"/>
      <c r="ED60" s="64"/>
      <c r="EE60" s="64"/>
      <c r="EF60" s="64"/>
      <c r="EG60" s="64"/>
      <c r="EH60" s="64"/>
      <c r="EI60" s="64"/>
      <c r="EJ60" s="64"/>
      <c r="EK60" s="64"/>
      <c r="EL60" s="64"/>
      <c r="EM60" s="64"/>
      <c r="EN60" s="64"/>
      <c r="EO60" s="64"/>
      <c r="EP60" s="64"/>
      <c r="EQ60" s="64"/>
      <c r="ER60" s="64"/>
      <c r="ES60" s="64"/>
      <c r="ET60" s="64"/>
      <c r="EU60" s="64"/>
      <c r="EV60" s="64"/>
      <c r="EW60" s="64"/>
      <c r="EX60" s="64"/>
      <c r="EY60" s="64"/>
      <c r="EZ60" s="64"/>
      <c r="FA60" s="64"/>
      <c r="FB60" s="64"/>
      <c r="FC60" s="64"/>
      <c r="FD60" s="64"/>
      <c r="FE60" s="64"/>
      <c r="FF60" s="64"/>
      <c r="FG60" s="64"/>
      <c r="FH60" s="64"/>
      <c r="FI60" s="64"/>
      <c r="FJ60" s="64"/>
      <c r="FK60" s="64"/>
      <c r="FL60" s="64"/>
      <c r="FM60" s="64"/>
      <c r="FN60" s="64"/>
      <c r="FO60" s="64"/>
      <c r="FP60" s="64"/>
      <c r="FQ60" s="64"/>
      <c r="FR60" s="64"/>
      <c r="FS60" s="64"/>
      <c r="FT60" s="64"/>
      <c r="FU60" s="64"/>
      <c r="FV60" s="64"/>
      <c r="FW60" s="64"/>
      <c r="FX60" s="64"/>
      <c r="FY60" s="64"/>
      <c r="FZ60" s="64"/>
      <c r="GA60" s="64"/>
      <c r="GB60" s="64"/>
      <c r="GC60" s="64"/>
      <c r="GD60" s="64"/>
      <c r="GE60" s="64"/>
      <c r="GF60" s="64"/>
      <c r="GG60" s="64"/>
      <c r="GH60" s="64"/>
      <c r="GI60" s="64"/>
      <c r="GJ60" s="64"/>
      <c r="GK60" s="64"/>
      <c r="GL60" s="64"/>
      <c r="GM60" s="64"/>
      <c r="GN60" s="64"/>
      <c r="GO60" s="64"/>
      <c r="GP60" s="64"/>
      <c r="GQ60" s="64"/>
      <c r="GR60" s="64"/>
      <c r="GS60" s="64"/>
      <c r="GT60" s="64"/>
      <c r="GU60" s="64"/>
      <c r="GV60" s="64"/>
      <c r="GW60" s="64"/>
      <c r="GX60" s="64"/>
      <c r="GY60" s="64"/>
      <c r="GZ60" s="64"/>
      <c r="HA60" s="64"/>
      <c r="HB60" s="64"/>
      <c r="HC60" s="64"/>
      <c r="HD60" s="64"/>
      <c r="HE60" s="64"/>
      <c r="HF60" s="64"/>
      <c r="HG60" s="64"/>
      <c r="HH60" s="64"/>
      <c r="HI60" s="64"/>
      <c r="HJ60" s="64"/>
      <c r="HK60" s="64"/>
      <c r="HL60" s="64"/>
      <c r="HM60" s="64"/>
      <c r="HN60" s="64"/>
      <c r="HO60" s="64"/>
      <c r="HP60" s="64"/>
      <c r="HQ60" s="64"/>
      <c r="HR60" s="64"/>
      <c r="HS60" s="64"/>
      <c r="HT60" s="64"/>
      <c r="HU60" s="64"/>
      <c r="HV60" s="64"/>
      <c r="HW60" s="64"/>
      <c r="HX60" s="64"/>
      <c r="HY60" s="64"/>
      <c r="HZ60" s="64"/>
      <c r="IA60" s="64"/>
      <c r="IB60" s="64"/>
      <c r="IC60" s="64"/>
      <c r="ID60" s="64"/>
      <c r="IE60" s="64"/>
      <c r="IF60" s="64"/>
      <c r="IG60" s="64"/>
      <c r="IH60" s="64"/>
      <c r="II60" s="64"/>
      <c r="IJ60" s="64"/>
      <c r="IK60" s="64"/>
      <c r="IL60" s="64"/>
      <c r="IM60" s="64"/>
      <c r="IN60" s="64"/>
      <c r="IO60" s="64"/>
      <c r="IP60" s="64"/>
      <c r="IQ60" s="64"/>
      <c r="IR60" s="64"/>
      <c r="IS60" s="64"/>
      <c r="IT60" s="64"/>
      <c r="IU60" s="64"/>
      <c r="IV60" s="64"/>
      <c r="IW60" s="64"/>
      <c r="IX60" s="64"/>
    </row>
    <row r="61" spans="1:258" ht="25.5">
      <c r="A61" s="376"/>
      <c r="B61" s="379"/>
      <c r="C61" s="376"/>
      <c r="D61" s="147" t="s">
        <v>335</v>
      </c>
      <c r="E61" s="376"/>
      <c r="F61" s="376"/>
      <c r="G61" s="380"/>
      <c r="H61" s="376"/>
      <c r="I61" s="148" t="s">
        <v>333</v>
      </c>
      <c r="J61" s="149" t="s">
        <v>334</v>
      </c>
      <c r="K61" s="145" t="s">
        <v>299</v>
      </c>
      <c r="L61" s="146">
        <v>4</v>
      </c>
      <c r="M61" s="376"/>
      <c r="N61" s="376"/>
      <c r="O61" s="145"/>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64"/>
      <c r="CW61" s="64"/>
      <c r="CX61" s="64"/>
      <c r="CY61" s="64"/>
      <c r="CZ61" s="64"/>
      <c r="DA61" s="64"/>
      <c r="DB61" s="64"/>
      <c r="DC61" s="64"/>
      <c r="DD61" s="64"/>
      <c r="DE61" s="64"/>
      <c r="DF61" s="64"/>
      <c r="DG61" s="64"/>
      <c r="DH61" s="64"/>
      <c r="DI61" s="64"/>
      <c r="DJ61" s="64"/>
      <c r="DK61" s="64"/>
      <c r="DL61" s="64"/>
      <c r="DM61" s="64"/>
      <c r="DN61" s="64"/>
      <c r="DO61" s="64"/>
      <c r="DP61" s="64"/>
      <c r="DQ61" s="64"/>
      <c r="DR61" s="64"/>
      <c r="DS61" s="64"/>
      <c r="DT61" s="64"/>
      <c r="DU61" s="64"/>
      <c r="DV61" s="64"/>
      <c r="DW61" s="64"/>
      <c r="DX61" s="64"/>
      <c r="DY61" s="64"/>
      <c r="DZ61" s="64"/>
      <c r="EA61" s="64"/>
      <c r="EB61" s="64"/>
      <c r="EC61" s="64"/>
      <c r="ED61" s="64"/>
      <c r="EE61" s="64"/>
      <c r="EF61" s="64"/>
      <c r="EG61" s="64"/>
      <c r="EH61" s="64"/>
      <c r="EI61" s="64"/>
      <c r="EJ61" s="64"/>
      <c r="EK61" s="64"/>
      <c r="EL61" s="64"/>
      <c r="EM61" s="64"/>
      <c r="EN61" s="64"/>
      <c r="EO61" s="64"/>
      <c r="EP61" s="64"/>
      <c r="EQ61" s="64"/>
      <c r="ER61" s="64"/>
      <c r="ES61" s="64"/>
      <c r="ET61" s="64"/>
      <c r="EU61" s="64"/>
      <c r="EV61" s="64"/>
      <c r="EW61" s="64"/>
      <c r="EX61" s="64"/>
      <c r="EY61" s="64"/>
      <c r="EZ61" s="64"/>
      <c r="FA61" s="64"/>
      <c r="FB61" s="64"/>
      <c r="FC61" s="64"/>
      <c r="FD61" s="64"/>
      <c r="FE61" s="64"/>
      <c r="FF61" s="64"/>
      <c r="FG61" s="64"/>
      <c r="FH61" s="64"/>
      <c r="FI61" s="64"/>
      <c r="FJ61" s="64"/>
      <c r="FK61" s="64"/>
      <c r="FL61" s="64"/>
      <c r="FM61" s="64"/>
      <c r="FN61" s="64"/>
      <c r="FO61" s="64"/>
      <c r="FP61" s="64"/>
      <c r="FQ61" s="64"/>
      <c r="FR61" s="64"/>
      <c r="FS61" s="64"/>
      <c r="FT61" s="64"/>
      <c r="FU61" s="64"/>
      <c r="FV61" s="64"/>
      <c r="FW61" s="64"/>
      <c r="FX61" s="64"/>
      <c r="FY61" s="64"/>
      <c r="FZ61" s="64"/>
      <c r="GA61" s="64"/>
      <c r="GB61" s="64"/>
      <c r="GC61" s="64"/>
      <c r="GD61" s="64"/>
      <c r="GE61" s="64"/>
      <c r="GF61" s="64"/>
      <c r="GG61" s="64"/>
      <c r="GH61" s="64"/>
      <c r="GI61" s="64"/>
      <c r="GJ61" s="64"/>
      <c r="GK61" s="64"/>
      <c r="GL61" s="64"/>
      <c r="GM61" s="64"/>
      <c r="GN61" s="64"/>
      <c r="GO61" s="64"/>
      <c r="GP61" s="64"/>
      <c r="GQ61" s="64"/>
      <c r="GR61" s="64"/>
      <c r="GS61" s="64"/>
      <c r="GT61" s="64"/>
      <c r="GU61" s="64"/>
      <c r="GV61" s="64"/>
      <c r="GW61" s="64"/>
      <c r="GX61" s="64"/>
      <c r="GY61" s="64"/>
      <c r="GZ61" s="64"/>
      <c r="HA61" s="64"/>
      <c r="HB61" s="64"/>
      <c r="HC61" s="64"/>
      <c r="HD61" s="64"/>
      <c r="HE61" s="64"/>
      <c r="HF61" s="64"/>
      <c r="HG61" s="64"/>
      <c r="HH61" s="64"/>
      <c r="HI61" s="64"/>
      <c r="HJ61" s="64"/>
      <c r="HK61" s="64"/>
      <c r="HL61" s="64"/>
      <c r="HM61" s="64"/>
      <c r="HN61" s="64"/>
      <c r="HO61" s="64"/>
      <c r="HP61" s="64"/>
      <c r="HQ61" s="64"/>
      <c r="HR61" s="64"/>
      <c r="HS61" s="64"/>
      <c r="HT61" s="64"/>
      <c r="HU61" s="64"/>
      <c r="HV61" s="64"/>
      <c r="HW61" s="64"/>
      <c r="HX61" s="64"/>
      <c r="HY61" s="64"/>
      <c r="HZ61" s="64"/>
      <c r="IA61" s="64"/>
      <c r="IB61" s="64"/>
      <c r="IC61" s="64"/>
      <c r="ID61" s="64"/>
      <c r="IE61" s="64"/>
      <c r="IF61" s="64"/>
      <c r="IG61" s="64"/>
      <c r="IH61" s="64"/>
      <c r="II61" s="64"/>
      <c r="IJ61" s="64"/>
      <c r="IK61" s="64"/>
      <c r="IL61" s="64"/>
      <c r="IM61" s="64"/>
      <c r="IN61" s="64"/>
      <c r="IO61" s="64"/>
      <c r="IP61" s="64"/>
      <c r="IQ61" s="64"/>
      <c r="IR61" s="64"/>
      <c r="IS61" s="64"/>
      <c r="IT61" s="64"/>
      <c r="IU61" s="64"/>
      <c r="IV61" s="64"/>
      <c r="IW61" s="64"/>
      <c r="IX61" s="64"/>
    </row>
    <row r="62" spans="1:258" ht="26.25" customHeight="1">
      <c r="A62" s="376"/>
      <c r="B62" s="379"/>
      <c r="C62" s="376"/>
      <c r="D62" s="147" t="s">
        <v>336</v>
      </c>
      <c r="E62" s="376"/>
      <c r="F62" s="376"/>
      <c r="G62" s="380"/>
      <c r="H62" s="376"/>
      <c r="I62" s="148" t="s">
        <v>333</v>
      </c>
      <c r="J62" s="149" t="s">
        <v>334</v>
      </c>
      <c r="K62" s="145" t="s">
        <v>299</v>
      </c>
      <c r="L62" s="146">
        <v>4</v>
      </c>
      <c r="M62" s="376"/>
      <c r="N62" s="376"/>
      <c r="O62" s="145"/>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c r="AY62" s="64"/>
      <c r="AZ62" s="64"/>
      <c r="BA62" s="64"/>
      <c r="BB62" s="64"/>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64"/>
      <c r="CW62" s="64"/>
      <c r="CX62" s="64"/>
      <c r="CY62" s="64"/>
      <c r="CZ62" s="64"/>
      <c r="DA62" s="64"/>
      <c r="DB62" s="64"/>
      <c r="DC62" s="64"/>
      <c r="DD62" s="64"/>
      <c r="DE62" s="64"/>
      <c r="DF62" s="64"/>
      <c r="DG62" s="64"/>
      <c r="DH62" s="64"/>
      <c r="DI62" s="64"/>
      <c r="DJ62" s="64"/>
      <c r="DK62" s="64"/>
      <c r="DL62" s="64"/>
      <c r="DM62" s="64"/>
      <c r="DN62" s="64"/>
      <c r="DO62" s="64"/>
      <c r="DP62" s="64"/>
      <c r="DQ62" s="64"/>
      <c r="DR62" s="64"/>
      <c r="DS62" s="64"/>
      <c r="DT62" s="64"/>
      <c r="DU62" s="64"/>
      <c r="DV62" s="64"/>
      <c r="DW62" s="64"/>
      <c r="DX62" s="64"/>
      <c r="DY62" s="64"/>
      <c r="DZ62" s="64"/>
      <c r="EA62" s="64"/>
      <c r="EB62" s="64"/>
      <c r="EC62" s="64"/>
      <c r="ED62" s="64"/>
      <c r="EE62" s="64"/>
      <c r="EF62" s="64"/>
      <c r="EG62" s="64"/>
      <c r="EH62" s="64"/>
      <c r="EI62" s="64"/>
      <c r="EJ62" s="64"/>
      <c r="EK62" s="64"/>
      <c r="EL62" s="64"/>
      <c r="EM62" s="64"/>
      <c r="EN62" s="64"/>
      <c r="EO62" s="64"/>
      <c r="EP62" s="64"/>
      <c r="EQ62" s="64"/>
      <c r="ER62" s="64"/>
      <c r="ES62" s="64"/>
      <c r="ET62" s="64"/>
      <c r="EU62" s="64"/>
      <c r="EV62" s="64"/>
      <c r="EW62" s="64"/>
      <c r="EX62" s="64"/>
      <c r="EY62" s="64"/>
      <c r="EZ62" s="64"/>
      <c r="FA62" s="64"/>
      <c r="FB62" s="64"/>
      <c r="FC62" s="64"/>
      <c r="FD62" s="64"/>
      <c r="FE62" s="64"/>
      <c r="FF62" s="64"/>
      <c r="FG62" s="64"/>
      <c r="FH62" s="64"/>
      <c r="FI62" s="64"/>
      <c r="FJ62" s="64"/>
      <c r="FK62" s="64"/>
      <c r="FL62" s="64"/>
      <c r="FM62" s="64"/>
      <c r="FN62" s="64"/>
      <c r="FO62" s="64"/>
      <c r="FP62" s="64"/>
      <c r="FQ62" s="64"/>
      <c r="FR62" s="64"/>
      <c r="FS62" s="64"/>
      <c r="FT62" s="64"/>
      <c r="FU62" s="64"/>
      <c r="FV62" s="64"/>
      <c r="FW62" s="64"/>
      <c r="FX62" s="64"/>
      <c r="FY62" s="64"/>
      <c r="FZ62" s="64"/>
      <c r="GA62" s="64"/>
      <c r="GB62" s="64"/>
      <c r="GC62" s="64"/>
      <c r="GD62" s="64"/>
      <c r="GE62" s="64"/>
      <c r="GF62" s="64"/>
      <c r="GG62" s="64"/>
      <c r="GH62" s="64"/>
      <c r="GI62" s="64"/>
      <c r="GJ62" s="64"/>
      <c r="GK62" s="64"/>
      <c r="GL62" s="64"/>
      <c r="GM62" s="64"/>
      <c r="GN62" s="64"/>
      <c r="GO62" s="64"/>
      <c r="GP62" s="64"/>
      <c r="GQ62" s="64"/>
      <c r="GR62" s="64"/>
      <c r="GS62" s="64"/>
      <c r="GT62" s="64"/>
      <c r="GU62" s="64"/>
      <c r="GV62" s="64"/>
      <c r="GW62" s="64"/>
      <c r="GX62" s="64"/>
      <c r="GY62" s="64"/>
      <c r="GZ62" s="64"/>
      <c r="HA62" s="64"/>
      <c r="HB62" s="64"/>
      <c r="HC62" s="64"/>
      <c r="HD62" s="64"/>
      <c r="HE62" s="64"/>
      <c r="HF62" s="64"/>
      <c r="HG62" s="64"/>
      <c r="HH62" s="64"/>
      <c r="HI62" s="64"/>
      <c r="HJ62" s="64"/>
      <c r="HK62" s="64"/>
      <c r="HL62" s="64"/>
      <c r="HM62" s="64"/>
      <c r="HN62" s="64"/>
      <c r="HO62" s="64"/>
      <c r="HP62" s="64"/>
      <c r="HQ62" s="64"/>
      <c r="HR62" s="64"/>
      <c r="HS62" s="64"/>
      <c r="HT62" s="64"/>
      <c r="HU62" s="64"/>
      <c r="HV62" s="64"/>
      <c r="HW62" s="64"/>
      <c r="HX62" s="64"/>
      <c r="HY62" s="64"/>
      <c r="HZ62" s="64"/>
      <c r="IA62" s="64"/>
      <c r="IB62" s="64"/>
      <c r="IC62" s="64"/>
      <c r="ID62" s="64"/>
      <c r="IE62" s="64"/>
      <c r="IF62" s="64"/>
      <c r="IG62" s="64"/>
      <c r="IH62" s="64"/>
      <c r="II62" s="64"/>
      <c r="IJ62" s="64"/>
      <c r="IK62" s="64"/>
      <c r="IL62" s="64"/>
      <c r="IM62" s="64"/>
      <c r="IN62" s="64"/>
      <c r="IO62" s="64"/>
      <c r="IP62" s="64"/>
      <c r="IQ62" s="64"/>
      <c r="IR62" s="64"/>
      <c r="IS62" s="64"/>
      <c r="IT62" s="64"/>
      <c r="IU62" s="64"/>
      <c r="IV62" s="64"/>
      <c r="IW62" s="64"/>
      <c r="IX62" s="64"/>
    </row>
    <row r="63" spans="1:258" ht="19.5" customHeight="1">
      <c r="A63" s="376"/>
      <c r="B63" s="379"/>
      <c r="C63" s="376"/>
      <c r="D63" s="147" t="s">
        <v>337</v>
      </c>
      <c r="E63" s="376"/>
      <c r="F63" s="376"/>
      <c r="G63" s="380"/>
      <c r="H63" s="376"/>
      <c r="I63" s="150" t="s">
        <v>333</v>
      </c>
      <c r="J63" s="149" t="s">
        <v>334</v>
      </c>
      <c r="K63" s="145" t="s">
        <v>299</v>
      </c>
      <c r="L63" s="146">
        <v>4</v>
      </c>
      <c r="M63" s="376"/>
      <c r="N63" s="376"/>
      <c r="O63" s="145"/>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c r="BC63" s="64"/>
      <c r="BD63" s="64"/>
      <c r="BE63" s="64"/>
      <c r="BF63" s="64"/>
      <c r="BG63" s="64"/>
      <c r="BH63" s="64"/>
      <c r="BI63" s="64"/>
      <c r="BJ63" s="64"/>
      <c r="BK63" s="64"/>
      <c r="BL63" s="64"/>
      <c r="BM63" s="64"/>
      <c r="BN63" s="64"/>
      <c r="BO63" s="64"/>
      <c r="BP63" s="64"/>
      <c r="BQ63" s="64"/>
      <c r="BR63" s="64"/>
      <c r="BS63" s="64"/>
      <c r="BT63" s="64"/>
      <c r="BU63" s="64"/>
      <c r="BV63" s="64"/>
      <c r="BW63" s="64"/>
      <c r="BX63" s="64"/>
      <c r="BY63" s="64"/>
      <c r="BZ63" s="64"/>
      <c r="CA63" s="64"/>
      <c r="CB63" s="64"/>
      <c r="CC63" s="64"/>
      <c r="CD63" s="64"/>
      <c r="CE63" s="64"/>
      <c r="CF63" s="64"/>
      <c r="CG63" s="64"/>
      <c r="CH63" s="64"/>
      <c r="CI63" s="64"/>
      <c r="CJ63" s="64"/>
      <c r="CK63" s="64"/>
      <c r="CL63" s="64"/>
      <c r="CM63" s="64"/>
      <c r="CN63" s="64"/>
      <c r="CO63" s="64"/>
      <c r="CP63" s="64"/>
      <c r="CQ63" s="64"/>
      <c r="CR63" s="64"/>
      <c r="CS63" s="64"/>
      <c r="CT63" s="64"/>
      <c r="CU63" s="64"/>
      <c r="CV63" s="64"/>
      <c r="CW63" s="64"/>
      <c r="CX63" s="64"/>
      <c r="CY63" s="64"/>
      <c r="CZ63" s="64"/>
      <c r="DA63" s="64"/>
      <c r="DB63" s="64"/>
      <c r="DC63" s="64"/>
      <c r="DD63" s="64"/>
      <c r="DE63" s="64"/>
      <c r="DF63" s="64"/>
      <c r="DG63" s="64"/>
      <c r="DH63" s="64"/>
      <c r="DI63" s="64"/>
      <c r="DJ63" s="64"/>
      <c r="DK63" s="64"/>
      <c r="DL63" s="64"/>
      <c r="DM63" s="64"/>
      <c r="DN63" s="64"/>
      <c r="DO63" s="64"/>
      <c r="DP63" s="64"/>
      <c r="DQ63" s="64"/>
      <c r="DR63" s="64"/>
      <c r="DS63" s="64"/>
      <c r="DT63" s="64"/>
      <c r="DU63" s="64"/>
      <c r="DV63" s="64"/>
      <c r="DW63" s="64"/>
      <c r="DX63" s="64"/>
      <c r="DY63" s="64"/>
      <c r="DZ63" s="64"/>
      <c r="EA63" s="64"/>
      <c r="EB63" s="64"/>
      <c r="EC63" s="64"/>
      <c r="ED63" s="64"/>
      <c r="EE63" s="64"/>
      <c r="EF63" s="64"/>
      <c r="EG63" s="64"/>
      <c r="EH63" s="64"/>
      <c r="EI63" s="64"/>
      <c r="EJ63" s="64"/>
      <c r="EK63" s="64"/>
      <c r="EL63" s="64"/>
      <c r="EM63" s="64"/>
      <c r="EN63" s="64"/>
      <c r="EO63" s="64"/>
      <c r="EP63" s="64"/>
      <c r="EQ63" s="64"/>
      <c r="ER63" s="64"/>
      <c r="ES63" s="64"/>
      <c r="ET63" s="64"/>
      <c r="EU63" s="64"/>
      <c r="EV63" s="64"/>
      <c r="EW63" s="64"/>
      <c r="EX63" s="64"/>
      <c r="EY63" s="64"/>
      <c r="EZ63" s="64"/>
      <c r="FA63" s="64"/>
      <c r="FB63" s="64"/>
      <c r="FC63" s="64"/>
      <c r="FD63" s="64"/>
      <c r="FE63" s="64"/>
      <c r="FF63" s="64"/>
      <c r="FG63" s="64"/>
      <c r="FH63" s="64"/>
      <c r="FI63" s="64"/>
      <c r="FJ63" s="64"/>
      <c r="FK63" s="64"/>
      <c r="FL63" s="64"/>
      <c r="FM63" s="64"/>
      <c r="FN63" s="64"/>
      <c r="FO63" s="64"/>
      <c r="FP63" s="64"/>
      <c r="FQ63" s="64"/>
      <c r="FR63" s="64"/>
      <c r="FS63" s="64"/>
      <c r="FT63" s="64"/>
      <c r="FU63" s="64"/>
      <c r="FV63" s="64"/>
      <c r="FW63" s="64"/>
      <c r="FX63" s="64"/>
      <c r="FY63" s="64"/>
      <c r="FZ63" s="64"/>
      <c r="GA63" s="64"/>
      <c r="GB63" s="64"/>
      <c r="GC63" s="64"/>
      <c r="GD63" s="64"/>
      <c r="GE63" s="64"/>
      <c r="GF63" s="64"/>
      <c r="GG63" s="64"/>
      <c r="GH63" s="64"/>
      <c r="GI63" s="64"/>
      <c r="GJ63" s="64"/>
      <c r="GK63" s="64"/>
      <c r="GL63" s="64"/>
      <c r="GM63" s="64"/>
      <c r="GN63" s="64"/>
      <c r="GO63" s="64"/>
      <c r="GP63" s="64"/>
      <c r="GQ63" s="64"/>
      <c r="GR63" s="64"/>
      <c r="GS63" s="64"/>
      <c r="GT63" s="64"/>
      <c r="GU63" s="64"/>
      <c r="GV63" s="64"/>
      <c r="GW63" s="64"/>
      <c r="GX63" s="64"/>
      <c r="GY63" s="64"/>
      <c r="GZ63" s="64"/>
      <c r="HA63" s="64"/>
      <c r="HB63" s="64"/>
      <c r="HC63" s="64"/>
      <c r="HD63" s="64"/>
      <c r="HE63" s="64"/>
      <c r="HF63" s="64"/>
      <c r="HG63" s="64"/>
      <c r="HH63" s="64"/>
      <c r="HI63" s="64"/>
      <c r="HJ63" s="64"/>
      <c r="HK63" s="64"/>
      <c r="HL63" s="64"/>
      <c r="HM63" s="64"/>
      <c r="HN63" s="64"/>
      <c r="HO63" s="64"/>
      <c r="HP63" s="64"/>
      <c r="HQ63" s="64"/>
      <c r="HR63" s="64"/>
      <c r="HS63" s="64"/>
      <c r="HT63" s="64"/>
      <c r="HU63" s="64"/>
      <c r="HV63" s="64"/>
      <c r="HW63" s="64"/>
      <c r="HX63" s="64"/>
      <c r="HY63" s="64"/>
      <c r="HZ63" s="64"/>
      <c r="IA63" s="64"/>
      <c r="IB63" s="64"/>
      <c r="IC63" s="64"/>
      <c r="ID63" s="64"/>
      <c r="IE63" s="64"/>
      <c r="IF63" s="64"/>
      <c r="IG63" s="64"/>
      <c r="IH63" s="64"/>
      <c r="II63" s="64"/>
      <c r="IJ63" s="64"/>
      <c r="IK63" s="64"/>
      <c r="IL63" s="64"/>
      <c r="IM63" s="64"/>
      <c r="IN63" s="64"/>
      <c r="IO63" s="64"/>
      <c r="IP63" s="64"/>
      <c r="IQ63" s="64"/>
      <c r="IR63" s="64"/>
      <c r="IS63" s="64"/>
      <c r="IT63" s="64"/>
      <c r="IU63" s="64"/>
      <c r="IV63" s="64"/>
      <c r="IW63" s="64"/>
      <c r="IX63" s="64"/>
    </row>
    <row r="64" spans="1:258">
      <c r="A64" s="376"/>
      <c r="B64" s="379"/>
      <c r="C64" s="376"/>
      <c r="D64" s="147" t="s">
        <v>338</v>
      </c>
      <c r="E64" s="376"/>
      <c r="F64" s="376"/>
      <c r="G64" s="380"/>
      <c r="H64" s="376"/>
      <c r="I64" s="150" t="s">
        <v>333</v>
      </c>
      <c r="J64" s="149" t="s">
        <v>334</v>
      </c>
      <c r="K64" s="145" t="s">
        <v>299</v>
      </c>
      <c r="L64" s="146">
        <v>4</v>
      </c>
      <c r="M64" s="376"/>
      <c r="N64" s="376"/>
      <c r="O64" s="145"/>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c r="BC64" s="64"/>
      <c r="BD64" s="64"/>
      <c r="BE64" s="64"/>
      <c r="BF64" s="64"/>
      <c r="BG64" s="64"/>
      <c r="BH64" s="64"/>
      <c r="BI64" s="64"/>
      <c r="BJ64" s="64"/>
      <c r="BK64" s="64"/>
      <c r="BL64" s="64"/>
      <c r="BM64" s="64"/>
      <c r="BN64" s="64"/>
      <c r="BO64" s="64"/>
      <c r="BP64" s="64"/>
      <c r="BQ64" s="64"/>
      <c r="BR64" s="64"/>
      <c r="BS64" s="64"/>
      <c r="BT64" s="64"/>
      <c r="BU64" s="64"/>
      <c r="BV64" s="64"/>
      <c r="BW64" s="64"/>
      <c r="BX64" s="64"/>
      <c r="BY64" s="64"/>
      <c r="BZ64" s="64"/>
      <c r="CA64" s="64"/>
      <c r="CB64" s="64"/>
      <c r="CC64" s="64"/>
      <c r="CD64" s="64"/>
      <c r="CE64" s="64"/>
      <c r="CF64" s="64"/>
      <c r="CG64" s="64"/>
      <c r="CH64" s="64"/>
      <c r="CI64" s="64"/>
      <c r="CJ64" s="64"/>
      <c r="CK64" s="64"/>
      <c r="CL64" s="64"/>
      <c r="CM64" s="64"/>
      <c r="CN64" s="64"/>
      <c r="CO64" s="64"/>
      <c r="CP64" s="64"/>
      <c r="CQ64" s="64"/>
      <c r="CR64" s="64"/>
      <c r="CS64" s="64"/>
      <c r="CT64" s="64"/>
      <c r="CU64" s="64"/>
      <c r="CV64" s="64"/>
      <c r="CW64" s="64"/>
      <c r="CX64" s="64"/>
      <c r="CY64" s="64"/>
      <c r="CZ64" s="64"/>
      <c r="DA64" s="64"/>
      <c r="DB64" s="64"/>
      <c r="DC64" s="64"/>
      <c r="DD64" s="64"/>
      <c r="DE64" s="64"/>
      <c r="DF64" s="64"/>
      <c r="DG64" s="64"/>
      <c r="DH64" s="64"/>
      <c r="DI64" s="64"/>
      <c r="DJ64" s="64"/>
      <c r="DK64" s="64"/>
      <c r="DL64" s="64"/>
      <c r="DM64" s="64"/>
      <c r="DN64" s="64"/>
      <c r="DO64" s="64"/>
      <c r="DP64" s="64"/>
      <c r="DQ64" s="64"/>
      <c r="DR64" s="64"/>
      <c r="DS64" s="64"/>
      <c r="DT64" s="64"/>
      <c r="DU64" s="64"/>
      <c r="DV64" s="64"/>
      <c r="DW64" s="64"/>
      <c r="DX64" s="64"/>
      <c r="DY64" s="64"/>
      <c r="DZ64" s="64"/>
      <c r="EA64" s="64"/>
      <c r="EB64" s="64"/>
      <c r="EC64" s="64"/>
      <c r="ED64" s="64"/>
      <c r="EE64" s="64"/>
      <c r="EF64" s="64"/>
      <c r="EG64" s="64"/>
      <c r="EH64" s="64"/>
      <c r="EI64" s="64"/>
      <c r="EJ64" s="64"/>
      <c r="EK64" s="64"/>
      <c r="EL64" s="64"/>
      <c r="EM64" s="64"/>
      <c r="EN64" s="64"/>
      <c r="EO64" s="64"/>
      <c r="EP64" s="64"/>
      <c r="EQ64" s="64"/>
      <c r="ER64" s="64"/>
      <c r="ES64" s="64"/>
      <c r="ET64" s="64"/>
      <c r="EU64" s="64"/>
      <c r="EV64" s="64"/>
      <c r="EW64" s="64"/>
      <c r="EX64" s="64"/>
      <c r="EY64" s="64"/>
      <c r="EZ64" s="64"/>
      <c r="FA64" s="64"/>
      <c r="FB64" s="64"/>
      <c r="FC64" s="64"/>
      <c r="FD64" s="64"/>
      <c r="FE64" s="64"/>
      <c r="FF64" s="64"/>
      <c r="FG64" s="64"/>
      <c r="FH64" s="64"/>
      <c r="FI64" s="64"/>
      <c r="FJ64" s="64"/>
      <c r="FK64" s="64"/>
      <c r="FL64" s="64"/>
      <c r="FM64" s="64"/>
      <c r="FN64" s="64"/>
      <c r="FO64" s="64"/>
      <c r="FP64" s="64"/>
      <c r="FQ64" s="64"/>
      <c r="FR64" s="64"/>
      <c r="FS64" s="64"/>
      <c r="FT64" s="64"/>
      <c r="FU64" s="64"/>
      <c r="FV64" s="64"/>
      <c r="FW64" s="64"/>
      <c r="FX64" s="64"/>
      <c r="FY64" s="64"/>
      <c r="FZ64" s="64"/>
      <c r="GA64" s="64"/>
      <c r="GB64" s="64"/>
      <c r="GC64" s="64"/>
      <c r="GD64" s="64"/>
      <c r="GE64" s="64"/>
      <c r="GF64" s="64"/>
      <c r="GG64" s="64"/>
      <c r="GH64" s="64"/>
      <c r="GI64" s="64"/>
      <c r="GJ64" s="64"/>
      <c r="GK64" s="64"/>
      <c r="GL64" s="64"/>
      <c r="GM64" s="64"/>
      <c r="GN64" s="64"/>
      <c r="GO64" s="64"/>
      <c r="GP64" s="64"/>
      <c r="GQ64" s="64"/>
      <c r="GR64" s="64"/>
      <c r="GS64" s="64"/>
      <c r="GT64" s="64"/>
      <c r="GU64" s="64"/>
      <c r="GV64" s="64"/>
      <c r="GW64" s="64"/>
      <c r="GX64" s="64"/>
      <c r="GY64" s="64"/>
      <c r="GZ64" s="64"/>
      <c r="HA64" s="64"/>
      <c r="HB64" s="64"/>
      <c r="HC64" s="64"/>
      <c r="HD64" s="64"/>
      <c r="HE64" s="64"/>
      <c r="HF64" s="64"/>
      <c r="HG64" s="64"/>
      <c r="HH64" s="64"/>
      <c r="HI64" s="64"/>
      <c r="HJ64" s="64"/>
      <c r="HK64" s="64"/>
      <c r="HL64" s="64"/>
      <c r="HM64" s="64"/>
      <c r="HN64" s="64"/>
      <c r="HO64" s="64"/>
      <c r="HP64" s="64"/>
      <c r="HQ64" s="64"/>
      <c r="HR64" s="64"/>
      <c r="HS64" s="64"/>
      <c r="HT64" s="64"/>
      <c r="HU64" s="64"/>
      <c r="HV64" s="64"/>
      <c r="HW64" s="64"/>
      <c r="HX64" s="64"/>
      <c r="HY64" s="64"/>
      <c r="HZ64" s="64"/>
      <c r="IA64" s="64"/>
      <c r="IB64" s="64"/>
      <c r="IC64" s="64"/>
      <c r="ID64" s="64"/>
      <c r="IE64" s="64"/>
      <c r="IF64" s="64"/>
      <c r="IG64" s="64"/>
      <c r="IH64" s="64"/>
      <c r="II64" s="64"/>
      <c r="IJ64" s="64"/>
      <c r="IK64" s="64"/>
      <c r="IL64" s="64"/>
      <c r="IM64" s="64"/>
      <c r="IN64" s="64"/>
      <c r="IO64" s="64"/>
      <c r="IP64" s="64"/>
      <c r="IQ64" s="64"/>
      <c r="IR64" s="64"/>
      <c r="IS64" s="64"/>
      <c r="IT64" s="64"/>
      <c r="IU64" s="64"/>
      <c r="IV64" s="64"/>
      <c r="IW64" s="64"/>
      <c r="IX64" s="64"/>
    </row>
    <row r="65" spans="1:258" ht="9.75" customHeight="1">
      <c r="A65" s="376"/>
      <c r="B65" s="379"/>
      <c r="C65" s="376"/>
      <c r="D65" s="147"/>
      <c r="E65" s="376"/>
      <c r="F65" s="376"/>
      <c r="G65" s="380"/>
      <c r="H65" s="376"/>
      <c r="I65" s="150"/>
      <c r="J65" s="151"/>
      <c r="K65" s="145" t="s">
        <v>301</v>
      </c>
      <c r="L65" s="146" t="s">
        <v>301</v>
      </c>
      <c r="M65" s="376"/>
      <c r="N65" s="376"/>
      <c r="O65" s="145"/>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64"/>
      <c r="AP65" s="64"/>
      <c r="AQ65" s="64"/>
      <c r="AR65" s="64"/>
      <c r="AS65" s="64"/>
      <c r="AT65" s="64"/>
      <c r="AU65" s="64"/>
      <c r="AV65" s="64"/>
      <c r="AW65" s="64"/>
      <c r="AX65" s="64"/>
      <c r="AY65" s="64"/>
      <c r="AZ65" s="64"/>
      <c r="BA65" s="64"/>
      <c r="BB65" s="64"/>
      <c r="BC65" s="64"/>
      <c r="BD65" s="64"/>
      <c r="BE65" s="64"/>
      <c r="BF65" s="64"/>
      <c r="BG65" s="64"/>
      <c r="BH65" s="64"/>
      <c r="BI65" s="64"/>
      <c r="BJ65" s="64"/>
      <c r="BK65" s="64"/>
      <c r="BL65" s="64"/>
      <c r="BM65" s="64"/>
      <c r="BN65" s="64"/>
      <c r="BO65" s="64"/>
      <c r="BP65" s="64"/>
      <c r="BQ65" s="64"/>
      <c r="BR65" s="64"/>
      <c r="BS65" s="64"/>
      <c r="BT65" s="64"/>
      <c r="BU65" s="64"/>
      <c r="BV65" s="64"/>
      <c r="BW65" s="64"/>
      <c r="BX65" s="64"/>
      <c r="BY65" s="64"/>
      <c r="BZ65" s="64"/>
      <c r="CA65" s="64"/>
      <c r="CB65" s="64"/>
      <c r="CC65" s="64"/>
      <c r="CD65" s="64"/>
      <c r="CE65" s="64"/>
      <c r="CF65" s="64"/>
      <c r="CG65" s="64"/>
      <c r="CH65" s="64"/>
      <c r="CI65" s="64"/>
      <c r="CJ65" s="64"/>
      <c r="CK65" s="64"/>
      <c r="CL65" s="64"/>
      <c r="CM65" s="64"/>
      <c r="CN65" s="64"/>
      <c r="CO65" s="64"/>
      <c r="CP65" s="64"/>
      <c r="CQ65" s="64"/>
      <c r="CR65" s="64"/>
      <c r="CS65" s="64"/>
      <c r="CT65" s="64"/>
      <c r="CU65" s="64"/>
      <c r="CV65" s="64"/>
      <c r="CW65" s="64"/>
      <c r="CX65" s="64"/>
      <c r="CY65" s="64"/>
      <c r="CZ65" s="64"/>
      <c r="DA65" s="64"/>
      <c r="DB65" s="64"/>
      <c r="DC65" s="64"/>
      <c r="DD65" s="64"/>
      <c r="DE65" s="64"/>
      <c r="DF65" s="64"/>
      <c r="DG65" s="64"/>
      <c r="DH65" s="64"/>
      <c r="DI65" s="64"/>
      <c r="DJ65" s="64"/>
      <c r="DK65" s="64"/>
      <c r="DL65" s="64"/>
      <c r="DM65" s="64"/>
      <c r="DN65" s="64"/>
      <c r="DO65" s="64"/>
      <c r="DP65" s="64"/>
      <c r="DQ65" s="64"/>
      <c r="DR65" s="64"/>
      <c r="DS65" s="64"/>
      <c r="DT65" s="64"/>
      <c r="DU65" s="64"/>
      <c r="DV65" s="64"/>
      <c r="DW65" s="64"/>
      <c r="DX65" s="64"/>
      <c r="DY65" s="64"/>
      <c r="DZ65" s="64"/>
      <c r="EA65" s="64"/>
      <c r="EB65" s="64"/>
      <c r="EC65" s="64"/>
      <c r="ED65" s="64"/>
      <c r="EE65" s="64"/>
      <c r="EF65" s="64"/>
      <c r="EG65" s="64"/>
      <c r="EH65" s="64"/>
      <c r="EI65" s="64"/>
      <c r="EJ65" s="64"/>
      <c r="EK65" s="64"/>
      <c r="EL65" s="64"/>
      <c r="EM65" s="64"/>
      <c r="EN65" s="64"/>
      <c r="EO65" s="64"/>
      <c r="EP65" s="64"/>
      <c r="EQ65" s="64"/>
      <c r="ER65" s="64"/>
      <c r="ES65" s="64"/>
      <c r="ET65" s="64"/>
      <c r="EU65" s="64"/>
      <c r="EV65" s="64"/>
      <c r="EW65" s="64"/>
      <c r="EX65" s="64"/>
      <c r="EY65" s="64"/>
      <c r="EZ65" s="64"/>
      <c r="FA65" s="64"/>
      <c r="FB65" s="64"/>
      <c r="FC65" s="64"/>
      <c r="FD65" s="64"/>
      <c r="FE65" s="64"/>
      <c r="FF65" s="64"/>
      <c r="FG65" s="64"/>
      <c r="FH65" s="64"/>
      <c r="FI65" s="64"/>
      <c r="FJ65" s="64"/>
      <c r="FK65" s="64"/>
      <c r="FL65" s="64"/>
      <c r="FM65" s="64"/>
      <c r="FN65" s="64"/>
      <c r="FO65" s="64"/>
      <c r="FP65" s="64"/>
      <c r="FQ65" s="64"/>
      <c r="FR65" s="64"/>
      <c r="FS65" s="64"/>
      <c r="FT65" s="64"/>
      <c r="FU65" s="64"/>
      <c r="FV65" s="64"/>
      <c r="FW65" s="64"/>
      <c r="FX65" s="64"/>
      <c r="FY65" s="64"/>
      <c r="FZ65" s="64"/>
      <c r="GA65" s="64"/>
      <c r="GB65" s="64"/>
      <c r="GC65" s="64"/>
      <c r="GD65" s="64"/>
      <c r="GE65" s="64"/>
      <c r="GF65" s="64"/>
      <c r="GG65" s="64"/>
      <c r="GH65" s="64"/>
      <c r="GI65" s="64"/>
      <c r="GJ65" s="64"/>
      <c r="GK65" s="64"/>
      <c r="GL65" s="64"/>
      <c r="GM65" s="64"/>
      <c r="GN65" s="64"/>
      <c r="GO65" s="64"/>
      <c r="GP65" s="64"/>
      <c r="GQ65" s="64"/>
      <c r="GR65" s="64"/>
      <c r="GS65" s="64"/>
      <c r="GT65" s="64"/>
      <c r="GU65" s="64"/>
      <c r="GV65" s="64"/>
      <c r="GW65" s="64"/>
      <c r="GX65" s="64"/>
      <c r="GY65" s="64"/>
      <c r="GZ65" s="64"/>
      <c r="HA65" s="64"/>
      <c r="HB65" s="64"/>
      <c r="HC65" s="64"/>
      <c r="HD65" s="64"/>
      <c r="HE65" s="64"/>
      <c r="HF65" s="64"/>
      <c r="HG65" s="64"/>
      <c r="HH65" s="64"/>
      <c r="HI65" s="64"/>
      <c r="HJ65" s="64"/>
      <c r="HK65" s="64"/>
      <c r="HL65" s="64"/>
      <c r="HM65" s="64"/>
      <c r="HN65" s="64"/>
      <c r="HO65" s="64"/>
      <c r="HP65" s="64"/>
      <c r="HQ65" s="64"/>
      <c r="HR65" s="64"/>
      <c r="HS65" s="64"/>
      <c r="HT65" s="64"/>
      <c r="HU65" s="64"/>
      <c r="HV65" s="64"/>
      <c r="HW65" s="64"/>
      <c r="HX65" s="64"/>
      <c r="HY65" s="64"/>
      <c r="HZ65" s="64"/>
      <c r="IA65" s="64"/>
      <c r="IB65" s="64"/>
      <c r="IC65" s="64"/>
      <c r="ID65" s="64"/>
      <c r="IE65" s="64"/>
      <c r="IF65" s="64"/>
      <c r="IG65" s="64"/>
      <c r="IH65" s="64"/>
      <c r="II65" s="64"/>
      <c r="IJ65" s="64"/>
      <c r="IK65" s="64"/>
      <c r="IL65" s="64"/>
      <c r="IM65" s="64"/>
      <c r="IN65" s="64"/>
      <c r="IO65" s="64"/>
      <c r="IP65" s="64"/>
      <c r="IQ65" s="64"/>
      <c r="IR65" s="64"/>
      <c r="IS65" s="64"/>
      <c r="IT65" s="64"/>
      <c r="IU65" s="64"/>
      <c r="IV65" s="64"/>
      <c r="IW65" s="64"/>
      <c r="IX65" s="64"/>
    </row>
    <row r="66" spans="1:258" ht="9.75" customHeight="1">
      <c r="A66" s="376"/>
      <c r="B66" s="379"/>
      <c r="C66" s="376"/>
      <c r="D66" s="147"/>
      <c r="E66" s="376"/>
      <c r="F66" s="376"/>
      <c r="G66" s="380"/>
      <c r="H66" s="376"/>
      <c r="I66" s="150"/>
      <c r="J66" s="151"/>
      <c r="K66" s="145" t="s">
        <v>301</v>
      </c>
      <c r="L66" s="146" t="s">
        <v>301</v>
      </c>
      <c r="M66" s="376"/>
      <c r="N66" s="376"/>
      <c r="O66" s="145"/>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c r="AY66" s="64"/>
      <c r="AZ66" s="64"/>
      <c r="BA66" s="64"/>
      <c r="BB66" s="64"/>
      <c r="BC66" s="64"/>
      <c r="BD66" s="64"/>
      <c r="BE66" s="64"/>
      <c r="BF66" s="64"/>
      <c r="BG66" s="64"/>
      <c r="BH66" s="64"/>
      <c r="BI66" s="64"/>
      <c r="BJ66" s="64"/>
      <c r="BK66" s="64"/>
      <c r="BL66" s="64"/>
      <c r="BM66" s="64"/>
      <c r="BN66" s="64"/>
      <c r="BO66" s="64"/>
      <c r="BP66" s="64"/>
      <c r="BQ66" s="64"/>
      <c r="BR66" s="64"/>
      <c r="BS66" s="64"/>
      <c r="BT66" s="64"/>
      <c r="BU66" s="64"/>
      <c r="BV66" s="64"/>
      <c r="BW66" s="64"/>
      <c r="BX66" s="64"/>
      <c r="BY66" s="64"/>
      <c r="BZ66" s="64"/>
      <c r="CA66" s="64"/>
      <c r="CB66" s="64"/>
      <c r="CC66" s="64"/>
      <c r="CD66" s="64"/>
      <c r="CE66" s="64"/>
      <c r="CF66" s="64"/>
      <c r="CG66" s="64"/>
      <c r="CH66" s="64"/>
      <c r="CI66" s="64"/>
      <c r="CJ66" s="64"/>
      <c r="CK66" s="64"/>
      <c r="CL66" s="64"/>
      <c r="CM66" s="64"/>
      <c r="CN66" s="64"/>
      <c r="CO66" s="64"/>
      <c r="CP66" s="64"/>
      <c r="CQ66" s="64"/>
      <c r="CR66" s="64"/>
      <c r="CS66" s="64"/>
      <c r="CT66" s="64"/>
      <c r="CU66" s="64"/>
      <c r="CV66" s="64"/>
      <c r="CW66" s="64"/>
      <c r="CX66" s="64"/>
      <c r="CY66" s="64"/>
      <c r="CZ66" s="64"/>
      <c r="DA66" s="64"/>
      <c r="DB66" s="64"/>
      <c r="DC66" s="64"/>
      <c r="DD66" s="64"/>
      <c r="DE66" s="64"/>
      <c r="DF66" s="64"/>
      <c r="DG66" s="64"/>
      <c r="DH66" s="64"/>
      <c r="DI66" s="64"/>
      <c r="DJ66" s="64"/>
      <c r="DK66" s="64"/>
      <c r="DL66" s="64"/>
      <c r="DM66" s="64"/>
      <c r="DN66" s="64"/>
      <c r="DO66" s="64"/>
      <c r="DP66" s="64"/>
      <c r="DQ66" s="64"/>
      <c r="DR66" s="64"/>
      <c r="DS66" s="64"/>
      <c r="DT66" s="64"/>
      <c r="DU66" s="64"/>
      <c r="DV66" s="64"/>
      <c r="DW66" s="64"/>
      <c r="DX66" s="64"/>
      <c r="DY66" s="64"/>
      <c r="DZ66" s="64"/>
      <c r="EA66" s="64"/>
      <c r="EB66" s="64"/>
      <c r="EC66" s="64"/>
      <c r="ED66" s="64"/>
      <c r="EE66" s="64"/>
      <c r="EF66" s="64"/>
      <c r="EG66" s="64"/>
      <c r="EH66" s="64"/>
      <c r="EI66" s="64"/>
      <c r="EJ66" s="64"/>
      <c r="EK66" s="64"/>
      <c r="EL66" s="64"/>
      <c r="EM66" s="64"/>
      <c r="EN66" s="64"/>
      <c r="EO66" s="64"/>
      <c r="EP66" s="64"/>
      <c r="EQ66" s="64"/>
      <c r="ER66" s="64"/>
      <c r="ES66" s="64"/>
      <c r="ET66" s="64"/>
      <c r="EU66" s="64"/>
      <c r="EV66" s="64"/>
      <c r="EW66" s="64"/>
      <c r="EX66" s="64"/>
      <c r="EY66" s="64"/>
      <c r="EZ66" s="64"/>
      <c r="FA66" s="64"/>
      <c r="FB66" s="64"/>
      <c r="FC66" s="64"/>
      <c r="FD66" s="64"/>
      <c r="FE66" s="64"/>
      <c r="FF66" s="64"/>
      <c r="FG66" s="64"/>
      <c r="FH66" s="64"/>
      <c r="FI66" s="64"/>
      <c r="FJ66" s="64"/>
      <c r="FK66" s="64"/>
      <c r="FL66" s="64"/>
      <c r="FM66" s="64"/>
      <c r="FN66" s="64"/>
      <c r="FO66" s="64"/>
      <c r="FP66" s="64"/>
      <c r="FQ66" s="64"/>
      <c r="FR66" s="64"/>
      <c r="FS66" s="64"/>
      <c r="FT66" s="64"/>
      <c r="FU66" s="64"/>
      <c r="FV66" s="64"/>
      <c r="FW66" s="64"/>
      <c r="FX66" s="64"/>
      <c r="FY66" s="64"/>
      <c r="FZ66" s="64"/>
      <c r="GA66" s="64"/>
      <c r="GB66" s="64"/>
      <c r="GC66" s="64"/>
      <c r="GD66" s="64"/>
      <c r="GE66" s="64"/>
      <c r="GF66" s="64"/>
      <c r="GG66" s="64"/>
      <c r="GH66" s="64"/>
      <c r="GI66" s="64"/>
      <c r="GJ66" s="64"/>
      <c r="GK66" s="64"/>
      <c r="GL66" s="64"/>
      <c r="GM66" s="64"/>
      <c r="GN66" s="64"/>
      <c r="GO66" s="64"/>
      <c r="GP66" s="64"/>
      <c r="GQ66" s="64"/>
      <c r="GR66" s="64"/>
      <c r="GS66" s="64"/>
      <c r="GT66" s="64"/>
      <c r="GU66" s="64"/>
      <c r="GV66" s="64"/>
      <c r="GW66" s="64"/>
      <c r="GX66" s="64"/>
      <c r="GY66" s="64"/>
      <c r="GZ66" s="64"/>
      <c r="HA66" s="64"/>
      <c r="HB66" s="64"/>
      <c r="HC66" s="64"/>
      <c r="HD66" s="64"/>
      <c r="HE66" s="64"/>
      <c r="HF66" s="64"/>
      <c r="HG66" s="64"/>
      <c r="HH66" s="64"/>
      <c r="HI66" s="64"/>
      <c r="HJ66" s="64"/>
      <c r="HK66" s="64"/>
      <c r="HL66" s="64"/>
      <c r="HM66" s="64"/>
      <c r="HN66" s="64"/>
      <c r="HO66" s="64"/>
      <c r="HP66" s="64"/>
      <c r="HQ66" s="64"/>
      <c r="HR66" s="64"/>
      <c r="HS66" s="64"/>
      <c r="HT66" s="64"/>
      <c r="HU66" s="64"/>
      <c r="HV66" s="64"/>
      <c r="HW66" s="64"/>
      <c r="HX66" s="64"/>
      <c r="HY66" s="64"/>
      <c r="HZ66" s="64"/>
      <c r="IA66" s="64"/>
      <c r="IB66" s="64"/>
      <c r="IC66" s="64"/>
      <c r="ID66" s="64"/>
      <c r="IE66" s="64"/>
      <c r="IF66" s="64"/>
      <c r="IG66" s="64"/>
      <c r="IH66" s="64"/>
      <c r="II66" s="64"/>
      <c r="IJ66" s="64"/>
      <c r="IK66" s="64"/>
      <c r="IL66" s="64"/>
      <c r="IM66" s="64"/>
      <c r="IN66" s="64"/>
      <c r="IO66" s="64"/>
      <c r="IP66" s="64"/>
      <c r="IQ66" s="64"/>
      <c r="IR66" s="64"/>
      <c r="IS66" s="64"/>
      <c r="IT66" s="64"/>
      <c r="IU66" s="64"/>
      <c r="IV66" s="64"/>
      <c r="IW66" s="64"/>
      <c r="IX66" s="64"/>
    </row>
    <row r="67" spans="1:258" ht="9.75" customHeight="1">
      <c r="A67" s="376"/>
      <c r="B67" s="379"/>
      <c r="C67" s="376"/>
      <c r="D67" s="147"/>
      <c r="E67" s="376"/>
      <c r="F67" s="376"/>
      <c r="G67" s="380"/>
      <c r="H67" s="376"/>
      <c r="I67" s="150"/>
      <c r="J67" s="151"/>
      <c r="K67" s="145" t="s">
        <v>301</v>
      </c>
      <c r="L67" s="146" t="s">
        <v>301</v>
      </c>
      <c r="M67" s="376"/>
      <c r="N67" s="376"/>
      <c r="O67" s="145"/>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c r="BC67" s="64"/>
      <c r="BD67" s="64"/>
      <c r="BE67" s="64"/>
      <c r="BF67" s="64"/>
      <c r="BG67" s="64"/>
      <c r="BH67" s="64"/>
      <c r="BI67" s="64"/>
      <c r="BJ67" s="64"/>
      <c r="BK67" s="64"/>
      <c r="BL67" s="64"/>
      <c r="BM67" s="64"/>
      <c r="BN67" s="64"/>
      <c r="BO67" s="64"/>
      <c r="BP67" s="64"/>
      <c r="BQ67" s="64"/>
      <c r="BR67" s="64"/>
      <c r="BS67" s="64"/>
      <c r="BT67" s="64"/>
      <c r="BU67" s="64"/>
      <c r="BV67" s="64"/>
      <c r="BW67" s="64"/>
      <c r="BX67" s="64"/>
      <c r="BY67" s="64"/>
      <c r="BZ67" s="64"/>
      <c r="CA67" s="64"/>
      <c r="CB67" s="64"/>
      <c r="CC67" s="64"/>
      <c r="CD67" s="64"/>
      <c r="CE67" s="64"/>
      <c r="CF67" s="64"/>
      <c r="CG67" s="64"/>
      <c r="CH67" s="64"/>
      <c r="CI67" s="64"/>
      <c r="CJ67" s="64"/>
      <c r="CK67" s="64"/>
      <c r="CL67" s="64"/>
      <c r="CM67" s="64"/>
      <c r="CN67" s="64"/>
      <c r="CO67" s="64"/>
      <c r="CP67" s="64"/>
      <c r="CQ67" s="64"/>
      <c r="CR67" s="64"/>
      <c r="CS67" s="64"/>
      <c r="CT67" s="64"/>
      <c r="CU67" s="64"/>
      <c r="CV67" s="64"/>
      <c r="CW67" s="64"/>
      <c r="CX67" s="64"/>
      <c r="CY67" s="64"/>
      <c r="CZ67" s="64"/>
      <c r="DA67" s="64"/>
      <c r="DB67" s="64"/>
      <c r="DC67" s="64"/>
      <c r="DD67" s="64"/>
      <c r="DE67" s="64"/>
      <c r="DF67" s="64"/>
      <c r="DG67" s="64"/>
      <c r="DH67" s="64"/>
      <c r="DI67" s="64"/>
      <c r="DJ67" s="64"/>
      <c r="DK67" s="64"/>
      <c r="DL67" s="64"/>
      <c r="DM67" s="64"/>
      <c r="DN67" s="64"/>
      <c r="DO67" s="64"/>
      <c r="DP67" s="64"/>
      <c r="DQ67" s="64"/>
      <c r="DR67" s="64"/>
      <c r="DS67" s="64"/>
      <c r="DT67" s="64"/>
      <c r="DU67" s="64"/>
      <c r="DV67" s="64"/>
      <c r="DW67" s="64"/>
      <c r="DX67" s="64"/>
      <c r="DY67" s="64"/>
      <c r="DZ67" s="64"/>
      <c r="EA67" s="64"/>
      <c r="EB67" s="64"/>
      <c r="EC67" s="64"/>
      <c r="ED67" s="64"/>
      <c r="EE67" s="64"/>
      <c r="EF67" s="64"/>
      <c r="EG67" s="64"/>
      <c r="EH67" s="64"/>
      <c r="EI67" s="64"/>
      <c r="EJ67" s="64"/>
      <c r="EK67" s="64"/>
      <c r="EL67" s="64"/>
      <c r="EM67" s="64"/>
      <c r="EN67" s="64"/>
      <c r="EO67" s="64"/>
      <c r="EP67" s="64"/>
      <c r="EQ67" s="64"/>
      <c r="ER67" s="64"/>
      <c r="ES67" s="64"/>
      <c r="ET67" s="64"/>
      <c r="EU67" s="64"/>
      <c r="EV67" s="64"/>
      <c r="EW67" s="64"/>
      <c r="EX67" s="64"/>
      <c r="EY67" s="64"/>
      <c r="EZ67" s="64"/>
      <c r="FA67" s="64"/>
      <c r="FB67" s="64"/>
      <c r="FC67" s="64"/>
      <c r="FD67" s="64"/>
      <c r="FE67" s="64"/>
      <c r="FF67" s="64"/>
      <c r="FG67" s="64"/>
      <c r="FH67" s="64"/>
      <c r="FI67" s="64"/>
      <c r="FJ67" s="64"/>
      <c r="FK67" s="64"/>
      <c r="FL67" s="64"/>
      <c r="FM67" s="64"/>
      <c r="FN67" s="64"/>
      <c r="FO67" s="64"/>
      <c r="FP67" s="64"/>
      <c r="FQ67" s="64"/>
      <c r="FR67" s="64"/>
      <c r="FS67" s="64"/>
      <c r="FT67" s="64"/>
      <c r="FU67" s="64"/>
      <c r="FV67" s="64"/>
      <c r="FW67" s="64"/>
      <c r="FX67" s="64"/>
      <c r="FY67" s="64"/>
      <c r="FZ67" s="64"/>
      <c r="GA67" s="64"/>
      <c r="GB67" s="64"/>
      <c r="GC67" s="64"/>
      <c r="GD67" s="64"/>
      <c r="GE67" s="64"/>
      <c r="GF67" s="64"/>
      <c r="GG67" s="64"/>
      <c r="GH67" s="64"/>
      <c r="GI67" s="64"/>
      <c r="GJ67" s="64"/>
      <c r="GK67" s="64"/>
      <c r="GL67" s="64"/>
      <c r="GM67" s="64"/>
      <c r="GN67" s="64"/>
      <c r="GO67" s="64"/>
      <c r="GP67" s="64"/>
      <c r="GQ67" s="64"/>
      <c r="GR67" s="64"/>
      <c r="GS67" s="64"/>
      <c r="GT67" s="64"/>
      <c r="GU67" s="64"/>
      <c r="GV67" s="64"/>
      <c r="GW67" s="64"/>
      <c r="GX67" s="64"/>
      <c r="GY67" s="64"/>
      <c r="GZ67" s="64"/>
      <c r="HA67" s="64"/>
      <c r="HB67" s="64"/>
      <c r="HC67" s="64"/>
      <c r="HD67" s="64"/>
      <c r="HE67" s="64"/>
      <c r="HF67" s="64"/>
      <c r="HG67" s="64"/>
      <c r="HH67" s="64"/>
      <c r="HI67" s="64"/>
      <c r="HJ67" s="64"/>
      <c r="HK67" s="64"/>
      <c r="HL67" s="64"/>
      <c r="HM67" s="64"/>
      <c r="HN67" s="64"/>
      <c r="HO67" s="64"/>
      <c r="HP67" s="64"/>
      <c r="HQ67" s="64"/>
      <c r="HR67" s="64"/>
      <c r="HS67" s="64"/>
      <c r="HT67" s="64"/>
      <c r="HU67" s="64"/>
      <c r="HV67" s="64"/>
      <c r="HW67" s="64"/>
      <c r="HX67" s="64"/>
      <c r="HY67" s="64"/>
      <c r="HZ67" s="64"/>
      <c r="IA67" s="64"/>
      <c r="IB67" s="64"/>
      <c r="IC67" s="64"/>
      <c r="ID67" s="64"/>
      <c r="IE67" s="64"/>
      <c r="IF67" s="64"/>
      <c r="IG67" s="64"/>
      <c r="IH67" s="64"/>
      <c r="II67" s="64"/>
      <c r="IJ67" s="64"/>
      <c r="IK67" s="64"/>
      <c r="IL67" s="64"/>
      <c r="IM67" s="64"/>
      <c r="IN67" s="64"/>
      <c r="IO67" s="64"/>
      <c r="IP67" s="64"/>
      <c r="IQ67" s="64"/>
      <c r="IR67" s="64"/>
      <c r="IS67" s="64"/>
      <c r="IT67" s="64"/>
      <c r="IU67" s="64"/>
      <c r="IV67" s="64"/>
      <c r="IW67" s="64"/>
      <c r="IX67" s="64"/>
    </row>
    <row r="68" spans="1:258" ht="9.75" customHeight="1">
      <c r="A68" s="376"/>
      <c r="B68" s="379"/>
      <c r="C68" s="376"/>
      <c r="D68" s="147"/>
      <c r="E68" s="376"/>
      <c r="F68" s="376"/>
      <c r="G68" s="380"/>
      <c r="H68" s="376"/>
      <c r="I68" s="150"/>
      <c r="J68" s="151"/>
      <c r="K68" s="145" t="s">
        <v>301</v>
      </c>
      <c r="L68" s="146" t="s">
        <v>301</v>
      </c>
      <c r="M68" s="376"/>
      <c r="N68" s="376"/>
      <c r="O68" s="145"/>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c r="BC68" s="64"/>
      <c r="BD68" s="64"/>
      <c r="BE68" s="64"/>
      <c r="BF68" s="64"/>
      <c r="BG68" s="64"/>
      <c r="BH68" s="64"/>
      <c r="BI68" s="64"/>
      <c r="BJ68" s="64"/>
      <c r="BK68" s="64"/>
      <c r="BL68" s="64"/>
      <c r="BM68" s="64"/>
      <c r="BN68" s="64"/>
      <c r="BO68" s="64"/>
      <c r="BP68" s="64"/>
      <c r="BQ68" s="64"/>
      <c r="BR68" s="64"/>
      <c r="BS68" s="64"/>
      <c r="BT68" s="64"/>
      <c r="BU68" s="64"/>
      <c r="BV68" s="64"/>
      <c r="BW68" s="64"/>
      <c r="BX68" s="64"/>
      <c r="BY68" s="64"/>
      <c r="BZ68" s="64"/>
      <c r="CA68" s="64"/>
      <c r="CB68" s="64"/>
      <c r="CC68" s="64"/>
      <c r="CD68" s="64"/>
      <c r="CE68" s="64"/>
      <c r="CF68" s="64"/>
      <c r="CG68" s="64"/>
      <c r="CH68" s="64"/>
      <c r="CI68" s="64"/>
      <c r="CJ68" s="64"/>
      <c r="CK68" s="64"/>
      <c r="CL68" s="64"/>
      <c r="CM68" s="64"/>
      <c r="CN68" s="64"/>
      <c r="CO68" s="64"/>
      <c r="CP68" s="64"/>
      <c r="CQ68" s="64"/>
      <c r="CR68" s="64"/>
      <c r="CS68" s="64"/>
      <c r="CT68" s="64"/>
      <c r="CU68" s="64"/>
      <c r="CV68" s="64"/>
      <c r="CW68" s="64"/>
      <c r="CX68" s="64"/>
      <c r="CY68" s="64"/>
      <c r="CZ68" s="64"/>
      <c r="DA68" s="64"/>
      <c r="DB68" s="64"/>
      <c r="DC68" s="64"/>
      <c r="DD68" s="64"/>
      <c r="DE68" s="64"/>
      <c r="DF68" s="64"/>
      <c r="DG68" s="64"/>
      <c r="DH68" s="64"/>
      <c r="DI68" s="64"/>
      <c r="DJ68" s="64"/>
      <c r="DK68" s="64"/>
      <c r="DL68" s="64"/>
      <c r="DM68" s="64"/>
      <c r="DN68" s="64"/>
      <c r="DO68" s="64"/>
      <c r="DP68" s="64"/>
      <c r="DQ68" s="64"/>
      <c r="DR68" s="64"/>
      <c r="DS68" s="64"/>
      <c r="DT68" s="64"/>
      <c r="DU68" s="64"/>
      <c r="DV68" s="64"/>
      <c r="DW68" s="64"/>
      <c r="DX68" s="64"/>
      <c r="DY68" s="64"/>
      <c r="DZ68" s="64"/>
      <c r="EA68" s="64"/>
      <c r="EB68" s="64"/>
      <c r="EC68" s="64"/>
      <c r="ED68" s="64"/>
      <c r="EE68" s="64"/>
      <c r="EF68" s="64"/>
      <c r="EG68" s="64"/>
      <c r="EH68" s="64"/>
      <c r="EI68" s="64"/>
      <c r="EJ68" s="64"/>
      <c r="EK68" s="64"/>
      <c r="EL68" s="64"/>
      <c r="EM68" s="64"/>
      <c r="EN68" s="64"/>
      <c r="EO68" s="64"/>
      <c r="EP68" s="64"/>
      <c r="EQ68" s="64"/>
      <c r="ER68" s="64"/>
      <c r="ES68" s="64"/>
      <c r="ET68" s="64"/>
      <c r="EU68" s="64"/>
      <c r="EV68" s="64"/>
      <c r="EW68" s="64"/>
      <c r="EX68" s="64"/>
      <c r="EY68" s="64"/>
      <c r="EZ68" s="64"/>
      <c r="FA68" s="64"/>
      <c r="FB68" s="64"/>
      <c r="FC68" s="64"/>
      <c r="FD68" s="64"/>
      <c r="FE68" s="64"/>
      <c r="FF68" s="64"/>
      <c r="FG68" s="64"/>
      <c r="FH68" s="64"/>
      <c r="FI68" s="64"/>
      <c r="FJ68" s="64"/>
      <c r="FK68" s="64"/>
      <c r="FL68" s="64"/>
      <c r="FM68" s="64"/>
      <c r="FN68" s="64"/>
      <c r="FO68" s="64"/>
      <c r="FP68" s="64"/>
      <c r="FQ68" s="64"/>
      <c r="FR68" s="64"/>
      <c r="FS68" s="64"/>
      <c r="FT68" s="64"/>
      <c r="FU68" s="64"/>
      <c r="FV68" s="64"/>
      <c r="FW68" s="64"/>
      <c r="FX68" s="64"/>
      <c r="FY68" s="64"/>
      <c r="FZ68" s="64"/>
      <c r="GA68" s="64"/>
      <c r="GB68" s="64"/>
      <c r="GC68" s="64"/>
      <c r="GD68" s="64"/>
      <c r="GE68" s="64"/>
      <c r="GF68" s="64"/>
      <c r="GG68" s="64"/>
      <c r="GH68" s="64"/>
      <c r="GI68" s="64"/>
      <c r="GJ68" s="64"/>
      <c r="GK68" s="64"/>
      <c r="GL68" s="64"/>
      <c r="GM68" s="64"/>
      <c r="GN68" s="64"/>
      <c r="GO68" s="64"/>
      <c r="GP68" s="64"/>
      <c r="GQ68" s="64"/>
      <c r="GR68" s="64"/>
      <c r="GS68" s="64"/>
      <c r="GT68" s="64"/>
      <c r="GU68" s="64"/>
      <c r="GV68" s="64"/>
      <c r="GW68" s="64"/>
      <c r="GX68" s="64"/>
      <c r="GY68" s="64"/>
      <c r="GZ68" s="64"/>
      <c r="HA68" s="64"/>
      <c r="HB68" s="64"/>
      <c r="HC68" s="64"/>
      <c r="HD68" s="64"/>
      <c r="HE68" s="64"/>
      <c r="HF68" s="64"/>
      <c r="HG68" s="64"/>
      <c r="HH68" s="64"/>
      <c r="HI68" s="64"/>
      <c r="HJ68" s="64"/>
      <c r="HK68" s="64"/>
      <c r="HL68" s="64"/>
      <c r="HM68" s="64"/>
      <c r="HN68" s="64"/>
      <c r="HO68" s="64"/>
      <c r="HP68" s="64"/>
      <c r="HQ68" s="64"/>
      <c r="HR68" s="64"/>
      <c r="HS68" s="64"/>
      <c r="HT68" s="64"/>
      <c r="HU68" s="64"/>
      <c r="HV68" s="64"/>
      <c r="HW68" s="64"/>
      <c r="HX68" s="64"/>
      <c r="HY68" s="64"/>
      <c r="HZ68" s="64"/>
      <c r="IA68" s="64"/>
      <c r="IB68" s="64"/>
      <c r="IC68" s="64"/>
      <c r="ID68" s="64"/>
      <c r="IE68" s="64"/>
      <c r="IF68" s="64"/>
      <c r="IG68" s="64"/>
      <c r="IH68" s="64"/>
      <c r="II68" s="64"/>
      <c r="IJ68" s="64"/>
      <c r="IK68" s="64"/>
      <c r="IL68" s="64"/>
      <c r="IM68" s="64"/>
      <c r="IN68" s="64"/>
      <c r="IO68" s="64"/>
      <c r="IP68" s="64"/>
      <c r="IQ68" s="64"/>
      <c r="IR68" s="64"/>
      <c r="IS68" s="64"/>
      <c r="IT68" s="64"/>
      <c r="IU68" s="64"/>
      <c r="IV68" s="64"/>
      <c r="IW68" s="64"/>
      <c r="IX68" s="64"/>
    </row>
    <row r="69" spans="1:258" ht="9.75" customHeight="1">
      <c r="A69" s="376"/>
      <c r="B69" s="379"/>
      <c r="C69" s="376"/>
      <c r="D69" s="150"/>
      <c r="E69" s="376"/>
      <c r="F69" s="376"/>
      <c r="G69" s="380"/>
      <c r="H69" s="376"/>
      <c r="I69" s="150"/>
      <c r="J69" s="151"/>
      <c r="K69" s="145" t="s">
        <v>301</v>
      </c>
      <c r="L69" s="146" t="s">
        <v>301</v>
      </c>
      <c r="M69" s="376"/>
      <c r="N69" s="376"/>
      <c r="O69" s="145"/>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c r="BC69" s="64"/>
      <c r="BD69" s="64"/>
      <c r="BE69" s="64"/>
      <c r="BF69" s="64"/>
      <c r="BG69" s="64"/>
      <c r="BH69" s="64"/>
      <c r="BI69" s="64"/>
      <c r="BJ69" s="64"/>
      <c r="BK69" s="64"/>
      <c r="BL69" s="64"/>
      <c r="BM69" s="64"/>
      <c r="BN69" s="64"/>
      <c r="BO69" s="64"/>
      <c r="BP69" s="64"/>
      <c r="BQ69" s="64"/>
      <c r="BR69" s="64"/>
      <c r="BS69" s="64"/>
      <c r="BT69" s="64"/>
      <c r="BU69" s="64"/>
      <c r="BV69" s="64"/>
      <c r="BW69" s="64"/>
      <c r="BX69" s="64"/>
      <c r="BY69" s="64"/>
      <c r="BZ69" s="64"/>
      <c r="CA69" s="64"/>
      <c r="CB69" s="64"/>
      <c r="CC69" s="64"/>
      <c r="CD69" s="64"/>
      <c r="CE69" s="64"/>
      <c r="CF69" s="64"/>
      <c r="CG69" s="64"/>
      <c r="CH69" s="64"/>
      <c r="CI69" s="64"/>
      <c r="CJ69" s="64"/>
      <c r="CK69" s="64"/>
      <c r="CL69" s="64"/>
      <c r="CM69" s="64"/>
      <c r="CN69" s="64"/>
      <c r="CO69" s="64"/>
      <c r="CP69" s="64"/>
      <c r="CQ69" s="64"/>
      <c r="CR69" s="64"/>
      <c r="CS69" s="64"/>
      <c r="CT69" s="64"/>
      <c r="CU69" s="64"/>
      <c r="CV69" s="64"/>
      <c r="CW69" s="64"/>
      <c r="CX69" s="64"/>
      <c r="CY69" s="64"/>
      <c r="CZ69" s="64"/>
      <c r="DA69" s="64"/>
      <c r="DB69" s="64"/>
      <c r="DC69" s="64"/>
      <c r="DD69" s="64"/>
      <c r="DE69" s="64"/>
      <c r="DF69" s="64"/>
      <c r="DG69" s="64"/>
      <c r="DH69" s="64"/>
      <c r="DI69" s="64"/>
      <c r="DJ69" s="64"/>
      <c r="DK69" s="64"/>
      <c r="DL69" s="64"/>
      <c r="DM69" s="64"/>
      <c r="DN69" s="64"/>
      <c r="DO69" s="64"/>
      <c r="DP69" s="64"/>
      <c r="DQ69" s="64"/>
      <c r="DR69" s="64"/>
      <c r="DS69" s="64"/>
      <c r="DT69" s="64"/>
      <c r="DU69" s="64"/>
      <c r="DV69" s="64"/>
      <c r="DW69" s="64"/>
      <c r="DX69" s="64"/>
      <c r="DY69" s="64"/>
      <c r="DZ69" s="64"/>
      <c r="EA69" s="64"/>
      <c r="EB69" s="64"/>
      <c r="EC69" s="64"/>
      <c r="ED69" s="64"/>
      <c r="EE69" s="64"/>
      <c r="EF69" s="64"/>
      <c r="EG69" s="64"/>
      <c r="EH69" s="64"/>
      <c r="EI69" s="64"/>
      <c r="EJ69" s="64"/>
      <c r="EK69" s="64"/>
      <c r="EL69" s="64"/>
      <c r="EM69" s="64"/>
      <c r="EN69" s="64"/>
      <c r="EO69" s="64"/>
      <c r="EP69" s="64"/>
      <c r="EQ69" s="64"/>
      <c r="ER69" s="64"/>
      <c r="ES69" s="64"/>
      <c r="ET69" s="64"/>
      <c r="EU69" s="64"/>
      <c r="EV69" s="64"/>
      <c r="EW69" s="64"/>
      <c r="EX69" s="64"/>
      <c r="EY69" s="64"/>
      <c r="EZ69" s="64"/>
      <c r="FA69" s="64"/>
      <c r="FB69" s="64"/>
      <c r="FC69" s="64"/>
      <c r="FD69" s="64"/>
      <c r="FE69" s="64"/>
      <c r="FF69" s="64"/>
      <c r="FG69" s="64"/>
      <c r="FH69" s="64"/>
      <c r="FI69" s="64"/>
      <c r="FJ69" s="64"/>
      <c r="FK69" s="64"/>
      <c r="FL69" s="64"/>
      <c r="FM69" s="64"/>
      <c r="FN69" s="64"/>
      <c r="FO69" s="64"/>
      <c r="FP69" s="64"/>
      <c r="FQ69" s="64"/>
      <c r="FR69" s="64"/>
      <c r="FS69" s="64"/>
      <c r="FT69" s="64"/>
      <c r="FU69" s="64"/>
      <c r="FV69" s="64"/>
      <c r="FW69" s="64"/>
      <c r="FX69" s="64"/>
      <c r="FY69" s="64"/>
      <c r="FZ69" s="64"/>
      <c r="GA69" s="64"/>
      <c r="GB69" s="64"/>
      <c r="GC69" s="64"/>
      <c r="GD69" s="64"/>
      <c r="GE69" s="64"/>
      <c r="GF69" s="64"/>
      <c r="GG69" s="64"/>
      <c r="GH69" s="64"/>
      <c r="GI69" s="64"/>
      <c r="GJ69" s="64"/>
      <c r="GK69" s="64"/>
      <c r="GL69" s="64"/>
      <c r="GM69" s="64"/>
      <c r="GN69" s="64"/>
      <c r="GO69" s="64"/>
      <c r="GP69" s="64"/>
      <c r="GQ69" s="64"/>
      <c r="GR69" s="64"/>
      <c r="GS69" s="64"/>
      <c r="GT69" s="64"/>
      <c r="GU69" s="64"/>
      <c r="GV69" s="64"/>
      <c r="GW69" s="64"/>
      <c r="GX69" s="64"/>
      <c r="GY69" s="64"/>
      <c r="GZ69" s="64"/>
      <c r="HA69" s="64"/>
      <c r="HB69" s="64"/>
      <c r="HC69" s="64"/>
      <c r="HD69" s="64"/>
      <c r="HE69" s="64"/>
      <c r="HF69" s="64"/>
      <c r="HG69" s="64"/>
      <c r="HH69" s="64"/>
      <c r="HI69" s="64"/>
      <c r="HJ69" s="64"/>
      <c r="HK69" s="64"/>
      <c r="HL69" s="64"/>
      <c r="HM69" s="64"/>
      <c r="HN69" s="64"/>
      <c r="HO69" s="64"/>
      <c r="HP69" s="64"/>
      <c r="HQ69" s="64"/>
      <c r="HR69" s="64"/>
      <c r="HS69" s="64"/>
      <c r="HT69" s="64"/>
      <c r="HU69" s="64"/>
      <c r="HV69" s="64"/>
      <c r="HW69" s="64"/>
      <c r="HX69" s="64"/>
      <c r="HY69" s="64"/>
      <c r="HZ69" s="64"/>
      <c r="IA69" s="64"/>
      <c r="IB69" s="64"/>
      <c r="IC69" s="64"/>
      <c r="ID69" s="64"/>
      <c r="IE69" s="64"/>
      <c r="IF69" s="64"/>
      <c r="IG69" s="64"/>
      <c r="IH69" s="64"/>
      <c r="II69" s="64"/>
      <c r="IJ69" s="64"/>
      <c r="IK69" s="64"/>
      <c r="IL69" s="64"/>
      <c r="IM69" s="64"/>
      <c r="IN69" s="64"/>
      <c r="IO69" s="64"/>
      <c r="IP69" s="64"/>
      <c r="IQ69" s="64"/>
      <c r="IR69" s="64"/>
      <c r="IS69" s="64"/>
      <c r="IT69" s="64"/>
      <c r="IU69" s="64"/>
      <c r="IV69" s="64"/>
      <c r="IW69" s="64"/>
      <c r="IX69" s="64"/>
    </row>
    <row r="70" spans="1:258">
      <c r="A70" s="64"/>
      <c r="B70" s="67"/>
      <c r="C70" s="67"/>
      <c r="D70" s="67"/>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4"/>
      <c r="EJ70" s="64"/>
      <c r="EK70" s="64"/>
      <c r="EL70" s="64"/>
      <c r="EM70" s="64"/>
      <c r="EN70" s="64"/>
      <c r="EO70" s="64"/>
      <c r="EP70" s="64"/>
      <c r="EQ70" s="64"/>
      <c r="ER70" s="64"/>
      <c r="ES70" s="64"/>
      <c r="ET70" s="64"/>
      <c r="EU70" s="64"/>
      <c r="EV70" s="64"/>
      <c r="EW70" s="64"/>
      <c r="EX70" s="64"/>
      <c r="EY70" s="64"/>
      <c r="EZ70" s="64"/>
      <c r="FA70" s="64"/>
      <c r="FB70" s="64"/>
      <c r="FC70" s="64"/>
      <c r="FD70" s="64"/>
      <c r="FE70" s="64"/>
      <c r="FF70" s="64"/>
      <c r="FG70" s="64"/>
      <c r="FH70" s="64"/>
      <c r="FI70" s="64"/>
      <c r="FJ70" s="64"/>
      <c r="FK70" s="64"/>
      <c r="FL70" s="64"/>
      <c r="FM70" s="64"/>
      <c r="FN70" s="64"/>
      <c r="FO70" s="64"/>
      <c r="FP70" s="64"/>
      <c r="FQ70" s="64"/>
      <c r="FR70" s="64"/>
      <c r="FS70" s="64"/>
      <c r="FT70" s="64"/>
      <c r="FU70" s="64"/>
      <c r="FV70" s="64"/>
      <c r="FW70" s="64"/>
      <c r="FX70" s="64"/>
      <c r="FY70" s="64"/>
      <c r="FZ70" s="64"/>
      <c r="GA70" s="64"/>
      <c r="GB70" s="64"/>
      <c r="GC70" s="64"/>
      <c r="GD70" s="64"/>
      <c r="GE70" s="64"/>
      <c r="GF70" s="64"/>
      <c r="GG70" s="64"/>
      <c r="GH70" s="64"/>
      <c r="GI70" s="64"/>
      <c r="GJ70" s="64"/>
      <c r="GK70" s="64"/>
      <c r="GL70" s="64"/>
      <c r="GM70" s="64"/>
      <c r="GN70" s="64"/>
      <c r="GO70" s="64"/>
      <c r="GP70" s="64"/>
      <c r="GQ70" s="64"/>
      <c r="GR70" s="64"/>
      <c r="GS70" s="64"/>
      <c r="GT70" s="64"/>
      <c r="GU70" s="64"/>
      <c r="GV70" s="64"/>
      <c r="GW70" s="64"/>
      <c r="GX70" s="64"/>
      <c r="GY70" s="64"/>
      <c r="GZ70" s="64"/>
      <c r="HA70" s="64"/>
      <c r="HB70" s="64"/>
      <c r="HC70" s="64"/>
      <c r="HD70" s="64"/>
      <c r="HE70" s="64"/>
      <c r="HF70" s="64"/>
      <c r="HG70" s="64"/>
      <c r="HH70" s="64"/>
      <c r="HI70" s="64"/>
      <c r="HJ70" s="64"/>
      <c r="HK70" s="64"/>
      <c r="HL70" s="64"/>
      <c r="HM70" s="64"/>
      <c r="HN70" s="64"/>
      <c r="HO70" s="64"/>
      <c r="HP70" s="64"/>
      <c r="HQ70" s="64"/>
      <c r="HR70" s="64"/>
      <c r="HS70" s="64"/>
      <c r="HT70" s="64"/>
      <c r="HU70" s="64"/>
      <c r="HV70" s="64"/>
      <c r="HW70" s="64"/>
      <c r="HX70" s="64"/>
      <c r="HY70" s="64"/>
      <c r="HZ70" s="64"/>
      <c r="IA70" s="64"/>
      <c r="IB70" s="64"/>
      <c r="IC70" s="64"/>
      <c r="ID70" s="64"/>
      <c r="IE70" s="64"/>
      <c r="IF70" s="64"/>
      <c r="IG70" s="64"/>
      <c r="IH70" s="64"/>
      <c r="II70" s="64"/>
      <c r="IJ70" s="64"/>
      <c r="IK70" s="64"/>
      <c r="IL70" s="64"/>
      <c r="IM70" s="64"/>
      <c r="IN70" s="64"/>
      <c r="IO70" s="64"/>
      <c r="IP70" s="64"/>
      <c r="IQ70" s="64"/>
      <c r="IR70" s="64"/>
      <c r="IS70" s="64"/>
      <c r="IT70" s="64"/>
      <c r="IU70" s="64"/>
      <c r="IV70" s="64"/>
      <c r="IW70" s="64"/>
      <c r="IX70" s="64"/>
    </row>
    <row r="71" spans="1:258">
      <c r="A71" s="64"/>
      <c r="B71" s="67"/>
      <c r="C71" s="67"/>
      <c r="D71" s="67"/>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4"/>
      <c r="EJ71" s="64"/>
      <c r="EK71" s="64"/>
      <c r="EL71" s="64"/>
      <c r="EM71" s="64"/>
      <c r="EN71" s="64"/>
      <c r="EO71" s="64"/>
      <c r="EP71" s="64"/>
      <c r="EQ71" s="64"/>
      <c r="ER71" s="64"/>
      <c r="ES71" s="64"/>
      <c r="ET71" s="64"/>
      <c r="EU71" s="64"/>
      <c r="EV71" s="64"/>
      <c r="EW71" s="64"/>
      <c r="EX71" s="64"/>
      <c r="EY71" s="64"/>
      <c r="EZ71" s="64"/>
      <c r="FA71" s="64"/>
      <c r="FB71" s="64"/>
      <c r="FC71" s="64"/>
      <c r="FD71" s="64"/>
      <c r="FE71" s="64"/>
      <c r="FF71" s="64"/>
      <c r="FG71" s="64"/>
      <c r="FH71" s="64"/>
      <c r="FI71" s="64"/>
      <c r="FJ71" s="64"/>
      <c r="FK71" s="64"/>
      <c r="FL71" s="64"/>
      <c r="FM71" s="64"/>
      <c r="FN71" s="64"/>
      <c r="FO71" s="64"/>
      <c r="FP71" s="64"/>
      <c r="FQ71" s="64"/>
      <c r="FR71" s="64"/>
      <c r="FS71" s="64"/>
      <c r="FT71" s="64"/>
      <c r="FU71" s="64"/>
      <c r="FV71" s="64"/>
      <c r="FW71" s="64"/>
      <c r="FX71" s="64"/>
      <c r="FY71" s="64"/>
      <c r="FZ71" s="64"/>
      <c r="GA71" s="64"/>
      <c r="GB71" s="64"/>
      <c r="GC71" s="64"/>
      <c r="GD71" s="64"/>
      <c r="GE71" s="64"/>
      <c r="GF71" s="64"/>
      <c r="GG71" s="64"/>
      <c r="GH71" s="64"/>
      <c r="GI71" s="64"/>
      <c r="GJ71" s="64"/>
      <c r="GK71" s="64"/>
      <c r="GL71" s="64"/>
      <c r="GM71" s="64"/>
      <c r="GN71" s="64"/>
      <c r="GO71" s="64"/>
      <c r="GP71" s="64"/>
      <c r="GQ71" s="64"/>
      <c r="GR71" s="64"/>
      <c r="GS71" s="64"/>
      <c r="GT71" s="64"/>
      <c r="GU71" s="64"/>
      <c r="GV71" s="64"/>
      <c r="GW71" s="64"/>
      <c r="GX71" s="64"/>
      <c r="GY71" s="64"/>
      <c r="GZ71" s="64"/>
      <c r="HA71" s="64"/>
      <c r="HB71" s="64"/>
      <c r="HC71" s="64"/>
      <c r="HD71" s="64"/>
      <c r="HE71" s="64"/>
      <c r="HF71" s="64"/>
      <c r="HG71" s="64"/>
      <c r="HH71" s="64"/>
      <c r="HI71" s="64"/>
      <c r="HJ71" s="64"/>
      <c r="HK71" s="64"/>
      <c r="HL71" s="64"/>
      <c r="HM71" s="64"/>
      <c r="HN71" s="64"/>
      <c r="HO71" s="64"/>
      <c r="HP71" s="64"/>
      <c r="HQ71" s="64"/>
      <c r="HR71" s="64"/>
      <c r="HS71" s="64"/>
      <c r="HT71" s="64"/>
      <c r="HU71" s="64"/>
      <c r="HV71" s="64"/>
      <c r="HW71" s="64"/>
      <c r="HX71" s="64"/>
      <c r="HY71" s="64"/>
      <c r="HZ71" s="64"/>
      <c r="IA71" s="64"/>
      <c r="IB71" s="64"/>
      <c r="IC71" s="64"/>
      <c r="ID71" s="64"/>
      <c r="IE71" s="64"/>
      <c r="IF71" s="64"/>
      <c r="IG71" s="64"/>
      <c r="IH71" s="64"/>
      <c r="II71" s="64"/>
      <c r="IJ71" s="64"/>
      <c r="IK71" s="64"/>
      <c r="IL71" s="64"/>
      <c r="IM71" s="64"/>
      <c r="IN71" s="64"/>
      <c r="IO71" s="64"/>
      <c r="IP71" s="64"/>
      <c r="IQ71" s="64"/>
      <c r="IR71" s="64"/>
      <c r="IS71" s="64"/>
      <c r="IT71" s="64"/>
      <c r="IU71" s="64"/>
      <c r="IV71" s="64"/>
      <c r="IW71" s="64"/>
      <c r="IX71" s="64"/>
    </row>
    <row r="72" spans="1:258">
      <c r="A72" s="64"/>
      <c r="B72" s="67"/>
      <c r="C72" s="67"/>
      <c r="D72" s="67"/>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c r="BT72" s="64"/>
      <c r="BU72" s="64"/>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c r="CV72" s="64"/>
      <c r="CW72" s="64"/>
      <c r="CX72" s="64"/>
      <c r="CY72" s="64"/>
      <c r="CZ72" s="64"/>
      <c r="DA72" s="64"/>
      <c r="DB72" s="64"/>
      <c r="DC72" s="64"/>
      <c r="DD72" s="64"/>
      <c r="DE72" s="64"/>
      <c r="DF72" s="64"/>
      <c r="DG72" s="64"/>
      <c r="DH72" s="64"/>
      <c r="DI72" s="64"/>
      <c r="DJ72" s="64"/>
      <c r="DK72" s="64"/>
      <c r="DL72" s="64"/>
      <c r="DM72" s="64"/>
      <c r="DN72" s="64"/>
      <c r="DO72" s="64"/>
      <c r="DP72" s="64"/>
      <c r="DQ72" s="64"/>
      <c r="DR72" s="64"/>
      <c r="DS72" s="64"/>
      <c r="DT72" s="64"/>
      <c r="DU72" s="64"/>
      <c r="DV72" s="64"/>
      <c r="DW72" s="64"/>
      <c r="DX72" s="64"/>
      <c r="DY72" s="64"/>
      <c r="DZ72" s="64"/>
      <c r="EA72" s="64"/>
      <c r="EB72" s="64"/>
      <c r="EC72" s="64"/>
      <c r="ED72" s="64"/>
      <c r="EE72" s="64"/>
      <c r="EF72" s="64"/>
      <c r="EG72" s="64"/>
      <c r="EH72" s="64"/>
      <c r="EI72" s="64"/>
      <c r="EJ72" s="64"/>
      <c r="EK72" s="64"/>
      <c r="EL72" s="64"/>
      <c r="EM72" s="64"/>
      <c r="EN72" s="64"/>
      <c r="EO72" s="64"/>
      <c r="EP72" s="64"/>
      <c r="EQ72" s="64"/>
      <c r="ER72" s="64"/>
      <c r="ES72" s="64"/>
      <c r="ET72" s="64"/>
      <c r="EU72" s="64"/>
      <c r="EV72" s="64"/>
      <c r="EW72" s="64"/>
      <c r="EX72" s="64"/>
      <c r="EY72" s="64"/>
      <c r="EZ72" s="64"/>
      <c r="FA72" s="64"/>
      <c r="FB72" s="64"/>
      <c r="FC72" s="64"/>
      <c r="FD72" s="64"/>
      <c r="FE72" s="64"/>
      <c r="FF72" s="64"/>
      <c r="FG72" s="64"/>
      <c r="FH72" s="64"/>
      <c r="FI72" s="64"/>
      <c r="FJ72" s="64"/>
      <c r="FK72" s="64"/>
      <c r="FL72" s="64"/>
      <c r="FM72" s="64"/>
      <c r="FN72" s="64"/>
      <c r="FO72" s="64"/>
      <c r="FP72" s="64"/>
      <c r="FQ72" s="64"/>
      <c r="FR72" s="64"/>
      <c r="FS72" s="64"/>
      <c r="FT72" s="64"/>
      <c r="FU72" s="64"/>
      <c r="FV72" s="64"/>
      <c r="FW72" s="64"/>
      <c r="FX72" s="64"/>
      <c r="FY72" s="64"/>
      <c r="FZ72" s="64"/>
      <c r="GA72" s="64"/>
      <c r="GB72" s="64"/>
      <c r="GC72" s="64"/>
      <c r="GD72" s="64"/>
      <c r="GE72" s="64"/>
      <c r="GF72" s="64"/>
      <c r="GG72" s="64"/>
      <c r="GH72" s="64"/>
      <c r="GI72" s="64"/>
      <c r="GJ72" s="64"/>
      <c r="GK72" s="64"/>
      <c r="GL72" s="64"/>
      <c r="GM72" s="64"/>
      <c r="GN72" s="64"/>
      <c r="GO72" s="64"/>
      <c r="GP72" s="64"/>
      <c r="GQ72" s="64"/>
      <c r="GR72" s="64"/>
      <c r="GS72" s="64"/>
      <c r="GT72" s="64"/>
      <c r="GU72" s="64"/>
      <c r="GV72" s="64"/>
      <c r="GW72" s="64"/>
      <c r="GX72" s="64"/>
      <c r="GY72" s="64"/>
      <c r="GZ72" s="64"/>
      <c r="HA72" s="64"/>
      <c r="HB72" s="64"/>
      <c r="HC72" s="64"/>
      <c r="HD72" s="64"/>
      <c r="HE72" s="64"/>
      <c r="HF72" s="64"/>
      <c r="HG72" s="64"/>
      <c r="HH72" s="64"/>
      <c r="HI72" s="64"/>
      <c r="HJ72" s="64"/>
      <c r="HK72" s="64"/>
      <c r="HL72" s="64"/>
      <c r="HM72" s="64"/>
      <c r="HN72" s="64"/>
      <c r="HO72" s="64"/>
      <c r="HP72" s="64"/>
      <c r="HQ72" s="64"/>
      <c r="HR72" s="64"/>
      <c r="HS72" s="64"/>
      <c r="HT72" s="64"/>
      <c r="HU72" s="64"/>
      <c r="HV72" s="64"/>
      <c r="HW72" s="64"/>
      <c r="HX72" s="64"/>
      <c r="HY72" s="64"/>
      <c r="HZ72" s="64"/>
      <c r="IA72" s="64"/>
      <c r="IB72" s="64"/>
      <c r="IC72" s="64"/>
      <c r="ID72" s="64"/>
      <c r="IE72" s="64"/>
      <c r="IF72" s="64"/>
      <c r="IG72" s="64"/>
      <c r="IH72" s="64"/>
      <c r="II72" s="64"/>
      <c r="IJ72" s="64"/>
      <c r="IK72" s="64"/>
      <c r="IL72" s="64"/>
      <c r="IM72" s="64"/>
      <c r="IN72" s="64"/>
      <c r="IO72" s="64"/>
      <c r="IP72" s="64"/>
      <c r="IQ72" s="64"/>
      <c r="IR72" s="64"/>
      <c r="IS72" s="64"/>
      <c r="IT72" s="64"/>
      <c r="IU72" s="64"/>
      <c r="IV72" s="64"/>
      <c r="IW72" s="64"/>
      <c r="IX72" s="64"/>
    </row>
    <row r="73" spans="1:258">
      <c r="A73" s="64"/>
      <c r="B73" s="67"/>
      <c r="C73" s="67"/>
      <c r="D73" s="67"/>
      <c r="E73" s="64"/>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c r="BS73" s="64"/>
      <c r="BT73" s="64"/>
      <c r="BU73" s="64"/>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c r="CV73" s="64"/>
      <c r="CW73" s="64"/>
      <c r="CX73" s="64"/>
      <c r="CY73" s="64"/>
      <c r="CZ73" s="64"/>
      <c r="DA73" s="64"/>
      <c r="DB73" s="64"/>
      <c r="DC73" s="64"/>
      <c r="DD73" s="64"/>
      <c r="DE73" s="64"/>
      <c r="DF73" s="64"/>
      <c r="DG73" s="64"/>
      <c r="DH73" s="64"/>
      <c r="DI73" s="64"/>
      <c r="DJ73" s="64"/>
      <c r="DK73" s="64"/>
      <c r="DL73" s="64"/>
      <c r="DM73" s="64"/>
      <c r="DN73" s="64"/>
      <c r="DO73" s="64"/>
      <c r="DP73" s="64"/>
      <c r="DQ73" s="64"/>
      <c r="DR73" s="64"/>
      <c r="DS73" s="64"/>
      <c r="DT73" s="64"/>
      <c r="DU73" s="64"/>
      <c r="DV73" s="64"/>
      <c r="DW73" s="64"/>
      <c r="DX73" s="64"/>
      <c r="DY73" s="64"/>
      <c r="DZ73" s="64"/>
      <c r="EA73" s="64"/>
      <c r="EB73" s="64"/>
      <c r="EC73" s="64"/>
      <c r="ED73" s="64"/>
      <c r="EE73" s="64"/>
      <c r="EF73" s="64"/>
      <c r="EG73" s="64"/>
      <c r="EH73" s="64"/>
      <c r="EI73" s="64"/>
      <c r="EJ73" s="64"/>
      <c r="EK73" s="64"/>
      <c r="EL73" s="64"/>
      <c r="EM73" s="64"/>
      <c r="EN73" s="64"/>
      <c r="EO73" s="64"/>
      <c r="EP73" s="64"/>
      <c r="EQ73" s="64"/>
      <c r="ER73" s="64"/>
      <c r="ES73" s="64"/>
      <c r="ET73" s="64"/>
      <c r="EU73" s="64"/>
      <c r="EV73" s="64"/>
      <c r="EW73" s="64"/>
      <c r="EX73" s="64"/>
      <c r="EY73" s="64"/>
      <c r="EZ73" s="64"/>
      <c r="FA73" s="64"/>
      <c r="FB73" s="64"/>
      <c r="FC73" s="64"/>
      <c r="FD73" s="64"/>
      <c r="FE73" s="64"/>
      <c r="FF73" s="64"/>
      <c r="FG73" s="64"/>
      <c r="FH73" s="64"/>
      <c r="FI73" s="64"/>
      <c r="FJ73" s="64"/>
      <c r="FK73" s="64"/>
      <c r="FL73" s="64"/>
      <c r="FM73" s="64"/>
      <c r="FN73" s="64"/>
      <c r="FO73" s="64"/>
      <c r="FP73" s="64"/>
      <c r="FQ73" s="64"/>
      <c r="FR73" s="64"/>
      <c r="FS73" s="64"/>
      <c r="FT73" s="64"/>
      <c r="FU73" s="64"/>
      <c r="FV73" s="64"/>
      <c r="FW73" s="64"/>
      <c r="FX73" s="64"/>
      <c r="FY73" s="64"/>
      <c r="FZ73" s="64"/>
      <c r="GA73" s="64"/>
      <c r="GB73" s="64"/>
      <c r="GC73" s="64"/>
      <c r="GD73" s="64"/>
      <c r="GE73" s="64"/>
      <c r="GF73" s="64"/>
      <c r="GG73" s="64"/>
      <c r="GH73" s="64"/>
      <c r="GI73" s="64"/>
      <c r="GJ73" s="64"/>
      <c r="GK73" s="64"/>
      <c r="GL73" s="64"/>
      <c r="GM73" s="64"/>
      <c r="GN73" s="64"/>
      <c r="GO73" s="64"/>
      <c r="GP73" s="64"/>
      <c r="GQ73" s="64"/>
      <c r="GR73" s="64"/>
      <c r="GS73" s="64"/>
      <c r="GT73" s="64"/>
      <c r="GU73" s="64"/>
      <c r="GV73" s="64"/>
      <c r="GW73" s="64"/>
      <c r="GX73" s="64"/>
      <c r="GY73" s="64"/>
      <c r="GZ73" s="64"/>
      <c r="HA73" s="64"/>
      <c r="HB73" s="64"/>
      <c r="HC73" s="64"/>
      <c r="HD73" s="64"/>
      <c r="HE73" s="64"/>
      <c r="HF73" s="64"/>
      <c r="HG73" s="64"/>
      <c r="HH73" s="64"/>
      <c r="HI73" s="64"/>
      <c r="HJ73" s="64"/>
      <c r="HK73" s="64"/>
      <c r="HL73" s="64"/>
      <c r="HM73" s="64"/>
      <c r="HN73" s="64"/>
      <c r="HO73" s="64"/>
      <c r="HP73" s="64"/>
      <c r="HQ73" s="64"/>
      <c r="HR73" s="64"/>
      <c r="HS73" s="64"/>
      <c r="HT73" s="64"/>
      <c r="HU73" s="64"/>
      <c r="HV73" s="64"/>
      <c r="HW73" s="64"/>
      <c r="HX73" s="64"/>
      <c r="HY73" s="64"/>
      <c r="HZ73" s="64"/>
      <c r="IA73" s="64"/>
      <c r="IB73" s="64"/>
      <c r="IC73" s="64"/>
      <c r="ID73" s="64"/>
      <c r="IE73" s="64"/>
      <c r="IF73" s="64"/>
      <c r="IG73" s="64"/>
      <c r="IH73" s="64"/>
      <c r="II73" s="64"/>
      <c r="IJ73" s="64"/>
      <c r="IK73" s="64"/>
      <c r="IL73" s="64"/>
      <c r="IM73" s="64"/>
      <c r="IN73" s="64"/>
      <c r="IO73" s="64"/>
      <c r="IP73" s="64"/>
      <c r="IQ73" s="64"/>
      <c r="IR73" s="64"/>
      <c r="IS73" s="64"/>
      <c r="IT73" s="64"/>
      <c r="IU73" s="64"/>
      <c r="IV73" s="64"/>
      <c r="IW73" s="64"/>
      <c r="IX73" s="64"/>
    </row>
    <row r="74" spans="1:258">
      <c r="A74" s="64"/>
      <c r="B74" s="67"/>
      <c r="C74" s="67"/>
      <c r="D74" s="67"/>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64"/>
      <c r="BO74" s="64"/>
      <c r="BP74" s="64"/>
      <c r="BQ74" s="64"/>
      <c r="BR74" s="64"/>
      <c r="BS74" s="64"/>
      <c r="BT74" s="64"/>
      <c r="BU74" s="64"/>
      <c r="BV74" s="64"/>
      <c r="BW74" s="64"/>
      <c r="BX74" s="64"/>
      <c r="BY74" s="64"/>
      <c r="BZ74" s="64"/>
      <c r="CA74" s="64"/>
      <c r="CB74" s="64"/>
      <c r="CC74" s="64"/>
      <c r="CD74" s="64"/>
      <c r="CE74" s="64"/>
      <c r="CF74" s="64"/>
      <c r="CG74" s="64"/>
      <c r="CH74" s="64"/>
      <c r="CI74" s="64"/>
      <c r="CJ74" s="64"/>
      <c r="CK74" s="64"/>
      <c r="CL74" s="64"/>
      <c r="CM74" s="64"/>
      <c r="CN74" s="64"/>
      <c r="CO74" s="64"/>
      <c r="CP74" s="64"/>
      <c r="CQ74" s="64"/>
      <c r="CR74" s="64"/>
      <c r="CS74" s="64"/>
      <c r="CT74" s="64"/>
      <c r="CU74" s="64"/>
      <c r="CV74" s="64"/>
      <c r="CW74" s="64"/>
      <c r="CX74" s="64"/>
      <c r="CY74" s="64"/>
      <c r="CZ74" s="64"/>
      <c r="DA74" s="64"/>
      <c r="DB74" s="64"/>
      <c r="DC74" s="64"/>
      <c r="DD74" s="64"/>
      <c r="DE74" s="64"/>
      <c r="DF74" s="64"/>
      <c r="DG74" s="64"/>
      <c r="DH74" s="64"/>
      <c r="DI74" s="64"/>
      <c r="DJ74" s="64"/>
      <c r="DK74" s="64"/>
      <c r="DL74" s="64"/>
      <c r="DM74" s="64"/>
      <c r="DN74" s="64"/>
      <c r="DO74" s="64"/>
      <c r="DP74" s="64"/>
      <c r="DQ74" s="64"/>
      <c r="DR74" s="64"/>
      <c r="DS74" s="64"/>
      <c r="DT74" s="64"/>
      <c r="DU74" s="64"/>
      <c r="DV74" s="64"/>
      <c r="DW74" s="64"/>
      <c r="DX74" s="64"/>
      <c r="DY74" s="64"/>
      <c r="DZ74" s="64"/>
      <c r="EA74" s="64"/>
      <c r="EB74" s="64"/>
      <c r="EC74" s="64"/>
      <c r="ED74" s="64"/>
      <c r="EE74" s="64"/>
      <c r="EF74" s="64"/>
      <c r="EG74" s="64"/>
      <c r="EH74" s="64"/>
      <c r="EI74" s="64"/>
      <c r="EJ74" s="64"/>
      <c r="EK74" s="64"/>
      <c r="EL74" s="64"/>
      <c r="EM74" s="64"/>
      <c r="EN74" s="64"/>
      <c r="EO74" s="64"/>
      <c r="EP74" s="64"/>
      <c r="EQ74" s="64"/>
      <c r="ER74" s="64"/>
      <c r="ES74" s="64"/>
      <c r="ET74" s="64"/>
      <c r="EU74" s="64"/>
      <c r="EV74" s="64"/>
      <c r="EW74" s="64"/>
      <c r="EX74" s="64"/>
      <c r="EY74" s="64"/>
      <c r="EZ74" s="64"/>
      <c r="FA74" s="64"/>
      <c r="FB74" s="64"/>
      <c r="FC74" s="64"/>
      <c r="FD74" s="64"/>
      <c r="FE74" s="64"/>
      <c r="FF74" s="64"/>
      <c r="FG74" s="64"/>
      <c r="FH74" s="64"/>
      <c r="FI74" s="64"/>
      <c r="FJ74" s="64"/>
      <c r="FK74" s="64"/>
      <c r="FL74" s="64"/>
      <c r="FM74" s="64"/>
      <c r="FN74" s="64"/>
      <c r="FO74" s="64"/>
      <c r="FP74" s="64"/>
      <c r="FQ74" s="64"/>
      <c r="FR74" s="64"/>
      <c r="FS74" s="64"/>
      <c r="FT74" s="64"/>
      <c r="FU74" s="64"/>
      <c r="FV74" s="64"/>
      <c r="FW74" s="64"/>
      <c r="FX74" s="64"/>
      <c r="FY74" s="64"/>
      <c r="FZ74" s="64"/>
      <c r="GA74" s="64"/>
      <c r="GB74" s="64"/>
      <c r="GC74" s="64"/>
      <c r="GD74" s="64"/>
      <c r="GE74" s="64"/>
      <c r="GF74" s="64"/>
      <c r="GG74" s="64"/>
      <c r="GH74" s="64"/>
      <c r="GI74" s="64"/>
      <c r="GJ74" s="64"/>
      <c r="GK74" s="64"/>
      <c r="GL74" s="64"/>
      <c r="GM74" s="64"/>
      <c r="GN74" s="64"/>
      <c r="GO74" s="64"/>
      <c r="GP74" s="64"/>
      <c r="GQ74" s="64"/>
      <c r="GR74" s="64"/>
      <c r="GS74" s="64"/>
      <c r="GT74" s="64"/>
      <c r="GU74" s="64"/>
      <c r="GV74" s="64"/>
      <c r="GW74" s="64"/>
      <c r="GX74" s="64"/>
      <c r="GY74" s="64"/>
      <c r="GZ74" s="64"/>
      <c r="HA74" s="64"/>
      <c r="HB74" s="64"/>
      <c r="HC74" s="64"/>
      <c r="HD74" s="64"/>
      <c r="HE74" s="64"/>
      <c r="HF74" s="64"/>
      <c r="HG74" s="64"/>
      <c r="HH74" s="64"/>
      <c r="HI74" s="64"/>
      <c r="HJ74" s="64"/>
      <c r="HK74" s="64"/>
      <c r="HL74" s="64"/>
      <c r="HM74" s="64"/>
      <c r="HN74" s="64"/>
      <c r="HO74" s="64"/>
      <c r="HP74" s="64"/>
      <c r="HQ74" s="64"/>
      <c r="HR74" s="64"/>
      <c r="HS74" s="64"/>
      <c r="HT74" s="64"/>
      <c r="HU74" s="64"/>
      <c r="HV74" s="64"/>
      <c r="HW74" s="64"/>
      <c r="HX74" s="64"/>
      <c r="HY74" s="64"/>
      <c r="HZ74" s="64"/>
      <c r="IA74" s="64"/>
      <c r="IB74" s="64"/>
      <c r="IC74" s="64"/>
      <c r="ID74" s="64"/>
      <c r="IE74" s="64"/>
      <c r="IF74" s="64"/>
      <c r="IG74" s="64"/>
      <c r="IH74" s="64"/>
      <c r="II74" s="64"/>
      <c r="IJ74" s="64"/>
      <c r="IK74" s="64"/>
      <c r="IL74" s="64"/>
      <c r="IM74" s="64"/>
      <c r="IN74" s="64"/>
      <c r="IO74" s="64"/>
      <c r="IP74" s="64"/>
      <c r="IQ74" s="64"/>
      <c r="IR74" s="64"/>
      <c r="IS74" s="64"/>
      <c r="IT74" s="64"/>
      <c r="IU74" s="64"/>
      <c r="IV74" s="64"/>
      <c r="IW74" s="64"/>
      <c r="IX74" s="64"/>
    </row>
    <row r="75" spans="1:258">
      <c r="A75" s="64"/>
      <c r="B75" s="67"/>
      <c r="C75" s="67"/>
      <c r="D75" s="67"/>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c r="BT75" s="64"/>
      <c r="BU75" s="64"/>
      <c r="BV75" s="64"/>
      <c r="BW75" s="64"/>
      <c r="BX75" s="64"/>
      <c r="BY75" s="64"/>
      <c r="BZ75" s="64"/>
      <c r="CA75" s="64"/>
      <c r="CB75" s="64"/>
      <c r="CC75" s="64"/>
      <c r="CD75" s="64"/>
      <c r="CE75" s="64"/>
      <c r="CF75" s="64"/>
      <c r="CG75" s="64"/>
      <c r="CH75" s="64"/>
      <c r="CI75" s="64"/>
      <c r="CJ75" s="64"/>
      <c r="CK75" s="64"/>
      <c r="CL75" s="64"/>
      <c r="CM75" s="64"/>
      <c r="CN75" s="64"/>
      <c r="CO75" s="64"/>
      <c r="CP75" s="64"/>
      <c r="CQ75" s="64"/>
      <c r="CR75" s="64"/>
      <c r="CS75" s="64"/>
      <c r="CT75" s="64"/>
      <c r="CU75" s="64"/>
      <c r="CV75" s="64"/>
      <c r="CW75" s="64"/>
      <c r="CX75" s="64"/>
      <c r="CY75" s="64"/>
      <c r="CZ75" s="64"/>
      <c r="DA75" s="64"/>
      <c r="DB75" s="64"/>
      <c r="DC75" s="64"/>
      <c r="DD75" s="64"/>
      <c r="DE75" s="64"/>
      <c r="DF75" s="64"/>
      <c r="DG75" s="64"/>
      <c r="DH75" s="64"/>
      <c r="DI75" s="64"/>
      <c r="DJ75" s="64"/>
      <c r="DK75" s="64"/>
      <c r="DL75" s="64"/>
      <c r="DM75" s="64"/>
      <c r="DN75" s="64"/>
      <c r="DO75" s="64"/>
      <c r="DP75" s="64"/>
      <c r="DQ75" s="64"/>
      <c r="DR75" s="64"/>
      <c r="DS75" s="64"/>
      <c r="DT75" s="64"/>
      <c r="DU75" s="64"/>
      <c r="DV75" s="64"/>
      <c r="DW75" s="64"/>
      <c r="DX75" s="64"/>
      <c r="DY75" s="64"/>
      <c r="DZ75" s="64"/>
      <c r="EA75" s="64"/>
      <c r="EB75" s="64"/>
      <c r="EC75" s="64"/>
      <c r="ED75" s="64"/>
      <c r="EE75" s="64"/>
      <c r="EF75" s="64"/>
      <c r="EG75" s="64"/>
      <c r="EH75" s="64"/>
      <c r="EI75" s="64"/>
      <c r="EJ75" s="64"/>
      <c r="EK75" s="64"/>
      <c r="EL75" s="64"/>
      <c r="EM75" s="64"/>
      <c r="EN75" s="64"/>
      <c r="EO75" s="64"/>
      <c r="EP75" s="64"/>
      <c r="EQ75" s="64"/>
      <c r="ER75" s="64"/>
      <c r="ES75" s="64"/>
      <c r="ET75" s="64"/>
      <c r="EU75" s="64"/>
      <c r="EV75" s="64"/>
      <c r="EW75" s="64"/>
      <c r="EX75" s="64"/>
      <c r="EY75" s="64"/>
      <c r="EZ75" s="64"/>
      <c r="FA75" s="64"/>
      <c r="FB75" s="64"/>
      <c r="FC75" s="64"/>
      <c r="FD75" s="64"/>
      <c r="FE75" s="64"/>
      <c r="FF75" s="64"/>
      <c r="FG75" s="64"/>
      <c r="FH75" s="64"/>
      <c r="FI75" s="64"/>
      <c r="FJ75" s="64"/>
      <c r="FK75" s="64"/>
      <c r="FL75" s="64"/>
      <c r="FM75" s="64"/>
      <c r="FN75" s="64"/>
      <c r="FO75" s="64"/>
      <c r="FP75" s="64"/>
      <c r="FQ75" s="64"/>
      <c r="FR75" s="64"/>
      <c r="FS75" s="64"/>
      <c r="FT75" s="64"/>
      <c r="FU75" s="64"/>
      <c r="FV75" s="64"/>
      <c r="FW75" s="64"/>
      <c r="FX75" s="64"/>
      <c r="FY75" s="64"/>
      <c r="FZ75" s="64"/>
      <c r="GA75" s="64"/>
      <c r="GB75" s="64"/>
      <c r="GC75" s="64"/>
      <c r="GD75" s="64"/>
      <c r="GE75" s="64"/>
      <c r="GF75" s="64"/>
      <c r="GG75" s="64"/>
      <c r="GH75" s="64"/>
      <c r="GI75" s="64"/>
      <c r="GJ75" s="64"/>
      <c r="GK75" s="64"/>
      <c r="GL75" s="64"/>
      <c r="GM75" s="64"/>
      <c r="GN75" s="64"/>
      <c r="GO75" s="64"/>
      <c r="GP75" s="64"/>
      <c r="GQ75" s="64"/>
      <c r="GR75" s="64"/>
      <c r="GS75" s="64"/>
      <c r="GT75" s="64"/>
      <c r="GU75" s="64"/>
      <c r="GV75" s="64"/>
      <c r="GW75" s="64"/>
      <c r="GX75" s="64"/>
      <c r="GY75" s="64"/>
      <c r="GZ75" s="64"/>
      <c r="HA75" s="64"/>
      <c r="HB75" s="64"/>
      <c r="HC75" s="64"/>
      <c r="HD75" s="64"/>
      <c r="HE75" s="64"/>
      <c r="HF75" s="64"/>
      <c r="HG75" s="64"/>
      <c r="HH75" s="64"/>
      <c r="HI75" s="64"/>
      <c r="HJ75" s="64"/>
      <c r="HK75" s="64"/>
      <c r="HL75" s="64"/>
      <c r="HM75" s="64"/>
      <c r="HN75" s="64"/>
      <c r="HO75" s="64"/>
      <c r="HP75" s="64"/>
      <c r="HQ75" s="64"/>
      <c r="HR75" s="64"/>
      <c r="HS75" s="64"/>
      <c r="HT75" s="64"/>
      <c r="HU75" s="64"/>
      <c r="HV75" s="64"/>
      <c r="HW75" s="64"/>
      <c r="HX75" s="64"/>
      <c r="HY75" s="64"/>
      <c r="HZ75" s="64"/>
      <c r="IA75" s="64"/>
      <c r="IB75" s="64"/>
      <c r="IC75" s="64"/>
      <c r="ID75" s="64"/>
      <c r="IE75" s="64"/>
      <c r="IF75" s="64"/>
      <c r="IG75" s="64"/>
      <c r="IH75" s="64"/>
      <c r="II75" s="64"/>
      <c r="IJ75" s="64"/>
      <c r="IK75" s="64"/>
      <c r="IL75" s="64"/>
      <c r="IM75" s="64"/>
      <c r="IN75" s="64"/>
      <c r="IO75" s="64"/>
      <c r="IP75" s="64"/>
      <c r="IQ75" s="64"/>
      <c r="IR75" s="64"/>
      <c r="IS75" s="64"/>
      <c r="IT75" s="64"/>
      <c r="IU75" s="64"/>
      <c r="IV75" s="64"/>
      <c r="IW75" s="64"/>
      <c r="IX75" s="64"/>
    </row>
    <row r="76" spans="1:258">
      <c r="A76" s="64"/>
      <c r="B76" s="67"/>
      <c r="C76" s="67"/>
      <c r="D76" s="67"/>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64"/>
      <c r="BZ76" s="64"/>
      <c r="CA76" s="64"/>
      <c r="CB76" s="64"/>
      <c r="CC76" s="64"/>
      <c r="CD76" s="64"/>
      <c r="CE76" s="64"/>
      <c r="CF76" s="64"/>
      <c r="CG76" s="64"/>
      <c r="CH76" s="64"/>
      <c r="CI76" s="64"/>
      <c r="CJ76" s="64"/>
      <c r="CK76" s="64"/>
      <c r="CL76" s="64"/>
      <c r="CM76" s="64"/>
      <c r="CN76" s="64"/>
      <c r="CO76" s="64"/>
      <c r="CP76" s="64"/>
      <c r="CQ76" s="64"/>
      <c r="CR76" s="64"/>
      <c r="CS76" s="64"/>
      <c r="CT76" s="64"/>
      <c r="CU76" s="64"/>
      <c r="CV76" s="64"/>
      <c r="CW76" s="64"/>
      <c r="CX76" s="64"/>
      <c r="CY76" s="64"/>
      <c r="CZ76" s="64"/>
      <c r="DA76" s="64"/>
      <c r="DB76" s="64"/>
      <c r="DC76" s="64"/>
      <c r="DD76" s="64"/>
      <c r="DE76" s="64"/>
      <c r="DF76" s="64"/>
      <c r="DG76" s="64"/>
      <c r="DH76" s="64"/>
      <c r="DI76" s="64"/>
      <c r="DJ76" s="64"/>
      <c r="DK76" s="64"/>
      <c r="DL76" s="64"/>
      <c r="DM76" s="64"/>
      <c r="DN76" s="64"/>
      <c r="DO76" s="64"/>
      <c r="DP76" s="64"/>
      <c r="DQ76" s="64"/>
      <c r="DR76" s="64"/>
      <c r="DS76" s="64"/>
      <c r="DT76" s="64"/>
      <c r="DU76" s="64"/>
      <c r="DV76" s="64"/>
      <c r="DW76" s="64"/>
      <c r="DX76" s="64"/>
      <c r="DY76" s="64"/>
      <c r="DZ76" s="64"/>
      <c r="EA76" s="64"/>
      <c r="EB76" s="64"/>
      <c r="EC76" s="64"/>
      <c r="ED76" s="64"/>
      <c r="EE76" s="64"/>
      <c r="EF76" s="64"/>
      <c r="EG76" s="64"/>
      <c r="EH76" s="64"/>
      <c r="EI76" s="64"/>
      <c r="EJ76" s="64"/>
      <c r="EK76" s="64"/>
      <c r="EL76" s="64"/>
      <c r="EM76" s="64"/>
      <c r="EN76" s="64"/>
      <c r="EO76" s="64"/>
      <c r="EP76" s="64"/>
      <c r="EQ76" s="64"/>
      <c r="ER76" s="64"/>
      <c r="ES76" s="64"/>
      <c r="ET76" s="64"/>
      <c r="EU76" s="64"/>
      <c r="EV76" s="64"/>
      <c r="EW76" s="64"/>
      <c r="EX76" s="64"/>
      <c r="EY76" s="64"/>
      <c r="EZ76" s="64"/>
      <c r="FA76" s="64"/>
      <c r="FB76" s="64"/>
      <c r="FC76" s="64"/>
      <c r="FD76" s="64"/>
      <c r="FE76" s="64"/>
      <c r="FF76" s="64"/>
      <c r="FG76" s="64"/>
      <c r="FH76" s="64"/>
      <c r="FI76" s="64"/>
      <c r="FJ76" s="64"/>
      <c r="FK76" s="64"/>
      <c r="FL76" s="64"/>
      <c r="FM76" s="64"/>
      <c r="FN76" s="64"/>
      <c r="FO76" s="64"/>
      <c r="FP76" s="64"/>
      <c r="FQ76" s="64"/>
      <c r="FR76" s="64"/>
      <c r="FS76" s="64"/>
      <c r="FT76" s="64"/>
      <c r="FU76" s="64"/>
      <c r="FV76" s="64"/>
      <c r="FW76" s="64"/>
      <c r="FX76" s="64"/>
      <c r="FY76" s="64"/>
      <c r="FZ76" s="64"/>
      <c r="GA76" s="64"/>
      <c r="GB76" s="64"/>
      <c r="GC76" s="64"/>
      <c r="GD76" s="64"/>
      <c r="GE76" s="64"/>
      <c r="GF76" s="64"/>
      <c r="GG76" s="64"/>
      <c r="GH76" s="64"/>
      <c r="GI76" s="64"/>
      <c r="GJ76" s="64"/>
      <c r="GK76" s="64"/>
      <c r="GL76" s="64"/>
      <c r="GM76" s="64"/>
      <c r="GN76" s="64"/>
      <c r="GO76" s="64"/>
      <c r="GP76" s="64"/>
      <c r="GQ76" s="64"/>
      <c r="GR76" s="64"/>
      <c r="GS76" s="64"/>
      <c r="GT76" s="64"/>
      <c r="GU76" s="64"/>
      <c r="GV76" s="64"/>
      <c r="GW76" s="64"/>
      <c r="GX76" s="64"/>
      <c r="GY76" s="64"/>
      <c r="GZ76" s="64"/>
      <c r="HA76" s="64"/>
      <c r="HB76" s="64"/>
      <c r="HC76" s="64"/>
      <c r="HD76" s="64"/>
      <c r="HE76" s="64"/>
      <c r="HF76" s="64"/>
      <c r="HG76" s="64"/>
      <c r="HH76" s="64"/>
      <c r="HI76" s="64"/>
      <c r="HJ76" s="64"/>
      <c r="HK76" s="64"/>
      <c r="HL76" s="64"/>
      <c r="HM76" s="64"/>
      <c r="HN76" s="64"/>
      <c r="HO76" s="64"/>
      <c r="HP76" s="64"/>
      <c r="HQ76" s="64"/>
      <c r="HR76" s="64"/>
      <c r="HS76" s="64"/>
      <c r="HT76" s="64"/>
      <c r="HU76" s="64"/>
      <c r="HV76" s="64"/>
      <c r="HW76" s="64"/>
      <c r="HX76" s="64"/>
      <c r="HY76" s="64"/>
      <c r="HZ76" s="64"/>
      <c r="IA76" s="64"/>
      <c r="IB76" s="64"/>
      <c r="IC76" s="64"/>
      <c r="ID76" s="64"/>
      <c r="IE76" s="64"/>
      <c r="IF76" s="64"/>
      <c r="IG76" s="64"/>
      <c r="IH76" s="64"/>
      <c r="II76" s="64"/>
      <c r="IJ76" s="64"/>
      <c r="IK76" s="64"/>
      <c r="IL76" s="64"/>
      <c r="IM76" s="64"/>
      <c r="IN76" s="64"/>
      <c r="IO76" s="64"/>
      <c r="IP76" s="64"/>
      <c r="IQ76" s="64"/>
      <c r="IR76" s="64"/>
      <c r="IS76" s="64"/>
      <c r="IT76" s="64"/>
      <c r="IU76" s="64"/>
      <c r="IV76" s="64"/>
      <c r="IW76" s="64"/>
      <c r="IX76" s="64"/>
    </row>
    <row r="77" spans="1:258">
      <c r="A77" s="64"/>
      <c r="B77" s="67"/>
      <c r="C77" s="67"/>
      <c r="D77" s="67"/>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64"/>
      <c r="BU77" s="64"/>
      <c r="BV77" s="64"/>
      <c r="BW77" s="64"/>
      <c r="BX77" s="64"/>
      <c r="BY77" s="64"/>
      <c r="BZ77" s="64"/>
      <c r="CA77" s="64"/>
      <c r="CB77" s="64"/>
      <c r="CC77" s="64"/>
      <c r="CD77" s="64"/>
      <c r="CE77" s="64"/>
      <c r="CF77" s="64"/>
      <c r="CG77" s="64"/>
      <c r="CH77" s="64"/>
      <c r="CI77" s="64"/>
      <c r="CJ77" s="64"/>
      <c r="CK77" s="64"/>
      <c r="CL77" s="64"/>
      <c r="CM77" s="64"/>
      <c r="CN77" s="64"/>
      <c r="CO77" s="64"/>
      <c r="CP77" s="64"/>
      <c r="CQ77" s="64"/>
      <c r="CR77" s="64"/>
      <c r="CS77" s="64"/>
      <c r="CT77" s="64"/>
      <c r="CU77" s="64"/>
      <c r="CV77" s="64"/>
      <c r="CW77" s="64"/>
      <c r="CX77" s="64"/>
      <c r="CY77" s="64"/>
      <c r="CZ77" s="64"/>
      <c r="DA77" s="64"/>
      <c r="DB77" s="64"/>
      <c r="DC77" s="64"/>
      <c r="DD77" s="64"/>
      <c r="DE77" s="64"/>
      <c r="DF77" s="64"/>
      <c r="DG77" s="64"/>
      <c r="DH77" s="64"/>
      <c r="DI77" s="64"/>
      <c r="DJ77" s="64"/>
      <c r="DK77" s="64"/>
      <c r="DL77" s="64"/>
      <c r="DM77" s="64"/>
      <c r="DN77" s="64"/>
      <c r="DO77" s="64"/>
      <c r="DP77" s="64"/>
      <c r="DQ77" s="64"/>
      <c r="DR77" s="64"/>
      <c r="DS77" s="64"/>
      <c r="DT77" s="64"/>
      <c r="DU77" s="64"/>
      <c r="DV77" s="64"/>
      <c r="DW77" s="64"/>
      <c r="DX77" s="64"/>
      <c r="DY77" s="64"/>
      <c r="DZ77" s="64"/>
      <c r="EA77" s="64"/>
      <c r="EB77" s="64"/>
      <c r="EC77" s="64"/>
      <c r="ED77" s="64"/>
      <c r="EE77" s="64"/>
      <c r="EF77" s="64"/>
      <c r="EG77" s="64"/>
      <c r="EH77" s="64"/>
      <c r="EI77" s="64"/>
      <c r="EJ77" s="64"/>
      <c r="EK77" s="64"/>
      <c r="EL77" s="64"/>
      <c r="EM77" s="64"/>
      <c r="EN77" s="64"/>
      <c r="EO77" s="64"/>
      <c r="EP77" s="64"/>
      <c r="EQ77" s="64"/>
      <c r="ER77" s="64"/>
      <c r="ES77" s="64"/>
      <c r="ET77" s="64"/>
      <c r="EU77" s="64"/>
      <c r="EV77" s="64"/>
      <c r="EW77" s="64"/>
      <c r="EX77" s="64"/>
      <c r="EY77" s="64"/>
      <c r="EZ77" s="64"/>
      <c r="FA77" s="64"/>
      <c r="FB77" s="64"/>
      <c r="FC77" s="64"/>
      <c r="FD77" s="64"/>
      <c r="FE77" s="64"/>
      <c r="FF77" s="64"/>
      <c r="FG77" s="64"/>
      <c r="FH77" s="64"/>
      <c r="FI77" s="64"/>
      <c r="FJ77" s="64"/>
      <c r="FK77" s="64"/>
      <c r="FL77" s="64"/>
      <c r="FM77" s="64"/>
      <c r="FN77" s="64"/>
      <c r="FO77" s="64"/>
      <c r="FP77" s="64"/>
      <c r="FQ77" s="64"/>
      <c r="FR77" s="64"/>
      <c r="FS77" s="64"/>
      <c r="FT77" s="64"/>
      <c r="FU77" s="64"/>
      <c r="FV77" s="64"/>
      <c r="FW77" s="64"/>
      <c r="FX77" s="64"/>
      <c r="FY77" s="64"/>
      <c r="FZ77" s="64"/>
      <c r="GA77" s="64"/>
      <c r="GB77" s="64"/>
      <c r="GC77" s="64"/>
      <c r="GD77" s="64"/>
      <c r="GE77" s="64"/>
      <c r="GF77" s="64"/>
      <c r="GG77" s="64"/>
      <c r="GH77" s="64"/>
      <c r="GI77" s="64"/>
      <c r="GJ77" s="64"/>
      <c r="GK77" s="64"/>
      <c r="GL77" s="64"/>
      <c r="GM77" s="64"/>
      <c r="GN77" s="64"/>
      <c r="GO77" s="64"/>
      <c r="GP77" s="64"/>
      <c r="GQ77" s="64"/>
      <c r="GR77" s="64"/>
      <c r="GS77" s="64"/>
      <c r="GT77" s="64"/>
      <c r="GU77" s="64"/>
      <c r="GV77" s="64"/>
      <c r="GW77" s="64"/>
      <c r="GX77" s="64"/>
      <c r="GY77" s="64"/>
      <c r="GZ77" s="64"/>
      <c r="HA77" s="64"/>
      <c r="HB77" s="64"/>
      <c r="HC77" s="64"/>
      <c r="HD77" s="64"/>
      <c r="HE77" s="64"/>
      <c r="HF77" s="64"/>
      <c r="HG77" s="64"/>
      <c r="HH77" s="64"/>
      <c r="HI77" s="64"/>
      <c r="HJ77" s="64"/>
      <c r="HK77" s="64"/>
      <c r="HL77" s="64"/>
      <c r="HM77" s="64"/>
      <c r="HN77" s="64"/>
      <c r="HO77" s="64"/>
      <c r="HP77" s="64"/>
      <c r="HQ77" s="64"/>
      <c r="HR77" s="64"/>
      <c r="HS77" s="64"/>
      <c r="HT77" s="64"/>
      <c r="HU77" s="64"/>
      <c r="HV77" s="64"/>
      <c r="HW77" s="64"/>
      <c r="HX77" s="64"/>
      <c r="HY77" s="64"/>
      <c r="HZ77" s="64"/>
      <c r="IA77" s="64"/>
      <c r="IB77" s="64"/>
      <c r="IC77" s="64"/>
      <c r="ID77" s="64"/>
      <c r="IE77" s="64"/>
      <c r="IF77" s="64"/>
      <c r="IG77" s="64"/>
      <c r="IH77" s="64"/>
      <c r="II77" s="64"/>
      <c r="IJ77" s="64"/>
      <c r="IK77" s="64"/>
      <c r="IL77" s="64"/>
      <c r="IM77" s="64"/>
      <c r="IN77" s="64"/>
      <c r="IO77" s="64"/>
      <c r="IP77" s="64"/>
      <c r="IQ77" s="64"/>
      <c r="IR77" s="64"/>
      <c r="IS77" s="64"/>
      <c r="IT77" s="64"/>
      <c r="IU77" s="64"/>
      <c r="IV77" s="64"/>
      <c r="IW77" s="64"/>
      <c r="IX77" s="64"/>
    </row>
    <row r="78" spans="1:258">
      <c r="A78" s="64"/>
      <c r="B78" s="67"/>
      <c r="C78" s="67"/>
      <c r="D78" s="67"/>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4"/>
      <c r="BP78" s="64"/>
      <c r="BQ78" s="64"/>
      <c r="BR78" s="64"/>
      <c r="BS78" s="64"/>
      <c r="BT78" s="64"/>
      <c r="BU78" s="64"/>
      <c r="BV78" s="64"/>
      <c r="BW78" s="64"/>
      <c r="BX78" s="64"/>
      <c r="BY78" s="64"/>
      <c r="BZ78" s="64"/>
      <c r="CA78" s="64"/>
      <c r="CB78" s="64"/>
      <c r="CC78" s="64"/>
      <c r="CD78" s="64"/>
      <c r="CE78" s="64"/>
      <c r="CF78" s="64"/>
      <c r="CG78" s="64"/>
      <c r="CH78" s="64"/>
      <c r="CI78" s="64"/>
      <c r="CJ78" s="64"/>
      <c r="CK78" s="64"/>
      <c r="CL78" s="64"/>
      <c r="CM78" s="64"/>
      <c r="CN78" s="64"/>
      <c r="CO78" s="64"/>
      <c r="CP78" s="64"/>
      <c r="CQ78" s="64"/>
      <c r="CR78" s="64"/>
      <c r="CS78" s="64"/>
      <c r="CT78" s="64"/>
      <c r="CU78" s="64"/>
      <c r="CV78" s="64"/>
      <c r="CW78" s="64"/>
      <c r="CX78" s="64"/>
      <c r="CY78" s="64"/>
      <c r="CZ78" s="64"/>
      <c r="DA78" s="64"/>
      <c r="DB78" s="64"/>
      <c r="DC78" s="64"/>
      <c r="DD78" s="64"/>
      <c r="DE78" s="64"/>
      <c r="DF78" s="64"/>
      <c r="DG78" s="64"/>
      <c r="DH78" s="64"/>
      <c r="DI78" s="64"/>
      <c r="DJ78" s="64"/>
      <c r="DK78" s="64"/>
      <c r="DL78" s="64"/>
      <c r="DM78" s="64"/>
      <c r="DN78" s="64"/>
      <c r="DO78" s="64"/>
      <c r="DP78" s="64"/>
      <c r="DQ78" s="64"/>
      <c r="DR78" s="64"/>
      <c r="DS78" s="64"/>
      <c r="DT78" s="64"/>
      <c r="DU78" s="64"/>
      <c r="DV78" s="64"/>
      <c r="DW78" s="64"/>
      <c r="DX78" s="64"/>
      <c r="DY78" s="64"/>
      <c r="DZ78" s="64"/>
      <c r="EA78" s="64"/>
      <c r="EB78" s="64"/>
      <c r="EC78" s="64"/>
      <c r="ED78" s="64"/>
      <c r="EE78" s="64"/>
      <c r="EF78" s="64"/>
      <c r="EG78" s="64"/>
      <c r="EH78" s="64"/>
      <c r="EI78" s="64"/>
      <c r="EJ78" s="64"/>
      <c r="EK78" s="64"/>
      <c r="EL78" s="64"/>
      <c r="EM78" s="64"/>
      <c r="EN78" s="64"/>
      <c r="EO78" s="64"/>
      <c r="EP78" s="64"/>
      <c r="EQ78" s="64"/>
      <c r="ER78" s="64"/>
      <c r="ES78" s="64"/>
      <c r="ET78" s="64"/>
      <c r="EU78" s="64"/>
      <c r="EV78" s="64"/>
      <c r="EW78" s="64"/>
      <c r="EX78" s="64"/>
      <c r="EY78" s="64"/>
      <c r="EZ78" s="64"/>
      <c r="FA78" s="64"/>
      <c r="FB78" s="64"/>
      <c r="FC78" s="64"/>
      <c r="FD78" s="64"/>
      <c r="FE78" s="64"/>
      <c r="FF78" s="64"/>
      <c r="FG78" s="64"/>
      <c r="FH78" s="64"/>
      <c r="FI78" s="64"/>
      <c r="FJ78" s="64"/>
      <c r="FK78" s="64"/>
      <c r="FL78" s="64"/>
      <c r="FM78" s="64"/>
      <c r="FN78" s="64"/>
      <c r="FO78" s="64"/>
      <c r="FP78" s="64"/>
      <c r="FQ78" s="64"/>
      <c r="FR78" s="64"/>
      <c r="FS78" s="64"/>
      <c r="FT78" s="64"/>
      <c r="FU78" s="64"/>
      <c r="FV78" s="64"/>
      <c r="FW78" s="64"/>
      <c r="FX78" s="64"/>
      <c r="FY78" s="64"/>
      <c r="FZ78" s="64"/>
      <c r="GA78" s="64"/>
      <c r="GB78" s="64"/>
      <c r="GC78" s="64"/>
      <c r="GD78" s="64"/>
      <c r="GE78" s="64"/>
      <c r="GF78" s="64"/>
      <c r="GG78" s="64"/>
      <c r="GH78" s="64"/>
      <c r="GI78" s="64"/>
      <c r="GJ78" s="64"/>
      <c r="GK78" s="64"/>
      <c r="GL78" s="64"/>
      <c r="GM78" s="64"/>
      <c r="GN78" s="64"/>
      <c r="GO78" s="64"/>
      <c r="GP78" s="64"/>
      <c r="GQ78" s="64"/>
      <c r="GR78" s="64"/>
      <c r="GS78" s="64"/>
      <c r="GT78" s="64"/>
      <c r="GU78" s="64"/>
      <c r="GV78" s="64"/>
      <c r="GW78" s="64"/>
      <c r="GX78" s="64"/>
      <c r="GY78" s="64"/>
      <c r="GZ78" s="64"/>
      <c r="HA78" s="64"/>
      <c r="HB78" s="64"/>
      <c r="HC78" s="64"/>
      <c r="HD78" s="64"/>
      <c r="HE78" s="64"/>
      <c r="HF78" s="64"/>
      <c r="HG78" s="64"/>
      <c r="HH78" s="64"/>
      <c r="HI78" s="64"/>
      <c r="HJ78" s="64"/>
      <c r="HK78" s="64"/>
      <c r="HL78" s="64"/>
      <c r="HM78" s="64"/>
      <c r="HN78" s="64"/>
      <c r="HO78" s="64"/>
      <c r="HP78" s="64"/>
      <c r="HQ78" s="64"/>
      <c r="HR78" s="64"/>
      <c r="HS78" s="64"/>
      <c r="HT78" s="64"/>
      <c r="HU78" s="64"/>
      <c r="HV78" s="64"/>
      <c r="HW78" s="64"/>
      <c r="HX78" s="64"/>
      <c r="HY78" s="64"/>
      <c r="HZ78" s="64"/>
      <c r="IA78" s="64"/>
      <c r="IB78" s="64"/>
      <c r="IC78" s="64"/>
      <c r="ID78" s="64"/>
      <c r="IE78" s="64"/>
      <c r="IF78" s="64"/>
      <c r="IG78" s="64"/>
      <c r="IH78" s="64"/>
      <c r="II78" s="64"/>
      <c r="IJ78" s="64"/>
      <c r="IK78" s="64"/>
      <c r="IL78" s="64"/>
      <c r="IM78" s="64"/>
      <c r="IN78" s="64"/>
      <c r="IO78" s="64"/>
      <c r="IP78" s="64"/>
      <c r="IQ78" s="64"/>
      <c r="IR78" s="64"/>
      <c r="IS78" s="64"/>
      <c r="IT78" s="64"/>
      <c r="IU78" s="64"/>
      <c r="IV78" s="64"/>
      <c r="IW78" s="64"/>
      <c r="IX78" s="64"/>
    </row>
    <row r="79" spans="1:258">
      <c r="A79" s="64"/>
      <c r="B79" s="67"/>
      <c r="C79" s="67"/>
      <c r="D79" s="67"/>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4"/>
      <c r="BR79" s="64"/>
      <c r="BS79" s="64"/>
      <c r="BT79" s="64"/>
      <c r="BU79" s="64"/>
      <c r="BV79" s="64"/>
      <c r="BW79" s="64"/>
      <c r="BX79" s="64"/>
      <c r="BY79" s="64"/>
      <c r="BZ79" s="64"/>
      <c r="CA79" s="64"/>
      <c r="CB79" s="64"/>
      <c r="CC79" s="64"/>
      <c r="CD79" s="64"/>
      <c r="CE79" s="64"/>
      <c r="CF79" s="64"/>
      <c r="CG79" s="64"/>
      <c r="CH79" s="64"/>
      <c r="CI79" s="64"/>
      <c r="CJ79" s="64"/>
      <c r="CK79" s="64"/>
      <c r="CL79" s="64"/>
      <c r="CM79" s="64"/>
      <c r="CN79" s="64"/>
      <c r="CO79" s="64"/>
      <c r="CP79" s="64"/>
      <c r="CQ79" s="64"/>
      <c r="CR79" s="64"/>
      <c r="CS79" s="64"/>
      <c r="CT79" s="64"/>
      <c r="CU79" s="64"/>
      <c r="CV79" s="64"/>
      <c r="CW79" s="64"/>
      <c r="CX79" s="64"/>
      <c r="CY79" s="64"/>
      <c r="CZ79" s="64"/>
      <c r="DA79" s="64"/>
      <c r="DB79" s="64"/>
      <c r="DC79" s="64"/>
      <c r="DD79" s="64"/>
      <c r="DE79" s="64"/>
      <c r="DF79" s="64"/>
      <c r="DG79" s="64"/>
      <c r="DH79" s="64"/>
      <c r="DI79" s="64"/>
      <c r="DJ79" s="64"/>
      <c r="DK79" s="64"/>
      <c r="DL79" s="64"/>
      <c r="DM79" s="64"/>
      <c r="DN79" s="64"/>
      <c r="DO79" s="64"/>
      <c r="DP79" s="64"/>
      <c r="DQ79" s="64"/>
      <c r="DR79" s="64"/>
      <c r="DS79" s="64"/>
      <c r="DT79" s="64"/>
      <c r="DU79" s="64"/>
      <c r="DV79" s="64"/>
      <c r="DW79" s="64"/>
      <c r="DX79" s="64"/>
      <c r="DY79" s="64"/>
      <c r="DZ79" s="64"/>
      <c r="EA79" s="64"/>
      <c r="EB79" s="64"/>
      <c r="EC79" s="64"/>
      <c r="ED79" s="64"/>
      <c r="EE79" s="64"/>
      <c r="EF79" s="64"/>
      <c r="EG79" s="64"/>
      <c r="EH79" s="64"/>
      <c r="EI79" s="64"/>
      <c r="EJ79" s="64"/>
      <c r="EK79" s="64"/>
      <c r="EL79" s="64"/>
      <c r="EM79" s="64"/>
      <c r="EN79" s="64"/>
      <c r="EO79" s="64"/>
      <c r="EP79" s="64"/>
      <c r="EQ79" s="64"/>
      <c r="ER79" s="64"/>
      <c r="ES79" s="64"/>
      <c r="ET79" s="64"/>
      <c r="EU79" s="64"/>
      <c r="EV79" s="64"/>
      <c r="EW79" s="64"/>
      <c r="EX79" s="64"/>
      <c r="EY79" s="64"/>
      <c r="EZ79" s="64"/>
      <c r="FA79" s="64"/>
      <c r="FB79" s="64"/>
      <c r="FC79" s="64"/>
      <c r="FD79" s="64"/>
      <c r="FE79" s="64"/>
      <c r="FF79" s="64"/>
      <c r="FG79" s="64"/>
      <c r="FH79" s="64"/>
      <c r="FI79" s="64"/>
      <c r="FJ79" s="64"/>
      <c r="FK79" s="64"/>
      <c r="FL79" s="64"/>
      <c r="FM79" s="64"/>
      <c r="FN79" s="64"/>
      <c r="FO79" s="64"/>
      <c r="FP79" s="64"/>
      <c r="FQ79" s="64"/>
      <c r="FR79" s="64"/>
      <c r="FS79" s="64"/>
      <c r="FT79" s="64"/>
      <c r="FU79" s="64"/>
      <c r="FV79" s="64"/>
      <c r="FW79" s="64"/>
      <c r="FX79" s="64"/>
      <c r="FY79" s="64"/>
      <c r="FZ79" s="64"/>
      <c r="GA79" s="64"/>
      <c r="GB79" s="64"/>
      <c r="GC79" s="64"/>
      <c r="GD79" s="64"/>
      <c r="GE79" s="64"/>
      <c r="GF79" s="64"/>
      <c r="GG79" s="64"/>
      <c r="GH79" s="64"/>
      <c r="GI79" s="64"/>
      <c r="GJ79" s="64"/>
      <c r="GK79" s="64"/>
      <c r="GL79" s="64"/>
      <c r="GM79" s="64"/>
      <c r="GN79" s="64"/>
      <c r="GO79" s="64"/>
      <c r="GP79" s="64"/>
      <c r="GQ79" s="64"/>
      <c r="GR79" s="64"/>
      <c r="GS79" s="64"/>
      <c r="GT79" s="64"/>
      <c r="GU79" s="64"/>
      <c r="GV79" s="64"/>
      <c r="GW79" s="64"/>
      <c r="GX79" s="64"/>
      <c r="GY79" s="64"/>
      <c r="GZ79" s="64"/>
      <c r="HA79" s="64"/>
      <c r="HB79" s="64"/>
      <c r="HC79" s="64"/>
      <c r="HD79" s="64"/>
      <c r="HE79" s="64"/>
      <c r="HF79" s="64"/>
      <c r="HG79" s="64"/>
      <c r="HH79" s="64"/>
      <c r="HI79" s="64"/>
      <c r="HJ79" s="64"/>
      <c r="HK79" s="64"/>
      <c r="HL79" s="64"/>
      <c r="HM79" s="64"/>
      <c r="HN79" s="64"/>
      <c r="HO79" s="64"/>
      <c r="HP79" s="64"/>
      <c r="HQ79" s="64"/>
      <c r="HR79" s="64"/>
      <c r="HS79" s="64"/>
      <c r="HT79" s="64"/>
      <c r="HU79" s="64"/>
      <c r="HV79" s="64"/>
      <c r="HW79" s="64"/>
      <c r="HX79" s="64"/>
      <c r="HY79" s="64"/>
      <c r="HZ79" s="64"/>
      <c r="IA79" s="64"/>
      <c r="IB79" s="64"/>
      <c r="IC79" s="64"/>
      <c r="ID79" s="64"/>
      <c r="IE79" s="64"/>
      <c r="IF79" s="64"/>
      <c r="IG79" s="64"/>
      <c r="IH79" s="64"/>
      <c r="II79" s="64"/>
      <c r="IJ79" s="64"/>
      <c r="IK79" s="64"/>
      <c r="IL79" s="64"/>
      <c r="IM79" s="64"/>
      <c r="IN79" s="64"/>
      <c r="IO79" s="64"/>
      <c r="IP79" s="64"/>
      <c r="IQ79" s="64"/>
      <c r="IR79" s="64"/>
      <c r="IS79" s="64"/>
      <c r="IT79" s="64"/>
      <c r="IU79" s="64"/>
      <c r="IV79" s="64"/>
      <c r="IW79" s="64"/>
      <c r="IX79" s="64"/>
    </row>
    <row r="80" spans="1:258">
      <c r="A80" s="64"/>
      <c r="B80" s="67"/>
      <c r="C80" s="67"/>
      <c r="D80" s="67"/>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c r="BI80" s="64"/>
      <c r="BJ80" s="64"/>
      <c r="BK80" s="64"/>
      <c r="BL80" s="64"/>
      <c r="BM80" s="64"/>
      <c r="BN80" s="64"/>
      <c r="BO80" s="64"/>
      <c r="BP80" s="64"/>
      <c r="BQ80" s="64"/>
      <c r="BR80" s="64"/>
      <c r="BS80" s="64"/>
      <c r="BT80" s="64"/>
      <c r="BU80" s="64"/>
      <c r="BV80" s="64"/>
      <c r="BW80" s="64"/>
      <c r="BX80" s="64"/>
      <c r="BY80" s="64"/>
      <c r="BZ80" s="64"/>
      <c r="CA80" s="64"/>
      <c r="CB80" s="64"/>
      <c r="CC80" s="64"/>
      <c r="CD80" s="64"/>
      <c r="CE80" s="64"/>
      <c r="CF80" s="64"/>
      <c r="CG80" s="64"/>
      <c r="CH80" s="64"/>
      <c r="CI80" s="64"/>
      <c r="CJ80" s="64"/>
      <c r="CK80" s="64"/>
      <c r="CL80" s="64"/>
      <c r="CM80" s="64"/>
      <c r="CN80" s="64"/>
      <c r="CO80" s="64"/>
      <c r="CP80" s="64"/>
      <c r="CQ80" s="64"/>
      <c r="CR80" s="64"/>
      <c r="CS80" s="64"/>
      <c r="CT80" s="64"/>
      <c r="CU80" s="64"/>
      <c r="CV80" s="64"/>
      <c r="CW80" s="64"/>
      <c r="CX80" s="64"/>
      <c r="CY80" s="64"/>
      <c r="CZ80" s="64"/>
      <c r="DA80" s="64"/>
      <c r="DB80" s="64"/>
      <c r="DC80" s="64"/>
      <c r="DD80" s="64"/>
      <c r="DE80" s="64"/>
      <c r="DF80" s="64"/>
      <c r="DG80" s="64"/>
      <c r="DH80" s="64"/>
      <c r="DI80" s="64"/>
      <c r="DJ80" s="64"/>
      <c r="DK80" s="64"/>
      <c r="DL80" s="64"/>
      <c r="DM80" s="64"/>
      <c r="DN80" s="64"/>
      <c r="DO80" s="64"/>
      <c r="DP80" s="64"/>
      <c r="DQ80" s="64"/>
      <c r="DR80" s="64"/>
      <c r="DS80" s="64"/>
      <c r="DT80" s="64"/>
      <c r="DU80" s="64"/>
      <c r="DV80" s="64"/>
      <c r="DW80" s="64"/>
      <c r="DX80" s="64"/>
      <c r="DY80" s="64"/>
      <c r="DZ80" s="64"/>
      <c r="EA80" s="64"/>
      <c r="EB80" s="64"/>
      <c r="EC80" s="64"/>
      <c r="ED80" s="64"/>
      <c r="EE80" s="64"/>
      <c r="EF80" s="64"/>
      <c r="EG80" s="64"/>
      <c r="EH80" s="64"/>
      <c r="EI80" s="64"/>
      <c r="EJ80" s="64"/>
      <c r="EK80" s="64"/>
      <c r="EL80" s="64"/>
      <c r="EM80" s="64"/>
      <c r="EN80" s="64"/>
      <c r="EO80" s="64"/>
      <c r="EP80" s="64"/>
      <c r="EQ80" s="64"/>
      <c r="ER80" s="64"/>
      <c r="ES80" s="64"/>
      <c r="ET80" s="64"/>
      <c r="EU80" s="64"/>
      <c r="EV80" s="64"/>
      <c r="EW80" s="64"/>
      <c r="EX80" s="64"/>
      <c r="EY80" s="64"/>
      <c r="EZ80" s="64"/>
      <c r="FA80" s="64"/>
      <c r="FB80" s="64"/>
      <c r="FC80" s="64"/>
      <c r="FD80" s="64"/>
      <c r="FE80" s="64"/>
      <c r="FF80" s="64"/>
      <c r="FG80" s="64"/>
      <c r="FH80" s="64"/>
      <c r="FI80" s="64"/>
      <c r="FJ80" s="64"/>
      <c r="FK80" s="64"/>
      <c r="FL80" s="64"/>
      <c r="FM80" s="64"/>
      <c r="FN80" s="64"/>
      <c r="FO80" s="64"/>
      <c r="FP80" s="64"/>
      <c r="FQ80" s="64"/>
      <c r="FR80" s="64"/>
      <c r="FS80" s="64"/>
      <c r="FT80" s="64"/>
      <c r="FU80" s="64"/>
      <c r="FV80" s="64"/>
      <c r="FW80" s="64"/>
      <c r="FX80" s="64"/>
      <c r="FY80" s="64"/>
      <c r="FZ80" s="64"/>
      <c r="GA80" s="64"/>
      <c r="GB80" s="64"/>
      <c r="GC80" s="64"/>
      <c r="GD80" s="64"/>
      <c r="GE80" s="64"/>
      <c r="GF80" s="64"/>
      <c r="GG80" s="64"/>
      <c r="GH80" s="64"/>
      <c r="GI80" s="64"/>
      <c r="GJ80" s="64"/>
      <c r="GK80" s="64"/>
      <c r="GL80" s="64"/>
      <c r="GM80" s="64"/>
      <c r="GN80" s="64"/>
      <c r="GO80" s="64"/>
      <c r="GP80" s="64"/>
      <c r="GQ80" s="64"/>
      <c r="GR80" s="64"/>
      <c r="GS80" s="64"/>
      <c r="GT80" s="64"/>
      <c r="GU80" s="64"/>
      <c r="GV80" s="64"/>
      <c r="GW80" s="64"/>
      <c r="GX80" s="64"/>
      <c r="GY80" s="64"/>
      <c r="GZ80" s="64"/>
      <c r="HA80" s="64"/>
      <c r="HB80" s="64"/>
      <c r="HC80" s="64"/>
      <c r="HD80" s="64"/>
      <c r="HE80" s="64"/>
      <c r="HF80" s="64"/>
      <c r="HG80" s="64"/>
      <c r="HH80" s="64"/>
      <c r="HI80" s="64"/>
      <c r="HJ80" s="64"/>
      <c r="HK80" s="64"/>
      <c r="HL80" s="64"/>
      <c r="HM80" s="64"/>
      <c r="HN80" s="64"/>
      <c r="HO80" s="64"/>
      <c r="HP80" s="64"/>
      <c r="HQ80" s="64"/>
      <c r="HR80" s="64"/>
      <c r="HS80" s="64"/>
      <c r="HT80" s="64"/>
      <c r="HU80" s="64"/>
      <c r="HV80" s="64"/>
      <c r="HW80" s="64"/>
      <c r="HX80" s="64"/>
      <c r="HY80" s="64"/>
      <c r="HZ80" s="64"/>
      <c r="IA80" s="64"/>
      <c r="IB80" s="64"/>
      <c r="IC80" s="64"/>
      <c r="ID80" s="64"/>
      <c r="IE80" s="64"/>
      <c r="IF80" s="64"/>
      <c r="IG80" s="64"/>
      <c r="IH80" s="64"/>
      <c r="II80" s="64"/>
      <c r="IJ80" s="64"/>
      <c r="IK80" s="64"/>
      <c r="IL80" s="64"/>
      <c r="IM80" s="64"/>
      <c r="IN80" s="64"/>
      <c r="IO80" s="64"/>
      <c r="IP80" s="64"/>
      <c r="IQ80" s="64"/>
      <c r="IR80" s="64"/>
      <c r="IS80" s="64"/>
      <c r="IT80" s="64"/>
      <c r="IU80" s="64"/>
      <c r="IV80" s="64"/>
      <c r="IW80" s="64"/>
      <c r="IX80" s="64"/>
    </row>
  </sheetData>
  <mergeCells count="81">
    <mergeCell ref="N50:N59"/>
    <mergeCell ref="N60:N69"/>
    <mergeCell ref="H50:H59"/>
    <mergeCell ref="M60:M69"/>
    <mergeCell ref="A60:A69"/>
    <mergeCell ref="B60:B69"/>
    <mergeCell ref="C60:C69"/>
    <mergeCell ref="E60:E69"/>
    <mergeCell ref="F60:F69"/>
    <mergeCell ref="G60:G69"/>
    <mergeCell ref="H60:H69"/>
    <mergeCell ref="M50:M59"/>
    <mergeCell ref="A50:A59"/>
    <mergeCell ref="B50:B59"/>
    <mergeCell ref="C50:C59"/>
    <mergeCell ref="E50:E59"/>
    <mergeCell ref="O40:O49"/>
    <mergeCell ref="A40:A49"/>
    <mergeCell ref="B40:B49"/>
    <mergeCell ref="C40:C49"/>
    <mergeCell ref="E40:E49"/>
    <mergeCell ref="F40:F49"/>
    <mergeCell ref="G40:G49"/>
    <mergeCell ref="H40:H49"/>
    <mergeCell ref="M40:M49"/>
    <mergeCell ref="N40:N49"/>
    <mergeCell ref="C20:C29"/>
    <mergeCell ref="E20:E29"/>
    <mergeCell ref="F20:F29"/>
    <mergeCell ref="G20:G29"/>
    <mergeCell ref="G50:G59"/>
    <mergeCell ref="F50:F59"/>
    <mergeCell ref="H20:H29"/>
    <mergeCell ref="M20:M29"/>
    <mergeCell ref="N20:N29"/>
    <mergeCell ref="O20:O29"/>
    <mergeCell ref="A30:A39"/>
    <mergeCell ref="B30:B39"/>
    <mergeCell ref="C30:C39"/>
    <mergeCell ref="E30:E39"/>
    <mergeCell ref="F30:F39"/>
    <mergeCell ref="G30:G39"/>
    <mergeCell ref="H30:H39"/>
    <mergeCell ref="M30:M39"/>
    <mergeCell ref="N30:N39"/>
    <mergeCell ref="O30:O39"/>
    <mergeCell ref="A20:A29"/>
    <mergeCell ref="B20:B29"/>
    <mergeCell ref="G10:G19"/>
    <mergeCell ref="O8:O9"/>
    <mergeCell ref="D7:D9"/>
    <mergeCell ref="E7:H7"/>
    <mergeCell ref="I7:M7"/>
    <mergeCell ref="N7:O7"/>
    <mergeCell ref="H10:H19"/>
    <mergeCell ref="M10:M19"/>
    <mergeCell ref="N10:N19"/>
    <mergeCell ref="O10:O19"/>
    <mergeCell ref="E8:E9"/>
    <mergeCell ref="F8:F9"/>
    <mergeCell ref="G8:G9"/>
    <mergeCell ref="H8:H9"/>
    <mergeCell ref="A10:A19"/>
    <mergeCell ref="B10:B19"/>
    <mergeCell ref="C10:C19"/>
    <mergeCell ref="E10:E19"/>
    <mergeCell ref="F10:F19"/>
    <mergeCell ref="A6:B6"/>
    <mergeCell ref="C6:N6"/>
    <mergeCell ref="I8:I9"/>
    <mergeCell ref="K8:K9"/>
    <mergeCell ref="L8:L9"/>
    <mergeCell ref="M8:M9"/>
    <mergeCell ref="N8:N9"/>
    <mergeCell ref="A8:A9"/>
    <mergeCell ref="B8:B9"/>
    <mergeCell ref="A1:B3"/>
    <mergeCell ref="A4:B4"/>
    <mergeCell ref="C4:N4"/>
    <mergeCell ref="A5:B5"/>
    <mergeCell ref="C5:N5"/>
  </mergeCells>
  <conditionalFormatting sqref="D20:D22">
    <cfRule type="containsText" dxfId="1006" priority="477" operator="containsText" text="3- Moderado">
      <formula>NOT(ISERROR(SEARCH("3- Moderado",D20)))</formula>
    </cfRule>
    <cfRule type="containsText" dxfId="1005" priority="478" operator="containsText" text="6- Moderado">
      <formula>NOT(ISERROR(SEARCH("6- Moderado",D20)))</formula>
    </cfRule>
    <cfRule type="containsText" dxfId="1004" priority="479" operator="containsText" text="4- Moderado">
      <formula>NOT(ISERROR(SEARCH("4- Moderado",D20)))</formula>
    </cfRule>
    <cfRule type="containsText" dxfId="1003" priority="480" operator="containsText" text="3- Bajo">
      <formula>NOT(ISERROR(SEARCH("3- Bajo",D20)))</formula>
    </cfRule>
    <cfRule type="containsText" dxfId="1002" priority="481" operator="containsText" text="4- Bajo">
      <formula>NOT(ISERROR(SEARCH("4- Bajo",D20)))</formula>
    </cfRule>
    <cfRule type="containsText" dxfId="1001" priority="482" operator="containsText" text="1- Bajo">
      <formula>NOT(ISERROR(SEARCH("1- Bajo",D20)))</formula>
    </cfRule>
  </conditionalFormatting>
  <conditionalFormatting sqref="D30:D33">
    <cfRule type="containsText" dxfId="1000" priority="471" operator="containsText" text="3- Moderado">
      <formula>NOT(ISERROR(SEARCH("3- Moderado",D30)))</formula>
    </cfRule>
    <cfRule type="containsText" dxfId="999" priority="472" operator="containsText" text="6- Moderado">
      <formula>NOT(ISERROR(SEARCH("6- Moderado",D30)))</formula>
    </cfRule>
    <cfRule type="containsText" dxfId="998" priority="473" operator="containsText" text="4- Moderado">
      <formula>NOT(ISERROR(SEARCH("4- Moderado",D30)))</formula>
    </cfRule>
    <cfRule type="containsText" dxfId="997" priority="474" operator="containsText" text="3- Bajo">
      <formula>NOT(ISERROR(SEARCH("3- Bajo",D30)))</formula>
    </cfRule>
    <cfRule type="containsText" dxfId="996" priority="475" operator="containsText" text="4- Bajo">
      <formula>NOT(ISERROR(SEARCH("4- Bajo",D30)))</formula>
    </cfRule>
    <cfRule type="containsText" dxfId="995" priority="476" operator="containsText" text="1- Bajo">
      <formula>NOT(ISERROR(SEARCH("1- Bajo",D30)))</formula>
    </cfRule>
  </conditionalFormatting>
  <conditionalFormatting sqref="H10 H20 H30">
    <cfRule type="containsText" dxfId="994" priority="521" operator="containsText" text="Muy Baja">
      <formula>NOT(ISERROR(SEARCH("Muy Baja",H10)))</formula>
    </cfRule>
    <cfRule type="containsText" dxfId="993" priority="522" operator="containsText" text="Baja">
      <formula>NOT(ISERROR(SEARCH("Baja",H10)))</formula>
    </cfRule>
    <cfRule type="containsText" dxfId="992" priority="523" operator="containsText" text="Muy Alta">
      <formula>NOT(ISERROR(SEARCH("Muy Alta",H10)))</formula>
    </cfRule>
    <cfRule type="containsText" dxfId="991" priority="524" operator="containsText" text="Alta">
      <formula>NOT(ISERROR(SEARCH("Alta",H10)))</formula>
    </cfRule>
    <cfRule type="containsText" dxfId="990" priority="525" operator="containsText" text="Media">
      <formula>NOT(ISERROR(SEARCH("Media",H10)))</formula>
    </cfRule>
    <cfRule type="containsText" dxfId="989" priority="526" operator="containsText" text="Media">
      <formula>NOT(ISERROR(SEARCH("Media",H10)))</formula>
    </cfRule>
    <cfRule type="containsText" dxfId="988" priority="527" operator="containsText" text="Media">
      <formula>NOT(ISERROR(SEARCH("Media",H10)))</formula>
    </cfRule>
    <cfRule type="containsText" dxfId="987" priority="528" operator="containsText" text="Muy Baja">
      <formula>NOT(ISERROR(SEARCH("Muy Baja",H10)))</formula>
    </cfRule>
    <cfRule type="containsText" dxfId="986" priority="529" operator="containsText" text="Baja">
      <formula>NOT(ISERROR(SEARCH("Baja",H10)))</formula>
    </cfRule>
    <cfRule type="containsText" dxfId="985" priority="530" operator="containsText" text="Muy Baja">
      <formula>NOT(ISERROR(SEARCH("Muy Baja",H10)))</formula>
    </cfRule>
    <cfRule type="containsText" dxfId="984" priority="531" operator="containsText" text="Muy Baja">
      <formula>NOT(ISERROR(SEARCH("Muy Baja",H10)))</formula>
    </cfRule>
    <cfRule type="containsText" dxfId="983" priority="532" operator="containsText" text="Muy Baja">
      <formula>NOT(ISERROR(SEARCH("Muy Baja",H10)))</formula>
    </cfRule>
    <cfRule type="containsText" dxfId="982" priority="533" operator="containsText" text="Muy Baja'Tabla probabilidad'!">
      <formula>NOT(ISERROR(SEARCH("Muy Baja'Tabla probabilidad'!",H10)))</formula>
    </cfRule>
    <cfRule type="containsText" dxfId="981" priority="534" operator="containsText" text="Muy bajo">
      <formula>NOT(ISERROR(SEARCH("Muy bajo",H10)))</formula>
    </cfRule>
    <cfRule type="containsText" dxfId="980" priority="535" operator="containsText" text="Alta">
      <formula>NOT(ISERROR(SEARCH("Alta",H10)))</formula>
    </cfRule>
    <cfRule type="containsText" dxfId="979" priority="536" operator="containsText" text="Media">
      <formula>NOT(ISERROR(SEARCH("Media",H10)))</formula>
    </cfRule>
    <cfRule type="containsText" dxfId="978" priority="537" operator="containsText" text="Baja">
      <formula>NOT(ISERROR(SEARCH("Baja",H10)))</formula>
    </cfRule>
    <cfRule type="containsText" dxfId="977" priority="538" operator="containsText" text="Muy baja">
      <formula>NOT(ISERROR(SEARCH("Muy baja",H10)))</formula>
    </cfRule>
    <cfRule type="cellIs" dxfId="976" priority="541" operator="between">
      <formula>1</formula>
      <formula>2</formula>
    </cfRule>
    <cfRule type="cellIs" dxfId="975" priority="542" operator="between">
      <formula>0</formula>
      <formula>2</formula>
    </cfRule>
  </conditionalFormatting>
  <conditionalFormatting sqref="M10 M20 M30 M40 M50 K10:K42 K49:K69">
    <cfRule type="containsText" dxfId="974" priority="515" operator="containsText" text="Catastrófico">
      <formula>NOT(ISERROR(SEARCH("Catastrófico",K10)))</formula>
    </cfRule>
    <cfRule type="containsText" dxfId="973" priority="516" operator="containsText" text="Mayor">
      <formula>NOT(ISERROR(SEARCH("Mayor",K10)))</formula>
    </cfRule>
    <cfRule type="containsText" dxfId="972" priority="517" operator="containsText" text="Alta">
      <formula>NOT(ISERROR(SEARCH("Alta",K10)))</formula>
    </cfRule>
    <cfRule type="containsText" dxfId="971" priority="518" operator="containsText" text="Moderado">
      <formula>NOT(ISERROR(SEARCH("Moderado",K10)))</formula>
    </cfRule>
    <cfRule type="containsText" dxfId="970" priority="519" operator="containsText" text="Menor">
      <formula>NOT(ISERROR(SEARCH("Menor",K10)))</formula>
    </cfRule>
    <cfRule type="containsText" dxfId="969" priority="520" operator="containsText" text="Leve">
      <formula>NOT(ISERROR(SEARCH("Leve",K10)))</formula>
    </cfRule>
  </conditionalFormatting>
  <conditionalFormatting sqref="N8:O8">
    <cfRule type="containsText" dxfId="968" priority="459" operator="containsText" text="3- Moderado">
      <formula>NOT(ISERROR(SEARCH("3- Moderado",N8)))</formula>
    </cfRule>
    <cfRule type="containsText" dxfId="967" priority="460" operator="containsText" text="6- Moderado">
      <formula>NOT(ISERROR(SEARCH("6- Moderado",N8)))</formula>
    </cfRule>
    <cfRule type="containsText" dxfId="966" priority="461" operator="containsText" text="4- Moderado">
      <formula>NOT(ISERROR(SEARCH("4- Moderado",N8)))</formula>
    </cfRule>
    <cfRule type="containsText" dxfId="965" priority="462" operator="containsText" text="3- Bajo">
      <formula>NOT(ISERROR(SEARCH("3- Bajo",N8)))</formula>
    </cfRule>
    <cfRule type="containsText" dxfId="964" priority="463" operator="containsText" text="4- Bajo">
      <formula>NOT(ISERROR(SEARCH("4- Bajo",N8)))</formula>
    </cfRule>
    <cfRule type="containsText" dxfId="963" priority="464" operator="containsText" text="1- Bajo">
      <formula>NOT(ISERROR(SEARCH("1- Bajo",N8)))</formula>
    </cfRule>
  </conditionalFormatting>
  <conditionalFormatting sqref="N10:O10 N20:O20 N30 N40 N50">
    <cfRule type="containsText" dxfId="962" priority="543" operator="containsText" text="Extremo">
      <formula>NOT(ISERROR(SEARCH("Extremo",N10)))</formula>
    </cfRule>
    <cfRule type="containsText" dxfId="961" priority="544" operator="containsText" text="Alto">
      <formula>NOT(ISERROR(SEARCH("Alto",N10)))</formula>
    </cfRule>
    <cfRule type="containsText" dxfId="960" priority="545" operator="containsText" text="Bajo">
      <formula>NOT(ISERROR(SEARCH("Bajo",N10)))</formula>
    </cfRule>
    <cfRule type="containsText" dxfId="959" priority="546" operator="containsText" text="Moderado">
      <formula>NOT(ISERROR(SEARCH("Moderado",N10)))</formula>
    </cfRule>
  </conditionalFormatting>
  <conditionalFormatting sqref="O30">
    <cfRule type="containsText" dxfId="958" priority="511" operator="containsText" text="Extremo">
      <formula>NOT(ISERROR(SEARCH("Extremo",O30)))</formula>
    </cfRule>
    <cfRule type="containsText" dxfId="957" priority="512" operator="containsText" text="Alto">
      <formula>NOT(ISERROR(SEARCH("Alto",O30)))</formula>
    </cfRule>
    <cfRule type="containsText" dxfId="956" priority="513" operator="containsText" text="Bajo">
      <formula>NOT(ISERROR(SEARCH("Bajo",O30)))</formula>
    </cfRule>
    <cfRule type="containsText" dxfId="955" priority="514" operator="containsText" text="Moderado">
      <formula>NOT(ISERROR(SEARCH("Moderado",O30)))</formula>
    </cfRule>
  </conditionalFormatting>
  <conditionalFormatting sqref="D40:D43">
    <cfRule type="containsText" dxfId="954" priority="373" operator="containsText" text="3- Moderado">
      <formula>NOT(ISERROR(SEARCH("3- Moderado",D40)))</formula>
    </cfRule>
    <cfRule type="containsText" dxfId="953" priority="374" operator="containsText" text="6- Moderado">
      <formula>NOT(ISERROR(SEARCH("6- Moderado",D40)))</formula>
    </cfRule>
    <cfRule type="containsText" dxfId="952" priority="375" operator="containsText" text="4- Moderado">
      <formula>NOT(ISERROR(SEARCH("4- Moderado",D40)))</formula>
    </cfRule>
    <cfRule type="containsText" dxfId="951" priority="376" operator="containsText" text="3- Bajo">
      <formula>NOT(ISERROR(SEARCH("3- Bajo",D40)))</formula>
    </cfRule>
    <cfRule type="containsText" dxfId="950" priority="377" operator="containsText" text="4- Bajo">
      <formula>NOT(ISERROR(SEARCH("4- Bajo",D40)))</formula>
    </cfRule>
    <cfRule type="containsText" dxfId="949" priority="378" operator="containsText" text="1- Bajo">
      <formula>NOT(ISERROR(SEARCH("1- Bajo",D40)))</formula>
    </cfRule>
  </conditionalFormatting>
  <conditionalFormatting sqref="D60:D68">
    <cfRule type="containsText" dxfId="948" priority="241" operator="containsText" text="3- Moderado">
      <formula>NOT(ISERROR(SEARCH("3- Moderado",D60)))</formula>
    </cfRule>
    <cfRule type="containsText" dxfId="947" priority="242" operator="containsText" text="6- Moderado">
      <formula>NOT(ISERROR(SEARCH("6- Moderado",D60)))</formula>
    </cfRule>
    <cfRule type="containsText" dxfId="946" priority="243" operator="containsText" text="4- Moderado">
      <formula>NOT(ISERROR(SEARCH("4- Moderado",D60)))</formula>
    </cfRule>
    <cfRule type="containsText" dxfId="945" priority="244" operator="containsText" text="3- Bajo">
      <formula>NOT(ISERROR(SEARCH("3- Bajo",D60)))</formula>
    </cfRule>
    <cfRule type="containsText" dxfId="944" priority="245" operator="containsText" text="4- Bajo">
      <formula>NOT(ISERROR(SEARCH("4- Bajo",D60)))</formula>
    </cfRule>
    <cfRule type="containsText" dxfId="943" priority="246" operator="containsText" text="1- Bajo">
      <formula>NOT(ISERROR(SEARCH("1- Bajo",D60)))</formula>
    </cfRule>
  </conditionalFormatting>
  <conditionalFormatting sqref="H40">
    <cfRule type="containsText" dxfId="942" priority="385" operator="containsText" text="Muy Baja">
      <formula>NOT(ISERROR(SEARCH("Muy Baja",H40)))</formula>
    </cfRule>
    <cfRule type="containsText" dxfId="941" priority="386" operator="containsText" text="Baja">
      <formula>NOT(ISERROR(SEARCH("Baja",H40)))</formula>
    </cfRule>
    <cfRule type="containsText" dxfId="940" priority="387" operator="containsText" text="Muy Alta">
      <formula>NOT(ISERROR(SEARCH("Muy Alta",H40)))</formula>
    </cfRule>
    <cfRule type="containsText" dxfId="939" priority="388" operator="containsText" text="Alta">
      <formula>NOT(ISERROR(SEARCH("Alta",H40)))</formula>
    </cfRule>
    <cfRule type="containsText" dxfId="938" priority="389" operator="containsText" text="Media">
      <formula>NOT(ISERROR(SEARCH("Media",H40)))</formula>
    </cfRule>
    <cfRule type="containsText" dxfId="937" priority="390" operator="containsText" text="Media">
      <formula>NOT(ISERROR(SEARCH("Media",H40)))</formula>
    </cfRule>
    <cfRule type="containsText" dxfId="936" priority="391" operator="containsText" text="Media">
      <formula>NOT(ISERROR(SEARCH("Media",H40)))</formula>
    </cfRule>
    <cfRule type="containsText" dxfId="935" priority="392" operator="containsText" text="Muy Baja">
      <formula>NOT(ISERROR(SEARCH("Muy Baja",H40)))</formula>
    </cfRule>
    <cfRule type="containsText" dxfId="934" priority="393" operator="containsText" text="Baja">
      <formula>NOT(ISERROR(SEARCH("Baja",H40)))</formula>
    </cfRule>
    <cfRule type="containsText" dxfId="933" priority="394" operator="containsText" text="Muy Baja">
      <formula>NOT(ISERROR(SEARCH("Muy Baja",H40)))</formula>
    </cfRule>
    <cfRule type="containsText" dxfId="932" priority="395" operator="containsText" text="Muy Baja">
      <formula>NOT(ISERROR(SEARCH("Muy Baja",H40)))</formula>
    </cfRule>
    <cfRule type="containsText" dxfId="931" priority="396" operator="containsText" text="Muy Baja">
      <formula>NOT(ISERROR(SEARCH("Muy Baja",H40)))</formula>
    </cfRule>
    <cfRule type="containsText" dxfId="930" priority="397" operator="containsText" text="Muy Baja'Tabla probabilidad'!">
      <formula>NOT(ISERROR(SEARCH("Muy Baja'Tabla probabilidad'!",H40)))</formula>
    </cfRule>
    <cfRule type="containsText" dxfId="929" priority="398" operator="containsText" text="Muy bajo">
      <formula>NOT(ISERROR(SEARCH("Muy bajo",H40)))</formula>
    </cfRule>
    <cfRule type="containsText" dxfId="928" priority="399" operator="containsText" text="Alta">
      <formula>NOT(ISERROR(SEARCH("Alta",H40)))</formula>
    </cfRule>
    <cfRule type="containsText" dxfId="927" priority="400" operator="containsText" text="Media">
      <formula>NOT(ISERROR(SEARCH("Media",H40)))</formula>
    </cfRule>
    <cfRule type="containsText" dxfId="926" priority="401" operator="containsText" text="Baja">
      <formula>NOT(ISERROR(SEARCH("Baja",H40)))</formula>
    </cfRule>
    <cfRule type="containsText" dxfId="925" priority="402" operator="containsText" text="Muy baja">
      <formula>NOT(ISERROR(SEARCH("Muy baja",H40)))</formula>
    </cfRule>
    <cfRule type="cellIs" dxfId="924" priority="405" operator="between">
      <formula>1</formula>
      <formula>2</formula>
    </cfRule>
    <cfRule type="cellIs" dxfId="923" priority="406" operator="between">
      <formula>0</formula>
      <formula>2</formula>
    </cfRule>
  </conditionalFormatting>
  <conditionalFormatting sqref="O40">
    <cfRule type="containsText" dxfId="922" priority="407" operator="containsText" text="Extremo">
      <formula>NOT(ISERROR(SEARCH("Extremo",O40)))</formula>
    </cfRule>
    <cfRule type="containsText" dxfId="921" priority="408" operator="containsText" text="Alto">
      <formula>NOT(ISERROR(SEARCH("Alto",O40)))</formula>
    </cfRule>
    <cfRule type="containsText" dxfId="920" priority="409" operator="containsText" text="Bajo">
      <formula>NOT(ISERROR(SEARCH("Bajo",O40)))</formula>
    </cfRule>
    <cfRule type="containsText" dxfId="919" priority="410" operator="containsText" text="Moderado">
      <formula>NOT(ISERROR(SEARCH("Moderado",O40)))</formula>
    </cfRule>
  </conditionalFormatting>
  <conditionalFormatting sqref="D50:D53">
    <cfRule type="containsText" dxfId="918" priority="285" operator="containsText" text="3- Moderado">
      <formula>NOT(ISERROR(SEARCH("3- Moderado",D50)))</formula>
    </cfRule>
    <cfRule type="containsText" dxfId="917" priority="286" operator="containsText" text="6- Moderado">
      <formula>NOT(ISERROR(SEARCH("6- Moderado",D50)))</formula>
    </cfRule>
    <cfRule type="containsText" dxfId="916" priority="287" operator="containsText" text="4- Moderado">
      <formula>NOT(ISERROR(SEARCH("4- Moderado",D50)))</formula>
    </cfRule>
    <cfRule type="containsText" dxfId="915" priority="288" operator="containsText" text="3- Bajo">
      <formula>NOT(ISERROR(SEARCH("3- Bajo",D50)))</formula>
    </cfRule>
    <cfRule type="containsText" dxfId="914" priority="289" operator="containsText" text="4- Bajo">
      <formula>NOT(ISERROR(SEARCH("4- Bajo",D50)))</formula>
    </cfRule>
    <cfRule type="containsText" dxfId="913" priority="290" operator="containsText" text="1- Bajo">
      <formula>NOT(ISERROR(SEARCH("1- Bajo",D50)))</formula>
    </cfRule>
  </conditionalFormatting>
  <conditionalFormatting sqref="H50 H60">
    <cfRule type="containsText" dxfId="912" priority="297" operator="containsText" text="Muy Baja">
      <formula>NOT(ISERROR(SEARCH("Muy Baja",H50)))</formula>
    </cfRule>
    <cfRule type="containsText" dxfId="911" priority="298" operator="containsText" text="Baja">
      <formula>NOT(ISERROR(SEARCH("Baja",H50)))</formula>
    </cfRule>
    <cfRule type="containsText" dxfId="910" priority="299" operator="containsText" text="Muy Alta">
      <formula>NOT(ISERROR(SEARCH("Muy Alta",H50)))</formula>
    </cfRule>
    <cfRule type="containsText" dxfId="909" priority="300" operator="containsText" text="Alta">
      <formula>NOT(ISERROR(SEARCH("Alta",H50)))</formula>
    </cfRule>
    <cfRule type="containsText" dxfId="908" priority="301" operator="containsText" text="Media">
      <formula>NOT(ISERROR(SEARCH("Media",H50)))</formula>
    </cfRule>
    <cfRule type="containsText" dxfId="907" priority="302" operator="containsText" text="Media">
      <formula>NOT(ISERROR(SEARCH("Media",H50)))</formula>
    </cfRule>
    <cfRule type="containsText" dxfId="906" priority="303" operator="containsText" text="Media">
      <formula>NOT(ISERROR(SEARCH("Media",H50)))</formula>
    </cfRule>
    <cfRule type="containsText" dxfId="905" priority="304" operator="containsText" text="Muy Baja">
      <formula>NOT(ISERROR(SEARCH("Muy Baja",H50)))</formula>
    </cfRule>
    <cfRule type="containsText" dxfId="904" priority="305" operator="containsText" text="Baja">
      <formula>NOT(ISERROR(SEARCH("Baja",H50)))</formula>
    </cfRule>
    <cfRule type="containsText" dxfId="903" priority="306" operator="containsText" text="Muy Baja">
      <formula>NOT(ISERROR(SEARCH("Muy Baja",H50)))</formula>
    </cfRule>
    <cfRule type="containsText" dxfId="902" priority="307" operator="containsText" text="Muy Baja">
      <formula>NOT(ISERROR(SEARCH("Muy Baja",H50)))</formula>
    </cfRule>
    <cfRule type="containsText" dxfId="901" priority="308" operator="containsText" text="Muy Baja">
      <formula>NOT(ISERROR(SEARCH("Muy Baja",H50)))</formula>
    </cfRule>
    <cfRule type="containsText" dxfId="900" priority="309" operator="containsText" text="Muy Baja'Tabla probabilidad'!">
      <formula>NOT(ISERROR(SEARCH("Muy Baja'Tabla probabilidad'!",H50)))</formula>
    </cfRule>
    <cfRule type="containsText" dxfId="899" priority="310" operator="containsText" text="Muy bajo">
      <formula>NOT(ISERROR(SEARCH("Muy bajo",H50)))</formula>
    </cfRule>
    <cfRule type="containsText" dxfId="898" priority="311" operator="containsText" text="Alta">
      <formula>NOT(ISERROR(SEARCH("Alta",H50)))</formula>
    </cfRule>
    <cfRule type="containsText" dxfId="897" priority="312" operator="containsText" text="Media">
      <formula>NOT(ISERROR(SEARCH("Media",H50)))</formula>
    </cfRule>
    <cfRule type="containsText" dxfId="896" priority="313" operator="containsText" text="Baja">
      <formula>NOT(ISERROR(SEARCH("Baja",H50)))</formula>
    </cfRule>
    <cfRule type="containsText" dxfId="895" priority="314" operator="containsText" text="Muy baja">
      <formula>NOT(ISERROR(SEARCH("Muy baja",H50)))</formula>
    </cfRule>
    <cfRule type="cellIs" dxfId="894" priority="317" operator="between">
      <formula>1</formula>
      <formula>2</formula>
    </cfRule>
    <cfRule type="cellIs" dxfId="893" priority="318" operator="between">
      <formula>0</formula>
      <formula>2</formula>
    </cfRule>
  </conditionalFormatting>
  <conditionalFormatting sqref="O50">
    <cfRule type="containsText" dxfId="892" priority="319" operator="containsText" text="Extremo">
      <formula>NOT(ISERROR(SEARCH("Extremo",O50)))</formula>
    </cfRule>
    <cfRule type="containsText" dxfId="891" priority="320" operator="containsText" text="Alto">
      <formula>NOT(ISERROR(SEARCH("Alto",O50)))</formula>
    </cfRule>
    <cfRule type="containsText" dxfId="890" priority="321" operator="containsText" text="Bajo">
      <formula>NOT(ISERROR(SEARCH("Bajo",O50)))</formula>
    </cfRule>
    <cfRule type="containsText" dxfId="889" priority="322" operator="containsText" text="Moderado">
      <formula>NOT(ISERROR(SEARCH("Moderado",O50)))</formula>
    </cfRule>
  </conditionalFormatting>
  <conditionalFormatting sqref="M60">
    <cfRule type="containsText" dxfId="888" priority="247" operator="containsText" text="Catastrófico">
      <formula>NOT(ISERROR(SEARCH("Catastrófico",M60)))</formula>
    </cfRule>
    <cfRule type="containsText" dxfId="887" priority="248" operator="containsText" text="Mayor">
      <formula>NOT(ISERROR(SEARCH("Mayor",M60)))</formula>
    </cfRule>
    <cfRule type="containsText" dxfId="886" priority="249" operator="containsText" text="Alta">
      <formula>NOT(ISERROR(SEARCH("Alta",M60)))</formula>
    </cfRule>
    <cfRule type="containsText" dxfId="885" priority="250" operator="containsText" text="Moderado">
      <formula>NOT(ISERROR(SEARCH("Moderado",M60)))</formula>
    </cfRule>
    <cfRule type="containsText" dxfId="884" priority="251" operator="containsText" text="Menor">
      <formula>NOT(ISERROR(SEARCH("Menor",M60)))</formula>
    </cfRule>
    <cfRule type="containsText" dxfId="883" priority="252" operator="containsText" text="Leve">
      <formula>NOT(ISERROR(SEARCH("Leve",M60)))</formula>
    </cfRule>
  </conditionalFormatting>
  <conditionalFormatting sqref="N60:O60">
    <cfRule type="containsText" dxfId="882" priority="275" operator="containsText" text="Extremo">
      <formula>NOT(ISERROR(SEARCH("Extremo",N60)))</formula>
    </cfRule>
    <cfRule type="containsText" dxfId="881" priority="276" operator="containsText" text="Alto">
      <formula>NOT(ISERROR(SEARCH("Alto",N60)))</formula>
    </cfRule>
    <cfRule type="containsText" dxfId="880" priority="277" operator="containsText" text="Bajo">
      <formula>NOT(ISERROR(SEARCH("Bajo",N60)))</formula>
    </cfRule>
    <cfRule type="containsText" dxfId="879" priority="278" operator="containsText" text="Moderado">
      <formula>NOT(ISERROR(SEARCH("Moderado",N60)))</formula>
    </cfRule>
  </conditionalFormatting>
  <conditionalFormatting sqref="D23:D29">
    <cfRule type="containsText" dxfId="878" priority="63" operator="containsText" text="3- Moderado">
      <formula>NOT(ISERROR(SEARCH("3- Moderado",D23)))</formula>
    </cfRule>
    <cfRule type="containsText" dxfId="877" priority="64" operator="containsText" text="6- Moderado">
      <formula>NOT(ISERROR(SEARCH("6- Moderado",D23)))</formula>
    </cfRule>
    <cfRule type="containsText" dxfId="876" priority="65" operator="containsText" text="4- Moderado">
      <formula>NOT(ISERROR(SEARCH("4- Moderado",D23)))</formula>
    </cfRule>
    <cfRule type="containsText" dxfId="875" priority="66" operator="containsText" text="3- Bajo">
      <formula>NOT(ISERROR(SEARCH("3- Bajo",D23)))</formula>
    </cfRule>
    <cfRule type="containsText" dxfId="874" priority="67" operator="containsText" text="4- Bajo">
      <formula>NOT(ISERROR(SEARCH("4- Bajo",D23)))</formula>
    </cfRule>
    <cfRule type="containsText" dxfId="873" priority="68" operator="containsText" text="1- Bajo">
      <formula>NOT(ISERROR(SEARCH("1- Bajo",D23)))</formula>
    </cfRule>
  </conditionalFormatting>
  <conditionalFormatting sqref="K43:K48">
    <cfRule type="containsText" dxfId="872" priority="57" operator="containsText" text="Catastrófico">
      <formula>NOT(ISERROR(SEARCH("Catastrófico",K43)))</formula>
    </cfRule>
    <cfRule type="containsText" dxfId="871" priority="58" operator="containsText" text="Mayor">
      <formula>NOT(ISERROR(SEARCH("Mayor",K43)))</formula>
    </cfRule>
    <cfRule type="containsText" dxfId="870" priority="59" operator="containsText" text="Alta">
      <formula>NOT(ISERROR(SEARCH("Alta",K43)))</formula>
    </cfRule>
    <cfRule type="containsText" dxfId="869" priority="60" operator="containsText" text="Moderado">
      <formula>NOT(ISERROR(SEARCH("Moderado",K43)))</formula>
    </cfRule>
    <cfRule type="containsText" dxfId="868" priority="61" operator="containsText" text="Menor">
      <formula>NOT(ISERROR(SEARCH("Menor",K43)))</formula>
    </cfRule>
    <cfRule type="containsText" dxfId="867" priority="62" operator="containsText" text="Leve">
      <formula>NOT(ISERROR(SEARCH("Leve",K43)))</formula>
    </cfRule>
  </conditionalFormatting>
  <dataValidations count="1">
    <dataValidation type="list" allowBlank="1" showInputMessage="1" showErrorMessage="1" sqref="I14:J19" xr:uid="{9C202313-DE46-4EE9-9302-967FCF5AFA06}"/>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39" operator="containsText" id="{AA33B07E-BE8F-4B6B-A87A-4079EED8E612}">
            <xm:f>NOT(ISERROR(SEARCH(#REF!,H10)))</xm:f>
            <xm:f>#REF!</xm:f>
            <x14:dxf>
              <font>
                <color rgb="FF006100"/>
              </font>
              <fill>
                <patternFill>
                  <bgColor rgb="FFC6EFCE"/>
                </patternFill>
              </fill>
            </x14:dxf>
          </x14:cfRule>
          <x14:cfRule type="containsText" priority="540" operator="containsText" id="{8D8F2D8B-417A-4DC6-AC0D-BA260E014A2D}">
            <xm:f>NOT(ISERROR(SEARCH(#REF!,H10)))</xm:f>
            <xm:f>#REF!</xm:f>
            <x14:dxf>
              <font>
                <color rgb="FF9C0006"/>
              </font>
              <fill>
                <patternFill>
                  <bgColor rgb="FFFFC7CE"/>
                </patternFill>
              </fill>
            </x14:dxf>
          </x14:cfRule>
          <xm:sqref>H10 H20 H30</xm:sqref>
        </x14:conditionalFormatting>
        <x14:conditionalFormatting xmlns:xm="http://schemas.microsoft.com/office/excel/2006/main">
          <x14:cfRule type="containsText" priority="403" operator="containsText" id="{D3D4D274-6F12-4B02-A0DA-D5DDA5383DE2}">
            <xm:f>NOT(ISERROR(SEARCH(#REF!,H40)))</xm:f>
            <xm:f>#REF!</xm:f>
            <x14:dxf>
              <font>
                <color rgb="FF006100"/>
              </font>
              <fill>
                <patternFill>
                  <bgColor rgb="FFC6EFCE"/>
                </patternFill>
              </fill>
            </x14:dxf>
          </x14:cfRule>
          <x14:cfRule type="containsText" priority="404" operator="containsText" id="{63E3EF47-8926-4E3F-8CCE-0E600E1D7B50}">
            <xm:f>NOT(ISERROR(SEARCH(#REF!,H40)))</xm:f>
            <xm:f>#REF!</xm:f>
            <x14:dxf>
              <font>
                <color rgb="FF9C0006"/>
              </font>
              <fill>
                <patternFill>
                  <bgColor rgb="FFFFC7CE"/>
                </patternFill>
              </fill>
            </x14:dxf>
          </x14:cfRule>
          <xm:sqref>H40</xm:sqref>
        </x14:conditionalFormatting>
        <x14:conditionalFormatting xmlns:xm="http://schemas.microsoft.com/office/excel/2006/main">
          <x14:cfRule type="containsText" priority="315" operator="containsText" id="{776F5267-3D56-49BA-8772-39A9F607D7CF}">
            <xm:f>NOT(ISERROR(SEARCH(#REF!,H50)))</xm:f>
            <xm:f>#REF!</xm:f>
            <x14:dxf>
              <font>
                <color rgb="FF006100"/>
              </font>
              <fill>
                <patternFill>
                  <bgColor rgb="FFC6EFCE"/>
                </patternFill>
              </fill>
            </x14:dxf>
          </x14:cfRule>
          <x14:cfRule type="containsText" priority="316" operator="containsText" id="{FED06DDB-E5A1-4737-9239-5E7952A3195E}">
            <xm:f>NOT(ISERROR(SEARCH(#REF!,H50)))</xm:f>
            <xm:f>#REF!</xm:f>
            <x14:dxf>
              <font>
                <color rgb="FF9C0006"/>
              </font>
              <fill>
                <patternFill>
                  <bgColor rgb="FFFFC7CE"/>
                </patternFill>
              </fill>
            </x14:dxf>
          </x14:cfRule>
          <xm:sqref>H50 H60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 '!$I$17:$I$22</xm:f>
          </x14:formula1>
          <xm:sqref>I10:I13 I20:I69</xm:sqref>
        </x14:dataValidation>
        <x14:dataValidation type="list" allowBlank="1" showInputMessage="1" showErrorMessage="1" xr:uid="{1C6F449E-A5F5-4A5F-95F3-C6B512061812}">
          <x14:formula1>
            <xm:f>IF(I10='8- Politicas de admiistracion '!$B$16,'8- Politicas de admiistracion '!$C$17:$C$21,IF(I10='8- Politicas de admiistracion '!$B$24,'8- Politicas de admiistracion '!$C$25:$C$29,IF(I10='8- Politicas de admiistracion '!$B$32,'8- Politicas de admiistracion '!$C$33:$C$37,IF(I10='8- Politicas de admiistracion '!$B$40,'8- Politicas de admiistracion '!$C$41:$C$45,IF(I10='8- Politicas de admiistracion '!$B$48,'8- Politicas de admiistracion '!$C$49:$C$53,IF(I10='8- Politicas de admiistracion '!$B$56,'8- Politicas de admiistracion '!$C$57:$C$61))))))</xm:f>
          </x14:formula1>
          <xm:sqref>J10:J13 J20:J69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90"/>
  <sheetViews>
    <sheetView showGridLines="0" topLeftCell="E6" zoomScale="70" zoomScaleNormal="70" zoomScalePageLayoutView="70" workbookViewId="0">
      <selection activeCell="H19" sqref="H19"/>
    </sheetView>
  </sheetViews>
  <sheetFormatPr baseColWidth="10" defaultColWidth="11.42578125" defaultRowHeight="15"/>
  <cols>
    <col min="1" max="1" width="7" customWidth="1"/>
    <col min="2" max="2" width="34.5703125" customWidth="1"/>
    <col min="3" max="3" width="81.42578125" style="22" customWidth="1"/>
    <col min="4" max="4" width="5" hidden="1" customWidth="1"/>
    <col min="5" max="5" width="48.7109375" customWidth="1"/>
    <col min="6" max="6" width="9.28515625" customWidth="1"/>
    <col min="7" max="7" width="14.5703125" customWidth="1"/>
    <col min="8" max="8" width="13.140625" customWidth="1"/>
    <col min="9" max="9" width="15" customWidth="1"/>
    <col min="10" max="10" width="9.28515625" customWidth="1"/>
    <col min="11" max="11" width="8" customWidth="1"/>
    <col min="12" max="12" width="37.7109375" customWidth="1"/>
    <col min="13" max="13" width="79.42578125" customWidth="1"/>
    <col min="14" max="14" width="11.140625" customWidth="1"/>
    <col min="15" max="15" width="16.5703125" customWidth="1"/>
    <col min="16" max="16" width="14" customWidth="1"/>
    <col min="17" max="17" width="10.85546875" customWidth="1"/>
    <col min="18" max="18" width="9" customWidth="1"/>
    <col min="19" max="19" width="7" customWidth="1"/>
    <col min="20" max="20" width="14.28515625" style="16" customWidth="1"/>
    <col min="21" max="21" width="14.28515625" style="15" customWidth="1"/>
    <col min="22" max="22" width="14.28515625" style="17" customWidth="1"/>
    <col min="23" max="278" width="11.42578125" style="9"/>
    <col min="279" max="16384" width="11.42578125" style="14"/>
  </cols>
  <sheetData>
    <row r="1" spans="1:278" s="11" customFormat="1" ht="21.75" customHeight="1" thickTop="1">
      <c r="A1" s="70"/>
      <c r="B1" s="71"/>
      <c r="C1" s="394" t="s">
        <v>339</v>
      </c>
      <c r="D1" s="394"/>
      <c r="E1" s="394"/>
      <c r="F1" s="394"/>
      <c r="G1" s="394"/>
      <c r="H1" s="394"/>
      <c r="I1" s="394"/>
      <c r="J1" s="394"/>
      <c r="K1" s="394"/>
      <c r="L1" s="394"/>
      <c r="M1" s="394"/>
      <c r="N1" s="394"/>
      <c r="O1" s="394"/>
      <c r="P1" s="394"/>
      <c r="Q1" s="394"/>
      <c r="R1" s="394"/>
      <c r="S1" s="394"/>
      <c r="T1" s="394"/>
      <c r="U1" s="394"/>
      <c r="V1" s="394"/>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1.75" customHeight="1">
      <c r="A2" s="72"/>
      <c r="B2" s="73"/>
      <c r="C2" s="394"/>
      <c r="D2" s="394"/>
      <c r="E2" s="394"/>
      <c r="F2" s="394"/>
      <c r="G2" s="394"/>
      <c r="H2" s="394"/>
      <c r="I2" s="394"/>
      <c r="J2" s="394"/>
      <c r="K2" s="394"/>
      <c r="L2" s="394"/>
      <c r="M2" s="394"/>
      <c r="N2" s="394"/>
      <c r="O2" s="394"/>
      <c r="P2" s="394"/>
      <c r="Q2" s="394"/>
      <c r="R2" s="394"/>
      <c r="S2" s="394"/>
      <c r="T2" s="394"/>
      <c r="U2" s="394"/>
      <c r="V2" s="394"/>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1.75" customHeight="1" thickBot="1">
      <c r="A3" s="72"/>
      <c r="B3" s="73"/>
      <c r="C3" s="394"/>
      <c r="D3" s="394"/>
      <c r="E3" s="394"/>
      <c r="F3" s="394"/>
      <c r="G3" s="394"/>
      <c r="H3" s="394"/>
      <c r="I3" s="394"/>
      <c r="J3" s="394"/>
      <c r="K3" s="394"/>
      <c r="L3" s="394"/>
      <c r="M3" s="394"/>
      <c r="N3" s="394"/>
      <c r="O3" s="394"/>
      <c r="P3" s="394"/>
      <c r="Q3" s="394"/>
      <c r="R3" s="394"/>
      <c r="S3" s="394"/>
      <c r="T3" s="394"/>
      <c r="U3" s="394"/>
      <c r="V3" s="394"/>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27" customHeight="1" thickTop="1" thickBot="1">
      <c r="A4" s="395" t="s">
        <v>340</v>
      </c>
      <c r="B4" s="396"/>
      <c r="C4" s="391" t="s">
        <v>5</v>
      </c>
      <c r="D4" s="392"/>
      <c r="E4" s="392"/>
      <c r="F4" s="392"/>
      <c r="G4" s="392"/>
      <c r="H4" s="392"/>
      <c r="I4" s="392"/>
      <c r="J4" s="392"/>
      <c r="K4" s="392"/>
      <c r="L4" s="392"/>
      <c r="M4" s="393"/>
      <c r="N4" s="158"/>
      <c r="O4" s="74"/>
      <c r="P4" s="74"/>
      <c r="Q4" s="74"/>
      <c r="R4" s="74"/>
      <c r="S4" s="74"/>
      <c r="T4" s="74"/>
      <c r="U4" s="74"/>
      <c r="V4" s="7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8.25" customHeight="1" thickTop="1" thickBot="1">
      <c r="A5" s="395" t="s">
        <v>341</v>
      </c>
      <c r="B5" s="396"/>
      <c r="C5" s="391" t="s">
        <v>36</v>
      </c>
      <c r="D5" s="392"/>
      <c r="E5" s="392"/>
      <c r="F5" s="392"/>
      <c r="G5" s="392"/>
      <c r="H5" s="392"/>
      <c r="I5" s="392"/>
      <c r="J5" s="392"/>
      <c r="K5" s="392"/>
      <c r="L5" s="392"/>
      <c r="M5" s="393"/>
      <c r="N5" s="158"/>
      <c r="O5" s="75"/>
      <c r="P5" s="75"/>
      <c r="Q5" s="75"/>
      <c r="R5" s="75"/>
      <c r="S5" s="75"/>
      <c r="T5" s="75"/>
      <c r="U5" s="75"/>
      <c r="V5" s="75"/>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29.25" customHeight="1" thickTop="1" thickBot="1">
      <c r="A6" s="388" t="s">
        <v>342</v>
      </c>
      <c r="B6" s="389"/>
      <c r="C6" s="391" t="s">
        <v>270</v>
      </c>
      <c r="D6" s="392"/>
      <c r="E6" s="392"/>
      <c r="F6" s="392"/>
      <c r="G6" s="392"/>
      <c r="H6" s="392"/>
      <c r="I6" s="392"/>
      <c r="J6" s="392"/>
      <c r="K6" s="392"/>
      <c r="L6" s="392"/>
      <c r="M6" s="393"/>
      <c r="N6" s="158"/>
      <c r="O6" s="74"/>
      <c r="P6" s="74"/>
      <c r="Q6" s="74"/>
      <c r="R6" s="74"/>
      <c r="S6" s="74"/>
      <c r="T6" s="74"/>
      <c r="U6" s="74"/>
      <c r="V6" s="7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390" t="s">
        <v>271</v>
      </c>
      <c r="B7" s="390"/>
      <c r="C7" s="390"/>
      <c r="D7" s="385" t="s">
        <v>343</v>
      </c>
      <c r="E7" s="386"/>
      <c r="F7" s="386"/>
      <c r="G7" s="386"/>
      <c r="H7" s="386"/>
      <c r="I7" s="386"/>
      <c r="J7" s="386"/>
      <c r="K7" s="386"/>
      <c r="L7" s="386"/>
      <c r="M7" s="386"/>
      <c r="N7" s="386"/>
      <c r="O7" s="386"/>
      <c r="P7" s="386"/>
      <c r="Q7" s="386"/>
      <c r="R7" s="387"/>
      <c r="S7" s="160"/>
      <c r="T7" s="390" t="s">
        <v>344</v>
      </c>
      <c r="U7" s="390"/>
      <c r="V7" s="39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16.5" customHeight="1" thickTop="1" thickBot="1">
      <c r="A8" s="402" t="s">
        <v>276</v>
      </c>
      <c r="B8" s="390" t="s">
        <v>345</v>
      </c>
      <c r="C8" s="405" t="s">
        <v>272</v>
      </c>
      <c r="D8" s="407" t="s">
        <v>346</v>
      </c>
      <c r="E8" s="409" t="s">
        <v>347</v>
      </c>
      <c r="F8" s="397" t="s">
        <v>348</v>
      </c>
      <c r="G8" s="398"/>
      <c r="H8" s="398"/>
      <c r="I8" s="398"/>
      <c r="J8" s="398"/>
      <c r="K8" s="399"/>
      <c r="L8" s="397" t="s">
        <v>349</v>
      </c>
      <c r="M8" s="398"/>
      <c r="N8" s="398"/>
      <c r="O8" s="398"/>
      <c r="P8" s="398"/>
      <c r="Q8" s="398"/>
      <c r="R8" s="398"/>
      <c r="S8" s="399"/>
      <c r="T8" s="161"/>
      <c r="U8" s="162"/>
      <c r="V8" s="163" t="s">
        <v>350</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23" customHeight="1" thickTop="1">
      <c r="A9" s="403"/>
      <c r="B9" s="404"/>
      <c r="C9" s="406"/>
      <c r="D9" s="408"/>
      <c r="E9" s="410"/>
      <c r="F9" s="164" t="s">
        <v>244</v>
      </c>
      <c r="G9" s="164" t="s">
        <v>246</v>
      </c>
      <c r="H9" s="164" t="s">
        <v>351</v>
      </c>
      <c r="I9" s="164" t="s">
        <v>248</v>
      </c>
      <c r="J9" s="173" t="s">
        <v>352</v>
      </c>
      <c r="K9" s="164" t="s">
        <v>254</v>
      </c>
      <c r="L9" s="164" t="s">
        <v>353</v>
      </c>
      <c r="M9" s="159" t="s">
        <v>354</v>
      </c>
      <c r="N9" s="164" t="s">
        <v>355</v>
      </c>
      <c r="O9" s="164" t="s">
        <v>356</v>
      </c>
      <c r="P9" s="164" t="s">
        <v>357</v>
      </c>
      <c r="Q9" s="164" t="s">
        <v>358</v>
      </c>
      <c r="R9" s="173" t="s">
        <v>359</v>
      </c>
      <c r="S9" s="164" t="s">
        <v>360</v>
      </c>
      <c r="T9" s="165" t="s">
        <v>256</v>
      </c>
      <c r="U9" s="165" t="s">
        <v>258</v>
      </c>
      <c r="V9" s="166" t="s">
        <v>361</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78.75" customHeight="1">
      <c r="A10" s="376">
        <v>1</v>
      </c>
      <c r="B10" s="376" t="str">
        <f>'5. Identificación de Riesgos'!B10:B19</f>
        <v xml:space="preserve">Fallas tecnológicas que impidan tramitar los procesos de contratación. </v>
      </c>
      <c r="C10" s="170" t="str">
        <f>'5. Identificación de Riesgos'!D10</f>
        <v>Falla en la plataforma SECOP II</v>
      </c>
      <c r="D10" s="150"/>
      <c r="E10" s="147" t="s">
        <v>362</v>
      </c>
      <c r="F10" s="145" t="s">
        <v>363</v>
      </c>
      <c r="G10" s="145" t="s">
        <v>364</v>
      </c>
      <c r="H10" s="145" t="s">
        <v>363</v>
      </c>
      <c r="I10" s="145" t="s">
        <v>363</v>
      </c>
      <c r="J10" s="172">
        <f>COUNTIF(F10:I10,"SI")/4</f>
        <v>0.25</v>
      </c>
      <c r="K10" s="400">
        <f>AVERAGE(J10:J19)</f>
        <v>0.125</v>
      </c>
      <c r="L10" s="153" t="str">
        <f>'5. Identificación de Riesgos'!I10</f>
        <v>Incumplimiento de las metas establecidas</v>
      </c>
      <c r="M10" s="147"/>
      <c r="N10" s="145" t="s">
        <v>364</v>
      </c>
      <c r="O10" s="145" t="s">
        <v>364</v>
      </c>
      <c r="P10" s="145" t="s">
        <v>364</v>
      </c>
      <c r="Q10" s="145" t="s">
        <v>364</v>
      </c>
      <c r="R10" s="172">
        <f>SUM(COUNTIF(N10,"SI")*25%,COUNTIF(O10,"SI")*40%,COUNTIF(P10,"SI")*25%,COUNTIF(Q10,"SI")*10%)</f>
        <v>1</v>
      </c>
      <c r="S10" s="400">
        <f>AVERAGE(R10:R13)</f>
        <v>0.52500000000000002</v>
      </c>
      <c r="T10" s="401"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Muy Baja - 1</v>
      </c>
      <c r="U10" s="376"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Menor - 2</v>
      </c>
      <c r="V10" s="376" t="str">
        <f>CONCATENATE(VLOOKUP((LEFT(T10,LEN(T10)-4)&amp;LEFT(U10,LEN(U10)-4)),'9- Matriz de Calor '!$D$17:$E$41,2,0)," - ",RIGHT(T10,1)*RIGHT(U10,1))</f>
        <v>Bajo - 2</v>
      </c>
    </row>
    <row r="11" spans="1:278" ht="24.75" customHeight="1">
      <c r="A11" s="376"/>
      <c r="B11" s="376"/>
      <c r="C11" s="170" t="str">
        <f>'5. Identificación de Riesgos'!D11</f>
        <v>Falla en la Plataforma de la T.V.E</v>
      </c>
      <c r="D11" s="150"/>
      <c r="E11" s="147"/>
      <c r="F11" s="145" t="s">
        <v>363</v>
      </c>
      <c r="G11" s="145" t="s">
        <v>363</v>
      </c>
      <c r="H11" s="145" t="s">
        <v>363</v>
      </c>
      <c r="I11" s="145" t="s">
        <v>363</v>
      </c>
      <c r="J11" s="172">
        <f t="shared" ref="J11:J29" si="0">COUNTIF(F11:I11,"SI")/4</f>
        <v>0</v>
      </c>
      <c r="K11" s="400"/>
      <c r="L11" s="153" t="str">
        <f>'5. Identificación de Riesgos'!I11</f>
        <v>Incumplimiento de las metas establecidas</v>
      </c>
      <c r="M11" s="147"/>
      <c r="N11" s="145" t="s">
        <v>363</v>
      </c>
      <c r="O11" s="145" t="s">
        <v>363</v>
      </c>
      <c r="P11" s="145" t="s">
        <v>363</v>
      </c>
      <c r="Q11" s="145" t="s">
        <v>363</v>
      </c>
      <c r="R11" s="172">
        <f t="shared" ref="R11:R19" si="1">SUM(COUNTIF(N11,"SI")*25%,COUNTIF(O11,"SI")*40%,COUNTIF(P11,"SI")*25%,COUNTIF(Q11,"SI")*10%)</f>
        <v>0</v>
      </c>
      <c r="S11" s="400"/>
      <c r="T11" s="401"/>
      <c r="U11" s="376"/>
      <c r="V11" s="376"/>
    </row>
    <row r="12" spans="1:278" ht="26.25" customHeight="1">
      <c r="A12" s="376"/>
      <c r="B12" s="376"/>
      <c r="C12" s="170" t="str">
        <f>'5. Identificación de Riesgos'!D12</f>
        <v>Falla en la conexión a internet.</v>
      </c>
      <c r="D12" s="150"/>
      <c r="E12" s="147"/>
      <c r="F12" s="145" t="s">
        <v>364</v>
      </c>
      <c r="G12" s="145" t="s">
        <v>364</v>
      </c>
      <c r="H12" s="145" t="s">
        <v>364</v>
      </c>
      <c r="I12" s="145" t="s">
        <v>364</v>
      </c>
      <c r="J12" s="172">
        <f t="shared" si="0"/>
        <v>1</v>
      </c>
      <c r="K12" s="400"/>
      <c r="L12" s="153" t="str">
        <f>'5. Identificación de Riesgos'!I12</f>
        <v>Incumplimiento de las metas establecidas</v>
      </c>
      <c r="M12" s="147"/>
      <c r="N12" s="145" t="s">
        <v>364</v>
      </c>
      <c r="O12" s="145" t="s">
        <v>364</v>
      </c>
      <c r="P12" s="145" t="s">
        <v>364</v>
      </c>
      <c r="Q12" s="145" t="s">
        <v>364</v>
      </c>
      <c r="R12" s="172">
        <f t="shared" si="1"/>
        <v>1</v>
      </c>
      <c r="S12" s="400"/>
      <c r="T12" s="401"/>
      <c r="U12" s="376"/>
      <c r="V12" s="376"/>
    </row>
    <row r="13" spans="1:278" ht="26.25" customHeight="1">
      <c r="A13" s="376"/>
      <c r="B13" s="376"/>
      <c r="C13" s="170" t="str">
        <f>'5. Identificación de Riesgos'!D13</f>
        <v>Ataque cibernético.</v>
      </c>
      <c r="D13" s="150"/>
      <c r="E13" s="147"/>
      <c r="F13" s="145"/>
      <c r="G13" s="145"/>
      <c r="H13" s="145"/>
      <c r="I13" s="145"/>
      <c r="J13" s="172">
        <f t="shared" si="0"/>
        <v>0</v>
      </c>
      <c r="K13" s="400"/>
      <c r="L13" s="153" t="str">
        <f>'5. Identificación de Riesgos'!I13</f>
        <v>Incumplimiento de las metas establecidas</v>
      </c>
      <c r="M13" s="147"/>
      <c r="N13" s="145" t="s">
        <v>363</v>
      </c>
      <c r="O13" s="145" t="s">
        <v>363</v>
      </c>
      <c r="P13" s="145" t="s">
        <v>363</v>
      </c>
      <c r="Q13" s="145" t="s">
        <v>364</v>
      </c>
      <c r="R13" s="172">
        <f t="shared" si="1"/>
        <v>0.1</v>
      </c>
      <c r="S13" s="400"/>
      <c r="T13" s="401"/>
      <c r="U13" s="376"/>
      <c r="V13" s="376"/>
    </row>
    <row r="14" spans="1:278" ht="18.75" customHeight="1">
      <c r="A14" s="376"/>
      <c r="B14" s="376"/>
      <c r="C14" s="170">
        <f>'5. Identificación de Riesgos'!D14</f>
        <v>0</v>
      </c>
      <c r="D14" s="150"/>
      <c r="E14" s="147"/>
      <c r="F14" s="145"/>
      <c r="G14" s="145"/>
      <c r="H14" s="145"/>
      <c r="I14" s="145"/>
      <c r="J14" s="172">
        <f t="shared" si="0"/>
        <v>0</v>
      </c>
      <c r="K14" s="400"/>
      <c r="L14" s="153">
        <f>'5. Identificación de Riesgos'!I14</f>
        <v>0</v>
      </c>
      <c r="M14" s="147"/>
      <c r="N14" s="145" t="s">
        <v>364</v>
      </c>
      <c r="O14" s="145" t="s">
        <v>364</v>
      </c>
      <c r="P14" s="145" t="s">
        <v>364</v>
      </c>
      <c r="Q14" s="145" t="s">
        <v>364</v>
      </c>
      <c r="R14" s="172">
        <f t="shared" si="1"/>
        <v>1</v>
      </c>
      <c r="S14" s="400"/>
      <c r="T14" s="401"/>
      <c r="U14" s="376"/>
      <c r="V14" s="376"/>
    </row>
    <row r="15" spans="1:278" ht="18.75" customHeight="1">
      <c r="A15" s="376"/>
      <c r="B15" s="376"/>
      <c r="C15" s="170">
        <f>'5. Identificación de Riesgos'!D15</f>
        <v>0</v>
      </c>
      <c r="D15" s="150"/>
      <c r="E15" s="147"/>
      <c r="F15" s="145"/>
      <c r="G15" s="145"/>
      <c r="H15" s="145"/>
      <c r="I15" s="145"/>
      <c r="J15" s="172">
        <f t="shared" si="0"/>
        <v>0</v>
      </c>
      <c r="K15" s="400"/>
      <c r="L15" s="153">
        <f>'5. Identificación de Riesgos'!I15</f>
        <v>0</v>
      </c>
      <c r="M15" s="171"/>
      <c r="N15" s="145"/>
      <c r="O15" s="145"/>
      <c r="P15" s="145"/>
      <c r="Q15" s="145"/>
      <c r="R15" s="172">
        <f t="shared" si="1"/>
        <v>0</v>
      </c>
      <c r="S15" s="400"/>
      <c r="T15" s="401"/>
      <c r="U15" s="376"/>
      <c r="V15" s="376"/>
    </row>
    <row r="16" spans="1:278" ht="18.75" customHeight="1">
      <c r="A16" s="376"/>
      <c r="B16" s="376"/>
      <c r="C16" s="170">
        <f>'5. Identificación de Riesgos'!D16</f>
        <v>0</v>
      </c>
      <c r="D16" s="150"/>
      <c r="E16" s="147"/>
      <c r="F16" s="145"/>
      <c r="G16" s="145"/>
      <c r="H16" s="145"/>
      <c r="I16" s="145"/>
      <c r="J16" s="172">
        <f t="shared" si="0"/>
        <v>0</v>
      </c>
      <c r="K16" s="400"/>
      <c r="L16" s="153">
        <f>'5. Identificación de Riesgos'!I16</f>
        <v>0</v>
      </c>
      <c r="M16" s="171"/>
      <c r="N16" s="145"/>
      <c r="O16" s="145"/>
      <c r="P16" s="145"/>
      <c r="Q16" s="145"/>
      <c r="R16" s="172">
        <f t="shared" si="1"/>
        <v>0</v>
      </c>
      <c r="S16" s="400"/>
      <c r="T16" s="401"/>
      <c r="U16" s="376"/>
      <c r="V16" s="376"/>
    </row>
    <row r="17" spans="1:22" ht="9.75" customHeight="1">
      <c r="A17" s="376"/>
      <c r="B17" s="376"/>
      <c r="C17" s="170">
        <f>'5. Identificación de Riesgos'!D17</f>
        <v>0</v>
      </c>
      <c r="D17" s="150"/>
      <c r="E17" s="147"/>
      <c r="F17" s="145"/>
      <c r="G17" s="145"/>
      <c r="H17" s="145"/>
      <c r="I17" s="145"/>
      <c r="J17" s="172">
        <f t="shared" si="0"/>
        <v>0</v>
      </c>
      <c r="K17" s="400"/>
      <c r="L17" s="153">
        <f>'5. Identificación de Riesgos'!I17</f>
        <v>0</v>
      </c>
      <c r="M17" s="171"/>
      <c r="N17" s="145"/>
      <c r="O17" s="145"/>
      <c r="P17" s="145"/>
      <c r="Q17" s="145"/>
      <c r="R17" s="172">
        <f t="shared" si="1"/>
        <v>0</v>
      </c>
      <c r="S17" s="400"/>
      <c r="T17" s="401"/>
      <c r="U17" s="376"/>
      <c r="V17" s="376"/>
    </row>
    <row r="18" spans="1:22" ht="9.75" customHeight="1">
      <c r="A18" s="376"/>
      <c r="B18" s="376"/>
      <c r="C18" s="170">
        <f>'5. Identificación de Riesgos'!D18</f>
        <v>0</v>
      </c>
      <c r="D18" s="150"/>
      <c r="E18" s="147"/>
      <c r="F18" s="145"/>
      <c r="G18" s="145"/>
      <c r="H18" s="145"/>
      <c r="I18" s="145"/>
      <c r="J18" s="172">
        <f t="shared" si="0"/>
        <v>0</v>
      </c>
      <c r="K18" s="400"/>
      <c r="L18" s="153">
        <f>'5. Identificación de Riesgos'!I18</f>
        <v>0</v>
      </c>
      <c r="M18" s="171"/>
      <c r="N18" s="145"/>
      <c r="O18" s="145"/>
      <c r="P18" s="145"/>
      <c r="Q18" s="145"/>
      <c r="R18" s="172">
        <f t="shared" si="1"/>
        <v>0</v>
      </c>
      <c r="S18" s="400"/>
      <c r="T18" s="401"/>
      <c r="U18" s="376"/>
      <c r="V18" s="376"/>
    </row>
    <row r="19" spans="1:22" ht="9.75" customHeight="1">
      <c r="A19" s="376"/>
      <c r="B19" s="376"/>
      <c r="C19" s="170">
        <f>'5. Identificación de Riesgos'!D19</f>
        <v>0</v>
      </c>
      <c r="D19" s="150"/>
      <c r="E19" s="147"/>
      <c r="F19" s="145"/>
      <c r="G19" s="145"/>
      <c r="H19" s="145"/>
      <c r="I19" s="145"/>
      <c r="J19" s="172">
        <f t="shared" si="0"/>
        <v>0</v>
      </c>
      <c r="K19" s="400"/>
      <c r="L19" s="153">
        <f>'5. Identificación de Riesgos'!I19</f>
        <v>0</v>
      </c>
      <c r="M19" s="171"/>
      <c r="N19" s="145"/>
      <c r="O19" s="145"/>
      <c r="P19" s="145"/>
      <c r="Q19" s="145"/>
      <c r="R19" s="172">
        <f t="shared" si="1"/>
        <v>0</v>
      </c>
      <c r="S19" s="400"/>
      <c r="T19" s="401"/>
      <c r="U19" s="376"/>
      <c r="V19" s="376"/>
    </row>
    <row r="20" spans="1:22" ht="16.5" customHeight="1">
      <c r="A20" s="376">
        <v>2</v>
      </c>
      <c r="B20" s="376" t="str">
        <f>'5. Identificación de Riesgos'!B20:B29</f>
        <v>Fallas en la aplicación de prodecimientos contractuales.</v>
      </c>
      <c r="C20" s="170" t="str">
        <f>'5. Identificación de Riesgos'!D20</f>
        <v xml:space="preserve">Fallas en la estructuración y planeación de los procesos. </v>
      </c>
      <c r="D20" s="150"/>
      <c r="E20" s="147"/>
      <c r="F20" s="145"/>
      <c r="G20" s="145"/>
      <c r="H20" s="145"/>
      <c r="I20" s="145"/>
      <c r="J20" s="172">
        <f t="shared" si="0"/>
        <v>0</v>
      </c>
      <c r="K20" s="400">
        <f>AVERAGE(J20:J24)</f>
        <v>0</v>
      </c>
      <c r="L20" s="174" t="str">
        <f>'5. Identificación de Riesgos'!I20</f>
        <v>Incumplimiento de las metas establecidas</v>
      </c>
      <c r="M20" s="171"/>
      <c r="N20" s="145"/>
      <c r="O20" s="145"/>
      <c r="P20" s="145"/>
      <c r="Q20" s="145"/>
      <c r="R20" s="172">
        <f t="shared" ref="R20:R29" si="2">SUM(COUNTIF(N20,"SI")*25%,COUNTIF(O20,"SI")*40%,COUNTIF(P20,"SI")*25%,COUNTIF(Q20,"SI")*10%)</f>
        <v>0</v>
      </c>
      <c r="S20" s="400">
        <f>AVERAGE(R20:R22)</f>
        <v>0</v>
      </c>
      <c r="T20" s="401" t="str">
        <f>CONCATENATE(INDEX('8- Politicas de admiistracion '!$B$6:$F$10,MATCH(ROUND(IF((RIGHT('5. Identificación de Riesgos'!H20,1)-'6. Valoración Controles'!K20)&lt;1,1,(RIGHT('5. Identificación de Riesgos'!H20,1)-'6. Valoración Controles'!K20)),0),'8- Politicas de admiistracion '!$F$6:$F$10,0),1)," - ",ROUND(IF((RIGHT('5. Identificación de Riesgos'!H20,1)-'6. Valoración Controles'!K20)&lt;1,1,(RIGHT('5. Identificación de Riesgos'!H20,1)-'6. Valoración Controles'!K20)),0))</f>
        <v>Baja - 2</v>
      </c>
      <c r="U20" s="376" t="str">
        <f>CONCATENATE(INDEX('8- Politicas de admiistracion '!$B$17:$F$21,MATCH(ROUND(IF((RIGHT('5. Identificación de Riesgos'!M20,1)-'6. Valoración Controles'!S20)&lt;1,1,(RIGHT('5. Identificación de Riesgos'!M20,1)-'6. Valoración Controles'!S20)),0),'8- Politicas de admiistracion '!$F$17:$F$21,0),1)," - ",ROUND(IF((RIGHT('5. Identificación de Riesgos'!M20,1)-'6. Valoración Controles'!S20)&lt;1,1,(RIGHT('5. Identificación de Riesgos'!M20,1)-'6. Valoración Controles'!S20)),0))</f>
        <v>Leve - 1</v>
      </c>
      <c r="V20" s="376" t="str">
        <f>CONCATENATE(VLOOKUP((LEFT(T20,LEN(T20)-4)&amp;LEFT(U20,LEN(U20)-4)),'9- Matriz de Calor '!$D$17:$E$41,2,0)," - ",RIGHT(T20,1)*RIGHT(U20,1))</f>
        <v>Bajo - 2</v>
      </c>
    </row>
    <row r="21" spans="1:22" ht="23.25" customHeight="1">
      <c r="A21" s="376"/>
      <c r="B21" s="376"/>
      <c r="C21" s="170" t="str">
        <f>'5. Identificación de Riesgos'!D21</f>
        <v xml:space="preserve">Inaplicación de normas vigentes en materia contractual (planeación), por parte de los responsables de adelantar los procesos de contratación de obra civil. </v>
      </c>
      <c r="D21" s="150"/>
      <c r="E21" s="147"/>
      <c r="F21" s="145"/>
      <c r="G21" s="145"/>
      <c r="H21" s="145"/>
      <c r="I21" s="145"/>
      <c r="J21" s="172">
        <f t="shared" si="0"/>
        <v>0</v>
      </c>
      <c r="K21" s="400"/>
      <c r="L21" s="174" t="str">
        <f>'5. Identificación de Riesgos'!I21</f>
        <v>Incumplimiento de las metas establecidas</v>
      </c>
      <c r="M21" s="171"/>
      <c r="N21" s="145"/>
      <c r="O21" s="145"/>
      <c r="P21" s="145"/>
      <c r="Q21" s="145"/>
      <c r="R21" s="172">
        <f t="shared" si="2"/>
        <v>0</v>
      </c>
      <c r="S21" s="400"/>
      <c r="T21" s="401"/>
      <c r="U21" s="376"/>
      <c r="V21" s="376"/>
    </row>
    <row r="22" spans="1:22" ht="29.25" customHeight="1">
      <c r="A22" s="376"/>
      <c r="B22" s="376"/>
      <c r="C22" s="170" t="str">
        <f>'5. Identificación de Riesgos'!D22</f>
        <v xml:space="preserve">Falta de personal profesional para la planeación y ejecución del proceso de contratación. </v>
      </c>
      <c r="D22" s="150"/>
      <c r="E22" s="147"/>
      <c r="F22" s="145"/>
      <c r="G22" s="145"/>
      <c r="H22" s="145"/>
      <c r="I22" s="145"/>
      <c r="J22" s="172">
        <f t="shared" si="0"/>
        <v>0</v>
      </c>
      <c r="K22" s="400"/>
      <c r="L22" s="174" t="str">
        <f>'5. Identificación de Riesgos'!I22</f>
        <v>Incumplimiento de las metas establecidas</v>
      </c>
      <c r="M22" s="171"/>
      <c r="N22" s="145"/>
      <c r="O22" s="145"/>
      <c r="P22" s="145"/>
      <c r="Q22" s="145"/>
      <c r="R22" s="172">
        <f t="shared" si="2"/>
        <v>0</v>
      </c>
      <c r="S22" s="400"/>
      <c r="T22" s="401"/>
      <c r="U22" s="376"/>
      <c r="V22" s="376"/>
    </row>
    <row r="23" spans="1:22" ht="34.5" customHeight="1">
      <c r="A23" s="376"/>
      <c r="B23" s="376"/>
      <c r="C23" s="170">
        <f>'5. Identificación de Riesgos'!D23</f>
        <v>0</v>
      </c>
      <c r="D23" s="150"/>
      <c r="E23" s="147"/>
      <c r="F23" s="145"/>
      <c r="G23" s="145"/>
      <c r="H23" s="145"/>
      <c r="I23" s="145"/>
      <c r="J23" s="172">
        <f t="shared" si="0"/>
        <v>0</v>
      </c>
      <c r="K23" s="400"/>
      <c r="L23" s="174">
        <f>'5. Identificación de Riesgos'!I23</f>
        <v>0</v>
      </c>
      <c r="M23" s="171"/>
      <c r="N23" s="145"/>
      <c r="O23" s="145"/>
      <c r="P23" s="145"/>
      <c r="Q23" s="145"/>
      <c r="R23" s="172">
        <f t="shared" si="2"/>
        <v>0</v>
      </c>
      <c r="S23" s="400"/>
      <c r="T23" s="401"/>
      <c r="U23" s="376"/>
      <c r="V23" s="376"/>
    </row>
    <row r="24" spans="1:22" ht="9.75" customHeight="1">
      <c r="A24" s="376"/>
      <c r="B24" s="376"/>
      <c r="C24" s="170">
        <f>'5. Identificación de Riesgos'!D24</f>
        <v>0</v>
      </c>
      <c r="D24" s="150"/>
      <c r="E24" s="147"/>
      <c r="F24" s="145"/>
      <c r="G24" s="145"/>
      <c r="H24" s="145"/>
      <c r="I24" s="145"/>
      <c r="J24" s="172">
        <f t="shared" si="0"/>
        <v>0</v>
      </c>
      <c r="K24" s="400"/>
      <c r="L24" s="174">
        <f>'5. Identificación de Riesgos'!I24</f>
        <v>0</v>
      </c>
      <c r="M24" s="171"/>
      <c r="N24" s="145"/>
      <c r="O24" s="145"/>
      <c r="P24" s="145"/>
      <c r="Q24" s="145"/>
      <c r="R24" s="172">
        <f t="shared" si="2"/>
        <v>0</v>
      </c>
      <c r="S24" s="400"/>
      <c r="T24" s="401"/>
      <c r="U24" s="376"/>
      <c r="V24" s="376"/>
    </row>
    <row r="25" spans="1:22" ht="9.75" customHeight="1">
      <c r="A25" s="376"/>
      <c r="B25" s="376"/>
      <c r="C25" s="170">
        <f>'5. Identificación de Riesgos'!D25</f>
        <v>0</v>
      </c>
      <c r="D25" s="150"/>
      <c r="E25" s="147"/>
      <c r="F25" s="145"/>
      <c r="G25" s="145"/>
      <c r="H25" s="145"/>
      <c r="I25" s="145"/>
      <c r="J25" s="172">
        <f t="shared" si="0"/>
        <v>0</v>
      </c>
      <c r="K25" s="400"/>
      <c r="L25" s="174">
        <f>'5. Identificación de Riesgos'!I25</f>
        <v>0</v>
      </c>
      <c r="M25" s="171"/>
      <c r="N25" s="145"/>
      <c r="O25" s="145"/>
      <c r="P25" s="145"/>
      <c r="Q25" s="145"/>
      <c r="R25" s="172">
        <f t="shared" si="2"/>
        <v>0</v>
      </c>
      <c r="S25" s="400"/>
      <c r="T25" s="401"/>
      <c r="U25" s="376"/>
      <c r="V25" s="376"/>
    </row>
    <row r="26" spans="1:22" ht="9.75" customHeight="1">
      <c r="A26" s="376"/>
      <c r="B26" s="376"/>
      <c r="C26" s="170">
        <f>'5. Identificación de Riesgos'!D26</f>
        <v>0</v>
      </c>
      <c r="D26" s="150"/>
      <c r="E26" s="147"/>
      <c r="F26" s="145"/>
      <c r="G26" s="145"/>
      <c r="H26" s="145"/>
      <c r="I26" s="145"/>
      <c r="J26" s="172">
        <f t="shared" si="0"/>
        <v>0</v>
      </c>
      <c r="K26" s="400"/>
      <c r="L26" s="174">
        <f>'5. Identificación de Riesgos'!I26</f>
        <v>0</v>
      </c>
      <c r="M26" s="171"/>
      <c r="N26" s="145"/>
      <c r="O26" s="145"/>
      <c r="P26" s="145"/>
      <c r="Q26" s="145"/>
      <c r="R26" s="172">
        <f t="shared" si="2"/>
        <v>0</v>
      </c>
      <c r="S26" s="400"/>
      <c r="T26" s="401"/>
      <c r="U26" s="376"/>
      <c r="V26" s="376"/>
    </row>
    <row r="27" spans="1:22" ht="9.75" customHeight="1">
      <c r="A27" s="376"/>
      <c r="B27" s="376"/>
      <c r="C27" s="170">
        <f>'5. Identificación de Riesgos'!D27</f>
        <v>0</v>
      </c>
      <c r="D27" s="150"/>
      <c r="E27" s="147"/>
      <c r="F27" s="145"/>
      <c r="G27" s="145"/>
      <c r="H27" s="145"/>
      <c r="I27" s="145"/>
      <c r="J27" s="172">
        <f t="shared" si="0"/>
        <v>0</v>
      </c>
      <c r="K27" s="400"/>
      <c r="L27" s="174">
        <f>'5. Identificación de Riesgos'!I27</f>
        <v>0</v>
      </c>
      <c r="M27" s="171"/>
      <c r="N27" s="145"/>
      <c r="O27" s="145"/>
      <c r="P27" s="145"/>
      <c r="Q27" s="145"/>
      <c r="R27" s="172">
        <f t="shared" si="2"/>
        <v>0</v>
      </c>
      <c r="S27" s="400"/>
      <c r="T27" s="401"/>
      <c r="U27" s="376"/>
      <c r="V27" s="376"/>
    </row>
    <row r="28" spans="1:22" ht="9.75" customHeight="1">
      <c r="A28" s="376"/>
      <c r="B28" s="376"/>
      <c r="C28" s="170">
        <f>'5. Identificación de Riesgos'!D28</f>
        <v>0</v>
      </c>
      <c r="D28" s="150"/>
      <c r="E28" s="147"/>
      <c r="F28" s="145"/>
      <c r="G28" s="145"/>
      <c r="H28" s="145"/>
      <c r="I28" s="145"/>
      <c r="J28" s="172">
        <f t="shared" si="0"/>
        <v>0</v>
      </c>
      <c r="K28" s="400"/>
      <c r="L28" s="174">
        <f>'5. Identificación de Riesgos'!I28</f>
        <v>0</v>
      </c>
      <c r="M28" s="171"/>
      <c r="N28" s="145"/>
      <c r="O28" s="145"/>
      <c r="P28" s="145"/>
      <c r="Q28" s="145"/>
      <c r="R28" s="172">
        <f t="shared" si="2"/>
        <v>0</v>
      </c>
      <c r="S28" s="400"/>
      <c r="T28" s="401"/>
      <c r="U28" s="376"/>
      <c r="V28" s="376"/>
    </row>
    <row r="29" spans="1:22" ht="9.75" customHeight="1">
      <c r="A29" s="376"/>
      <c r="B29" s="376"/>
      <c r="C29" s="170">
        <f>'5. Identificación de Riesgos'!D29</f>
        <v>0</v>
      </c>
      <c r="D29" s="150"/>
      <c r="E29" s="147"/>
      <c r="F29" s="145"/>
      <c r="G29" s="145"/>
      <c r="H29" s="145"/>
      <c r="I29" s="145"/>
      <c r="J29" s="172">
        <f t="shared" si="0"/>
        <v>0</v>
      </c>
      <c r="K29" s="400"/>
      <c r="L29" s="174">
        <f>'5. Identificación de Riesgos'!I29</f>
        <v>0</v>
      </c>
      <c r="M29" s="171"/>
      <c r="N29" s="145"/>
      <c r="O29" s="145"/>
      <c r="P29" s="145"/>
      <c r="Q29" s="145"/>
      <c r="R29" s="172">
        <f t="shared" si="2"/>
        <v>0</v>
      </c>
      <c r="S29" s="400"/>
      <c r="T29" s="401"/>
      <c r="U29" s="376"/>
      <c r="V29" s="376"/>
    </row>
    <row r="30" spans="1:22" ht="27.75" customHeight="1">
      <c r="A30" s="376">
        <v>3</v>
      </c>
      <c r="B30" s="376" t="str">
        <f>'5. Identificación de Riesgos'!B30:B39</f>
        <v>Incumplimiento de los mantenimientos preventivos y correctivos.</v>
      </c>
      <c r="C30" s="170" t="str">
        <f>'5. Identificación de Riesgos'!D30</f>
        <v xml:space="preserve">Falta de insumos técnicos </v>
      </c>
      <c r="D30" s="150"/>
      <c r="E30" s="147"/>
      <c r="F30" s="145"/>
      <c r="G30" s="145"/>
      <c r="H30" s="145"/>
      <c r="I30" s="145"/>
      <c r="J30" s="172">
        <f t="shared" ref="J30:J89" si="3">COUNTIF(F30:I30,"SI")/4</f>
        <v>0</v>
      </c>
      <c r="K30" s="400">
        <f>AVERAGE(J30:J30)</f>
        <v>0</v>
      </c>
      <c r="L30" s="153" t="str">
        <f>'5. Identificación de Riesgos'!I30</f>
        <v>Afectación Económica</v>
      </c>
      <c r="M30" s="171"/>
      <c r="N30" s="145"/>
      <c r="O30" s="145"/>
      <c r="P30" s="145"/>
      <c r="Q30" s="145"/>
      <c r="R30" s="172">
        <f t="shared" ref="R30:R89" si="4">SUM(COUNTIF(N30,"SI")*25%,COUNTIF(O30,"SI")*40%,COUNTIF(P30,"SI")*25%,COUNTIF(Q30,"SI")*10%)</f>
        <v>0</v>
      </c>
      <c r="S30" s="400">
        <f>AVERAGE(R30:R31)</f>
        <v>0</v>
      </c>
      <c r="T30" s="401" t="str">
        <f>CONCATENATE(INDEX('8- Politicas de admiistracion '!$B$6:$F$10,MATCH(ROUND(IF((RIGHT('5. Identificación de Riesgos'!H30,1)-'6. Valoración Controles'!K30)&lt;1,1,(RIGHT('5. Identificación de Riesgos'!H30,1)-'6. Valoración Controles'!K30)),0),'8- Politicas de admiistracion '!$F$6:$F$10,0),1)," - ",ROUND(IF((RIGHT('5. Identificación de Riesgos'!H30,1)-'6. Valoración Controles'!K30)&lt;1,1,(RIGHT('5. Identificación de Riesgos'!H30,1)-'6. Valoración Controles'!K30)),0))</f>
        <v>Media - 3</v>
      </c>
      <c r="U30" s="376" t="str">
        <f>CONCATENATE(INDEX('8- Politicas de admiistracion '!$B$17:$F$21,MATCH(ROUND(IF((RIGHT('5. Identificación de Riesgos'!M30,1)-'6. Valoración Controles'!S30)&lt;1,1,(RIGHT('5. Identificación de Riesgos'!M30,1)-'6. Valoración Controles'!S30)),0),'8- Politicas de admiistracion '!$F$17:$F$21,0),1)," - ",ROUND(IF((RIGHT('5. Identificación de Riesgos'!M30,1)-'6. Valoración Controles'!S30)&lt;1,1,(RIGHT('5. Identificación de Riesgos'!M30,1)-'6. Valoración Controles'!S30)),0))</f>
        <v>Moderado - 3</v>
      </c>
      <c r="V30" s="376" t="str">
        <f>CONCATENATE(VLOOKUP((LEFT(T30,LEN(T30)-4)&amp;LEFT(U30,LEN(U30)-4)),'9- Matriz de Calor '!$D$17:$E$41,2,0)," - ",RIGHT(T30,1)*RIGHT(U30,1))</f>
        <v>Moderado - 9</v>
      </c>
    </row>
    <row r="31" spans="1:22" ht="27.75" customHeight="1">
      <c r="A31" s="376"/>
      <c r="B31" s="376"/>
      <c r="C31" s="170" t="str">
        <f>'5. Identificación de Riesgos'!D31</f>
        <v>Desconocimiento de la especificaciones del fabricante</v>
      </c>
      <c r="D31" s="150"/>
      <c r="E31" s="147"/>
      <c r="F31" s="145"/>
      <c r="G31" s="145"/>
      <c r="H31" s="145"/>
      <c r="I31" s="145"/>
      <c r="J31" s="172">
        <f t="shared" si="3"/>
        <v>0</v>
      </c>
      <c r="K31" s="400"/>
      <c r="L31" s="153" t="str">
        <f>'5. Identificación de Riesgos'!I31</f>
        <v>Incumplimiento de las metas establecidas</v>
      </c>
      <c r="M31" s="171"/>
      <c r="N31" s="145"/>
      <c r="O31" s="145"/>
      <c r="P31" s="145"/>
      <c r="Q31" s="145"/>
      <c r="R31" s="172">
        <f t="shared" si="4"/>
        <v>0</v>
      </c>
      <c r="S31" s="400"/>
      <c r="T31" s="401"/>
      <c r="U31" s="376"/>
      <c r="V31" s="376"/>
    </row>
    <row r="32" spans="1:22" ht="18" customHeight="1">
      <c r="A32" s="376"/>
      <c r="B32" s="376"/>
      <c r="C32" s="170" t="str">
        <f>'5. Identificación de Riesgos'!D32</f>
        <v>Incumplimiento de los proveedores de servicio</v>
      </c>
      <c r="D32" s="150"/>
      <c r="E32" s="147"/>
      <c r="F32" s="145"/>
      <c r="G32" s="145"/>
      <c r="H32" s="145"/>
      <c r="I32" s="145"/>
      <c r="J32" s="172">
        <f t="shared" si="3"/>
        <v>0</v>
      </c>
      <c r="K32" s="400"/>
      <c r="L32" s="153" t="str">
        <f>'5. Identificación de Riesgos'!I32</f>
        <v>Incumplimiento de las metas establecidas</v>
      </c>
      <c r="M32" s="171"/>
      <c r="N32" s="145"/>
      <c r="O32" s="145"/>
      <c r="P32" s="145"/>
      <c r="Q32" s="145"/>
      <c r="R32" s="172">
        <f t="shared" si="4"/>
        <v>0</v>
      </c>
      <c r="S32" s="400"/>
      <c r="T32" s="401"/>
      <c r="U32" s="376"/>
      <c r="V32" s="376"/>
    </row>
    <row r="33" spans="1:22" ht="18" customHeight="1">
      <c r="A33" s="376"/>
      <c r="B33" s="376"/>
      <c r="C33" s="170" t="str">
        <f>'5. Identificación de Riesgos'!D33</f>
        <v>Falta de personal</v>
      </c>
      <c r="D33" s="150"/>
      <c r="E33" s="147"/>
      <c r="F33" s="145"/>
      <c r="G33" s="145"/>
      <c r="H33" s="145"/>
      <c r="I33" s="145"/>
      <c r="J33" s="172">
        <f t="shared" si="3"/>
        <v>0</v>
      </c>
      <c r="K33" s="400"/>
      <c r="L33" s="153" t="str">
        <f>'5. Identificación de Riesgos'!I33</f>
        <v>Incumplimiento de las metas establecidas</v>
      </c>
      <c r="M33" s="171"/>
      <c r="N33" s="145"/>
      <c r="O33" s="145"/>
      <c r="P33" s="145"/>
      <c r="Q33" s="145"/>
      <c r="R33" s="172">
        <f t="shared" si="4"/>
        <v>0</v>
      </c>
      <c r="S33" s="400"/>
      <c r="T33" s="401"/>
      <c r="U33" s="376"/>
      <c r="V33" s="376"/>
    </row>
    <row r="34" spans="1:22" ht="18" customHeight="1">
      <c r="A34" s="376"/>
      <c r="B34" s="376"/>
      <c r="C34" s="170">
        <f>'5. Identificación de Riesgos'!D34</f>
        <v>0</v>
      </c>
      <c r="D34" s="150"/>
      <c r="E34" s="150"/>
      <c r="F34" s="145"/>
      <c r="G34" s="145"/>
      <c r="H34" s="145"/>
      <c r="I34" s="145"/>
      <c r="J34" s="172">
        <f t="shared" si="3"/>
        <v>0</v>
      </c>
      <c r="K34" s="400"/>
      <c r="L34" s="153">
        <f>'5. Identificación de Riesgos'!I34</f>
        <v>0</v>
      </c>
      <c r="M34" s="171"/>
      <c r="N34" s="145"/>
      <c r="O34" s="145"/>
      <c r="P34" s="145"/>
      <c r="Q34" s="145"/>
      <c r="R34" s="172">
        <f t="shared" si="4"/>
        <v>0</v>
      </c>
      <c r="S34" s="400"/>
      <c r="T34" s="401"/>
      <c r="U34" s="376"/>
      <c r="V34" s="376"/>
    </row>
    <row r="35" spans="1:22" ht="11.25" customHeight="1">
      <c r="A35" s="376"/>
      <c r="B35" s="376"/>
      <c r="C35" s="170">
        <f>'5. Identificación de Riesgos'!D35</f>
        <v>0</v>
      </c>
      <c r="D35" s="150"/>
      <c r="E35" s="147"/>
      <c r="F35" s="145"/>
      <c r="G35" s="145"/>
      <c r="H35" s="145"/>
      <c r="I35" s="145"/>
      <c r="J35" s="172">
        <f t="shared" si="3"/>
        <v>0</v>
      </c>
      <c r="K35" s="400"/>
      <c r="L35" s="153">
        <f>'5. Identificación de Riesgos'!I35</f>
        <v>0</v>
      </c>
      <c r="M35" s="171"/>
      <c r="N35" s="145"/>
      <c r="O35" s="145"/>
      <c r="P35" s="145"/>
      <c r="Q35" s="145"/>
      <c r="R35" s="172">
        <f t="shared" si="4"/>
        <v>0</v>
      </c>
      <c r="S35" s="400"/>
      <c r="T35" s="401"/>
      <c r="U35" s="376"/>
      <c r="V35" s="376"/>
    </row>
    <row r="36" spans="1:22" ht="11.25" customHeight="1">
      <c r="A36" s="376"/>
      <c r="B36" s="376"/>
      <c r="C36" s="170">
        <f>'5. Identificación de Riesgos'!D36</f>
        <v>0</v>
      </c>
      <c r="D36" s="150"/>
      <c r="E36" s="147"/>
      <c r="F36" s="145"/>
      <c r="G36" s="145"/>
      <c r="H36" s="145"/>
      <c r="I36" s="145"/>
      <c r="J36" s="172">
        <f t="shared" si="3"/>
        <v>0</v>
      </c>
      <c r="K36" s="400"/>
      <c r="L36" s="153">
        <f>'5. Identificación de Riesgos'!I36</f>
        <v>0</v>
      </c>
      <c r="M36" s="171"/>
      <c r="N36" s="145"/>
      <c r="O36" s="145"/>
      <c r="P36" s="145"/>
      <c r="Q36" s="145"/>
      <c r="R36" s="172">
        <f t="shared" si="4"/>
        <v>0</v>
      </c>
      <c r="S36" s="400"/>
      <c r="T36" s="401"/>
      <c r="U36" s="376"/>
      <c r="V36" s="376"/>
    </row>
    <row r="37" spans="1:22" ht="9.75" customHeight="1">
      <c r="A37" s="376"/>
      <c r="B37" s="376"/>
      <c r="C37" s="170">
        <f>'5. Identificación de Riesgos'!D37</f>
        <v>0</v>
      </c>
      <c r="D37" s="150"/>
      <c r="E37" s="147"/>
      <c r="F37" s="145"/>
      <c r="G37" s="145"/>
      <c r="H37" s="145"/>
      <c r="I37" s="145"/>
      <c r="J37" s="172">
        <f t="shared" si="3"/>
        <v>0</v>
      </c>
      <c r="K37" s="400"/>
      <c r="L37" s="153">
        <f>'5. Identificación de Riesgos'!I37</f>
        <v>0</v>
      </c>
      <c r="M37" s="171"/>
      <c r="N37" s="145"/>
      <c r="O37" s="145"/>
      <c r="P37" s="145"/>
      <c r="Q37" s="145"/>
      <c r="R37" s="172">
        <f t="shared" si="4"/>
        <v>0</v>
      </c>
      <c r="S37" s="400"/>
      <c r="T37" s="401"/>
      <c r="U37" s="376"/>
      <c r="V37" s="376"/>
    </row>
    <row r="38" spans="1:22" ht="9.75" customHeight="1">
      <c r="A38" s="376"/>
      <c r="B38" s="376"/>
      <c r="C38" s="170">
        <f>'5. Identificación de Riesgos'!D38</f>
        <v>0</v>
      </c>
      <c r="D38" s="150"/>
      <c r="E38" s="147"/>
      <c r="F38" s="145"/>
      <c r="G38" s="145"/>
      <c r="H38" s="145"/>
      <c r="I38" s="145"/>
      <c r="J38" s="172">
        <f t="shared" si="3"/>
        <v>0</v>
      </c>
      <c r="K38" s="400"/>
      <c r="L38" s="153">
        <f>'5. Identificación de Riesgos'!I38</f>
        <v>0</v>
      </c>
      <c r="M38" s="171"/>
      <c r="N38" s="145"/>
      <c r="O38" s="145"/>
      <c r="P38" s="145"/>
      <c r="Q38" s="145"/>
      <c r="R38" s="172">
        <f t="shared" si="4"/>
        <v>0</v>
      </c>
      <c r="S38" s="400"/>
      <c r="T38" s="401"/>
      <c r="U38" s="376"/>
      <c r="V38" s="376"/>
    </row>
    <row r="39" spans="1:22" ht="9.75" customHeight="1">
      <c r="A39" s="376"/>
      <c r="B39" s="376"/>
      <c r="C39" s="170">
        <f>'5. Identificación de Riesgos'!D39</f>
        <v>0</v>
      </c>
      <c r="D39" s="150"/>
      <c r="E39" s="147"/>
      <c r="F39" s="145"/>
      <c r="G39" s="145"/>
      <c r="H39" s="145"/>
      <c r="I39" s="145"/>
      <c r="J39" s="172">
        <f t="shared" si="3"/>
        <v>0</v>
      </c>
      <c r="K39" s="400"/>
      <c r="L39" s="153">
        <f>'5. Identificación de Riesgos'!I39</f>
        <v>0</v>
      </c>
      <c r="M39" s="171"/>
      <c r="N39" s="145"/>
      <c r="O39" s="145"/>
      <c r="P39" s="145"/>
      <c r="Q39" s="145"/>
      <c r="R39" s="172">
        <f t="shared" si="4"/>
        <v>0</v>
      </c>
      <c r="S39" s="400"/>
      <c r="T39" s="401"/>
      <c r="U39" s="376"/>
      <c r="V39" s="376"/>
    </row>
    <row r="40" spans="1:22" ht="33.75" customHeight="1">
      <c r="A40" s="411">
        <v>4</v>
      </c>
      <c r="B40" s="376" t="str">
        <f>'5. Identificación de Riesgos'!B40:B49</f>
        <v>Corrupción en los procesos de contratación, ejecución y/o manejo de información. Ofercer, prometer, entregar, aceptar o solicitar una ventaja indebida para conseguir la la recepción de Diseños u obras, adición  de  contratos de Estudios y Diseños o construcción de sedes y despachos judiciales.</v>
      </c>
      <c r="C40" s="170" t="str">
        <f>'5. Identificación de Riesgos'!D40</f>
        <v>Falta de ética y valores.</v>
      </c>
      <c r="D40" s="150"/>
      <c r="E40" s="147"/>
      <c r="F40" s="145" t="s">
        <v>364</v>
      </c>
      <c r="G40" s="145" t="s">
        <v>364</v>
      </c>
      <c r="H40" s="145" t="s">
        <v>364</v>
      </c>
      <c r="I40" s="145" t="s">
        <v>364</v>
      </c>
      <c r="J40" s="172">
        <f t="shared" si="3"/>
        <v>1</v>
      </c>
      <c r="K40" s="400">
        <f>AVERAGE(J40:J42)</f>
        <v>1</v>
      </c>
      <c r="L40" s="174" t="str">
        <f>'5. Identificación de Riesgos'!I40</f>
        <v>Afectación de reputacion,imagén,  credibilidad, satisfacción de usuarios y PI</v>
      </c>
      <c r="M40" s="171"/>
      <c r="N40" s="145" t="s">
        <v>364</v>
      </c>
      <c r="O40" s="145" t="s">
        <v>363</v>
      </c>
      <c r="P40" s="145" t="s">
        <v>363</v>
      </c>
      <c r="Q40" s="145" t="s">
        <v>364</v>
      </c>
      <c r="R40" s="172">
        <f t="shared" si="4"/>
        <v>0.35</v>
      </c>
      <c r="S40" s="400">
        <f>AVERAGE(R40:R42)</f>
        <v>0.31666666666666665</v>
      </c>
      <c r="T40" s="401" t="str">
        <f>CONCATENATE(INDEX('8- Politicas de admiistracion '!$B$6:$F$10,MATCH(ROUND(IF((RIGHT('5. Identificación de Riesgos'!H40,1)-'6. Valoración Controles'!K40)&lt;1,1,(RIGHT('5. Identificación de Riesgos'!H40,1)-'6. Valoración Controles'!K40)),0),'8- Politicas de admiistracion '!$F$6:$F$10,0),1)," - ",ROUND(IF((RIGHT('5. Identificación de Riesgos'!H40,1)-'6. Valoración Controles'!K40)&lt;1,1,(RIGHT('5. Identificación de Riesgos'!H40,1)-'6. Valoración Controles'!K40)),0))</f>
        <v>Muy Baja - 1</v>
      </c>
      <c r="U40" s="376" t="str">
        <f>CONCATENATE(INDEX('8- Politicas de admiistracion '!$B$17:$F$21,MATCH(ROUND(IF((RIGHT('5. Identificación de Riesgos'!M40,1)-'6. Valoración Controles'!S40)&lt;1,1,(RIGHT('5. Identificación de Riesgos'!M40,1)-'6. Valoración Controles'!S40)),0),'8- Politicas de admiistracion '!$F$17:$F$21,0),1)," - ",ROUND(IF((RIGHT('5. Identificación de Riesgos'!M40,1)-'6. Valoración Controles'!S40)&lt;1,1,(RIGHT('5. Identificación de Riesgos'!M40,1)-'6. Valoración Controles'!S40)),0))</f>
        <v>Moderado - 3</v>
      </c>
      <c r="V40" s="376" t="str">
        <f>CONCATENATE(VLOOKUP((LEFT(T40,LEN(T40)-4)&amp;LEFT(U40,LEN(U40)-4)),'9- Matriz de Calor '!$D$17:$E$41,2,0)," - ",RIGHT(T40,1)*RIGHT(U40,1))</f>
        <v>Moderado - 3</v>
      </c>
    </row>
    <row r="41" spans="1:22" ht="19.5" customHeight="1">
      <c r="A41" s="411"/>
      <c r="B41" s="376"/>
      <c r="C41" s="170" t="str">
        <f>'5. Identificación de Riesgos'!D41</f>
        <v>Insuficientes programas de capacitación para la toma de conciencia debido al desconocimiento de la ley antisoborno (ISO 37001:2016), Plan Anticorrupción y  de los  valores y principios propios de la entidad.</v>
      </c>
      <c r="D41" s="150"/>
      <c r="E41" s="147"/>
      <c r="F41" s="145" t="s">
        <v>364</v>
      </c>
      <c r="G41" s="145" t="s">
        <v>364</v>
      </c>
      <c r="H41" s="145" t="s">
        <v>364</v>
      </c>
      <c r="I41" s="145" t="s">
        <v>364</v>
      </c>
      <c r="J41" s="172">
        <f t="shared" si="3"/>
        <v>1</v>
      </c>
      <c r="K41" s="400"/>
      <c r="L41" s="174" t="str">
        <f>'5. Identificación de Riesgos'!I41</f>
        <v>Afectación de reputacion,imagén,  credibilidad, satisfacción de usuarios y PI</v>
      </c>
      <c r="M41" s="171"/>
      <c r="N41" s="145" t="s">
        <v>364</v>
      </c>
      <c r="O41" s="145" t="s">
        <v>363</v>
      </c>
      <c r="P41" s="145" t="s">
        <v>364</v>
      </c>
      <c r="Q41" s="145" t="s">
        <v>364</v>
      </c>
      <c r="R41" s="172">
        <f t="shared" si="4"/>
        <v>0.6</v>
      </c>
      <c r="S41" s="400"/>
      <c r="T41" s="401"/>
      <c r="U41" s="376"/>
      <c r="V41" s="376"/>
    </row>
    <row r="42" spans="1:22" ht="19.5" customHeight="1">
      <c r="A42" s="411"/>
      <c r="B42" s="376"/>
      <c r="C42" s="170" t="str">
        <f>'5. Identificación de Riesgos'!D42</f>
        <v>Desconocimiento del Código de Etica y Buen Gobierno.</v>
      </c>
      <c r="D42" s="150"/>
      <c r="E42" s="147"/>
      <c r="F42" s="145" t="s">
        <v>364</v>
      </c>
      <c r="G42" s="145" t="s">
        <v>364</v>
      </c>
      <c r="H42" s="145" t="s">
        <v>364</v>
      </c>
      <c r="I42" s="145" t="s">
        <v>364</v>
      </c>
      <c r="J42" s="172">
        <f t="shared" si="3"/>
        <v>1</v>
      </c>
      <c r="K42" s="400"/>
      <c r="L42" s="174" t="str">
        <f>'5. Identificación de Riesgos'!I42</f>
        <v>Afectación de reputacion,imagén,  credibilidad, satisfacción de usuarios y PI</v>
      </c>
      <c r="M42" s="171"/>
      <c r="N42" s="145"/>
      <c r="O42" s="145"/>
      <c r="P42" s="145"/>
      <c r="Q42" s="145"/>
      <c r="R42" s="172">
        <f t="shared" si="4"/>
        <v>0</v>
      </c>
      <c r="S42" s="400"/>
      <c r="T42" s="401"/>
      <c r="U42" s="376"/>
      <c r="V42" s="376"/>
    </row>
    <row r="43" spans="1:22" ht="9.75" customHeight="1">
      <c r="A43" s="411"/>
      <c r="B43" s="376"/>
      <c r="C43" s="170" t="str">
        <f>'5. Identificación de Riesgos'!D43</f>
        <v>Falta o inaplicación de controles.</v>
      </c>
      <c r="D43" s="150"/>
      <c r="E43" s="147"/>
      <c r="F43" s="145"/>
      <c r="G43" s="145"/>
      <c r="H43" s="145"/>
      <c r="I43" s="145"/>
      <c r="J43" s="172">
        <f t="shared" si="3"/>
        <v>0</v>
      </c>
      <c r="K43" s="400"/>
      <c r="L43" s="174" t="str">
        <f>'5. Identificación de Riesgos'!I43</f>
        <v>Afectación de reputacion,imagén,  credibilidad, satisfacción de usuarios y PI</v>
      </c>
      <c r="M43" s="171"/>
      <c r="N43" s="145"/>
      <c r="O43" s="145"/>
      <c r="P43" s="145"/>
      <c r="Q43" s="145"/>
      <c r="R43" s="172">
        <f t="shared" si="4"/>
        <v>0</v>
      </c>
      <c r="S43" s="400"/>
      <c r="T43" s="401"/>
      <c r="U43" s="376"/>
      <c r="V43" s="376"/>
    </row>
    <row r="44" spans="1:22" ht="9.75" customHeight="1">
      <c r="A44" s="411"/>
      <c r="B44" s="376"/>
      <c r="C44" s="170" t="str">
        <f>'5. Identificación de Riesgos'!D44</f>
        <v>Direccionamiento o manipulación para favorecer la contratación con un proveedor determinado.</v>
      </c>
      <c r="D44" s="150"/>
      <c r="E44" s="147"/>
      <c r="F44" s="145"/>
      <c r="G44" s="145"/>
      <c r="H44" s="145"/>
      <c r="I44" s="145"/>
      <c r="J44" s="172">
        <f t="shared" si="3"/>
        <v>0</v>
      </c>
      <c r="K44" s="400"/>
      <c r="L44" s="174" t="str">
        <f>'5. Identificación de Riesgos'!I44</f>
        <v>Afectación de reputacion,imagén,  credibilidad, satisfacción de usuarios y PI</v>
      </c>
      <c r="M44" s="171"/>
      <c r="N44" s="145"/>
      <c r="O44" s="145"/>
      <c r="P44" s="145"/>
      <c r="Q44" s="145"/>
      <c r="R44" s="172">
        <f t="shared" si="4"/>
        <v>0</v>
      </c>
      <c r="S44" s="400"/>
      <c r="T44" s="401"/>
      <c r="U44" s="376"/>
      <c r="V44" s="376"/>
    </row>
    <row r="45" spans="1:22" ht="9.75" customHeight="1">
      <c r="A45" s="411"/>
      <c r="B45" s="376"/>
      <c r="C45" s="170">
        <f>'5. Identificación de Riesgos'!D45</f>
        <v>0</v>
      </c>
      <c r="D45" s="150"/>
      <c r="E45" s="147"/>
      <c r="F45" s="145"/>
      <c r="G45" s="145"/>
      <c r="H45" s="145"/>
      <c r="I45" s="145"/>
      <c r="J45" s="172">
        <f t="shared" si="3"/>
        <v>0</v>
      </c>
      <c r="K45" s="400"/>
      <c r="L45" s="174">
        <f>'5. Identificación de Riesgos'!I45</f>
        <v>0</v>
      </c>
      <c r="M45" s="171"/>
      <c r="N45" s="145"/>
      <c r="O45" s="145"/>
      <c r="P45" s="145"/>
      <c r="Q45" s="145"/>
      <c r="R45" s="172">
        <f t="shared" si="4"/>
        <v>0</v>
      </c>
      <c r="S45" s="400"/>
      <c r="T45" s="401"/>
      <c r="U45" s="376"/>
      <c r="V45" s="376"/>
    </row>
    <row r="46" spans="1:22" ht="9.75" customHeight="1">
      <c r="A46" s="411"/>
      <c r="B46" s="376"/>
      <c r="C46" s="170">
        <f>'5. Identificación de Riesgos'!D46</f>
        <v>0</v>
      </c>
      <c r="D46" s="150"/>
      <c r="E46" s="147"/>
      <c r="F46" s="145"/>
      <c r="G46" s="145"/>
      <c r="H46" s="145"/>
      <c r="I46" s="145"/>
      <c r="J46" s="172">
        <f t="shared" si="3"/>
        <v>0</v>
      </c>
      <c r="K46" s="400"/>
      <c r="L46" s="174">
        <f>'5. Identificación de Riesgos'!I46</f>
        <v>0</v>
      </c>
      <c r="M46" s="171"/>
      <c r="N46" s="145"/>
      <c r="O46" s="145"/>
      <c r="P46" s="145"/>
      <c r="Q46" s="145"/>
      <c r="R46" s="172">
        <f t="shared" si="4"/>
        <v>0</v>
      </c>
      <c r="S46" s="400"/>
      <c r="T46" s="401"/>
      <c r="U46" s="376"/>
      <c r="V46" s="376"/>
    </row>
    <row r="47" spans="1:22" ht="9.75" customHeight="1">
      <c r="A47" s="411"/>
      <c r="B47" s="376"/>
      <c r="C47" s="170">
        <f>'5. Identificación de Riesgos'!D47</f>
        <v>0</v>
      </c>
      <c r="D47" s="150"/>
      <c r="E47" s="147"/>
      <c r="F47" s="145"/>
      <c r="G47" s="145"/>
      <c r="H47" s="145"/>
      <c r="I47" s="145"/>
      <c r="J47" s="172">
        <f t="shared" si="3"/>
        <v>0</v>
      </c>
      <c r="K47" s="400"/>
      <c r="L47" s="174">
        <f>'5. Identificación de Riesgos'!I47</f>
        <v>0</v>
      </c>
      <c r="M47" s="171"/>
      <c r="N47" s="145"/>
      <c r="O47" s="145"/>
      <c r="P47" s="145"/>
      <c r="Q47" s="145"/>
      <c r="R47" s="172">
        <f t="shared" si="4"/>
        <v>0</v>
      </c>
      <c r="S47" s="400"/>
      <c r="T47" s="401"/>
      <c r="U47" s="376"/>
      <c r="V47" s="376"/>
    </row>
    <row r="48" spans="1:22" ht="9.75" customHeight="1">
      <c r="A48" s="411"/>
      <c r="B48" s="376"/>
      <c r="C48" s="170">
        <f>'5. Identificación de Riesgos'!D48</f>
        <v>0</v>
      </c>
      <c r="D48" s="150"/>
      <c r="E48" s="147"/>
      <c r="F48" s="145"/>
      <c r="G48" s="145"/>
      <c r="H48" s="145"/>
      <c r="I48" s="145"/>
      <c r="J48" s="172">
        <f t="shared" si="3"/>
        <v>0</v>
      </c>
      <c r="K48" s="400"/>
      <c r="L48" s="174">
        <f>'5. Identificación de Riesgos'!I48</f>
        <v>0</v>
      </c>
      <c r="M48" s="171"/>
      <c r="N48" s="145"/>
      <c r="O48" s="145"/>
      <c r="P48" s="145"/>
      <c r="Q48" s="145"/>
      <c r="R48" s="172">
        <f t="shared" si="4"/>
        <v>0</v>
      </c>
      <c r="S48" s="400"/>
      <c r="T48" s="401"/>
      <c r="U48" s="376"/>
      <c r="V48" s="376"/>
    </row>
    <row r="49" spans="1:22" ht="9.75" customHeight="1">
      <c r="A49" s="411"/>
      <c r="B49" s="376"/>
      <c r="C49" s="170">
        <f>'5. Identificación de Riesgos'!D49</f>
        <v>0</v>
      </c>
      <c r="D49" s="150"/>
      <c r="E49" s="147"/>
      <c r="F49" s="145"/>
      <c r="G49" s="145"/>
      <c r="H49" s="145"/>
      <c r="I49" s="145"/>
      <c r="J49" s="172">
        <f t="shared" si="3"/>
        <v>0</v>
      </c>
      <c r="K49" s="400"/>
      <c r="L49" s="174">
        <f>'5. Identificación de Riesgos'!I49</f>
        <v>0</v>
      </c>
      <c r="M49" s="171"/>
      <c r="N49" s="145"/>
      <c r="O49" s="145"/>
      <c r="P49" s="145"/>
      <c r="Q49" s="145"/>
      <c r="R49" s="172">
        <f t="shared" si="4"/>
        <v>0</v>
      </c>
      <c r="S49" s="400"/>
      <c r="T49" s="401"/>
      <c r="U49" s="376"/>
      <c r="V49" s="376"/>
    </row>
    <row r="50" spans="1:22" ht="18" customHeight="1">
      <c r="A50" s="411">
        <v>5</v>
      </c>
      <c r="B50" s="376" t="e">
        <f>'5. Identificación de Riesgos'!#REF!</f>
        <v>#REF!</v>
      </c>
      <c r="C50" s="170" t="e">
        <f>'5. Identificación de Riesgos'!#REF!</f>
        <v>#REF!</v>
      </c>
      <c r="D50" s="150"/>
      <c r="E50" s="147"/>
      <c r="F50" s="145" t="s">
        <v>363</v>
      </c>
      <c r="G50" s="145" t="s">
        <v>364</v>
      </c>
      <c r="H50" s="145" t="s">
        <v>364</v>
      </c>
      <c r="I50" s="145" t="s">
        <v>364</v>
      </c>
      <c r="J50" s="172">
        <f t="shared" ref="J50:J69" si="5">COUNTIF(F50:I50,"SI")/4</f>
        <v>0.75</v>
      </c>
      <c r="K50" s="400">
        <f>AVERAGE(J50:J53)</f>
        <v>0.9375</v>
      </c>
      <c r="L50" s="153" t="e">
        <f>'5. Identificación de Riesgos'!#REF!</f>
        <v>#REF!</v>
      </c>
      <c r="M50" s="171"/>
      <c r="N50" s="145" t="s">
        <v>363</v>
      </c>
      <c r="O50" s="145" t="s">
        <v>363</v>
      </c>
      <c r="P50" s="145" t="s">
        <v>364</v>
      </c>
      <c r="Q50" s="145" t="s">
        <v>364</v>
      </c>
      <c r="R50" s="172">
        <f t="shared" ref="R50:R69" si="6">SUM(COUNTIF(N50,"SI")*25%,COUNTIF(O50,"SI")*40%,COUNTIF(P50,"SI")*25%,COUNTIF(Q50,"SI")*10%)</f>
        <v>0.35</v>
      </c>
      <c r="S50" s="400">
        <f>AVERAGE(R50)</f>
        <v>0.35</v>
      </c>
      <c r="T50" s="401" t="e">
        <f>CONCATENATE(INDEX('8- Politicas de admiistracion '!$B$6:$F$10,MATCH(ROUND(IF((RIGHT('5. Identificación de Riesgos'!#REF!,1)-'6. Valoración Controles'!K50)&lt;1,1,(RIGHT('5. Identificación de Riesgos'!#REF!,1)-'6. Valoración Controles'!K50)),0),'8- Politicas de admiistracion '!$F$6:$F$10,0),1)," - ",ROUND(IF((RIGHT('5. Identificación de Riesgos'!#REF!,1)-'6. Valoración Controles'!K50)&lt;1,1,(RIGHT('5. Identificación de Riesgos'!#REF!,1)-'6. Valoración Controles'!K50)),0))</f>
        <v>#REF!</v>
      </c>
      <c r="U50" s="376" t="e">
        <f>CONCATENATE(INDEX('8- Politicas de admiistracion '!$B$17:$F$21,MATCH(ROUND(IF((RIGHT('5. Identificación de Riesgos'!#REF!,1)-'6. Valoración Controles'!S50)&lt;1,1,(RIGHT('5. Identificación de Riesgos'!#REF!,1)-'6. Valoración Controles'!S50)),0),'8- Politicas de admiistracion '!$F$17:$F$21,0),1)," - ",ROUND(IF((RIGHT('5. Identificación de Riesgos'!#REF!,1)-'6. Valoración Controles'!S50)&lt;1,1,(RIGHT('5. Identificación de Riesgos'!#REF!,1)-'6. Valoración Controles'!S50)),0))</f>
        <v>#REF!</v>
      </c>
      <c r="V50" s="376" t="e">
        <f>CONCATENATE(VLOOKUP((LEFT(T50,LEN(T50)-4)&amp;LEFT(U50,LEN(U50)-4)),'9- Matriz de Calor '!$D$17:$E$41,2,0)," - ",RIGHT(T50,1)*RIGHT(U50,1))</f>
        <v>#REF!</v>
      </c>
    </row>
    <row r="51" spans="1:22" ht="18" customHeight="1">
      <c r="A51" s="411"/>
      <c r="B51" s="376"/>
      <c r="C51" s="170" t="e">
        <f>'5. Identificación de Riesgos'!#REF!</f>
        <v>#REF!</v>
      </c>
      <c r="D51" s="150"/>
      <c r="E51" s="147"/>
      <c r="F51" s="145" t="s">
        <v>364</v>
      </c>
      <c r="G51" s="145" t="s">
        <v>364</v>
      </c>
      <c r="H51" s="145" t="s">
        <v>364</v>
      </c>
      <c r="I51" s="145" t="s">
        <v>364</v>
      </c>
      <c r="J51" s="172">
        <f t="shared" si="5"/>
        <v>1</v>
      </c>
      <c r="K51" s="400"/>
      <c r="L51" s="153" t="e">
        <f>'5. Identificación de Riesgos'!#REF!</f>
        <v>#REF!</v>
      </c>
      <c r="M51" s="171"/>
      <c r="N51" s="145"/>
      <c r="O51" s="145"/>
      <c r="P51" s="145"/>
      <c r="Q51" s="145"/>
      <c r="R51" s="172">
        <f t="shared" si="6"/>
        <v>0</v>
      </c>
      <c r="S51" s="400"/>
      <c r="T51" s="401"/>
      <c r="U51" s="376"/>
      <c r="V51" s="376"/>
    </row>
    <row r="52" spans="1:22" ht="29.25" customHeight="1">
      <c r="A52" s="411"/>
      <c r="B52" s="376"/>
      <c r="C52" s="170" t="e">
        <f>'5. Identificación de Riesgos'!#REF!</f>
        <v>#REF!</v>
      </c>
      <c r="D52" s="150"/>
      <c r="E52" s="147"/>
      <c r="F52" s="145" t="s">
        <v>364</v>
      </c>
      <c r="G52" s="145" t="s">
        <v>364</v>
      </c>
      <c r="H52" s="145" t="s">
        <v>364</v>
      </c>
      <c r="I52" s="145" t="s">
        <v>364</v>
      </c>
      <c r="J52" s="172">
        <f t="shared" si="5"/>
        <v>1</v>
      </c>
      <c r="K52" s="400"/>
      <c r="L52" s="153" t="e">
        <f>'5. Identificación de Riesgos'!#REF!</f>
        <v>#REF!</v>
      </c>
      <c r="M52" s="171"/>
      <c r="N52" s="145"/>
      <c r="O52" s="145"/>
      <c r="P52" s="145"/>
      <c r="Q52" s="145"/>
      <c r="R52" s="172">
        <f t="shared" si="6"/>
        <v>0</v>
      </c>
      <c r="S52" s="400"/>
      <c r="T52" s="401"/>
      <c r="U52" s="376"/>
      <c r="V52" s="376"/>
    </row>
    <row r="53" spans="1:22" ht="13.5" customHeight="1">
      <c r="A53" s="411"/>
      <c r="B53" s="376"/>
      <c r="C53" s="170" t="e">
        <f>'5. Identificación de Riesgos'!#REF!</f>
        <v>#REF!</v>
      </c>
      <c r="D53" s="150"/>
      <c r="E53" s="147"/>
      <c r="F53" s="145" t="s">
        <v>364</v>
      </c>
      <c r="G53" s="145" t="s">
        <v>364</v>
      </c>
      <c r="H53" s="145" t="s">
        <v>364</v>
      </c>
      <c r="I53" s="145" t="s">
        <v>364</v>
      </c>
      <c r="J53" s="172">
        <f t="shared" si="5"/>
        <v>1</v>
      </c>
      <c r="K53" s="400"/>
      <c r="L53" s="153" t="e">
        <f>'5. Identificación de Riesgos'!#REF!</f>
        <v>#REF!</v>
      </c>
      <c r="M53" s="171"/>
      <c r="N53" s="145"/>
      <c r="O53" s="145"/>
      <c r="P53" s="145"/>
      <c r="Q53" s="145"/>
      <c r="R53" s="172">
        <f t="shared" si="6"/>
        <v>0</v>
      </c>
      <c r="S53" s="400"/>
      <c r="T53" s="401"/>
      <c r="U53" s="376"/>
      <c r="V53" s="376"/>
    </row>
    <row r="54" spans="1:22" ht="13.5" customHeight="1">
      <c r="A54" s="411"/>
      <c r="B54" s="376"/>
      <c r="C54" s="170" t="e">
        <f>'5. Identificación de Riesgos'!#REF!</f>
        <v>#REF!</v>
      </c>
      <c r="D54" s="150"/>
      <c r="E54" s="150"/>
      <c r="F54" s="145"/>
      <c r="G54" s="145"/>
      <c r="H54" s="145"/>
      <c r="I54" s="145"/>
      <c r="J54" s="172">
        <f t="shared" si="5"/>
        <v>0</v>
      </c>
      <c r="K54" s="400"/>
      <c r="L54" s="153" t="e">
        <f>'5. Identificación de Riesgos'!#REF!</f>
        <v>#REF!</v>
      </c>
      <c r="M54" s="171"/>
      <c r="N54" s="145"/>
      <c r="O54" s="145"/>
      <c r="P54" s="145"/>
      <c r="Q54" s="145"/>
      <c r="R54" s="172">
        <f t="shared" si="6"/>
        <v>0</v>
      </c>
      <c r="S54" s="400"/>
      <c r="T54" s="401"/>
      <c r="U54" s="376"/>
      <c r="V54" s="376"/>
    </row>
    <row r="55" spans="1:22" ht="13.5" customHeight="1">
      <c r="A55" s="411"/>
      <c r="B55" s="376"/>
      <c r="C55" s="170" t="e">
        <f>'5. Identificación de Riesgos'!#REF!</f>
        <v>#REF!</v>
      </c>
      <c r="D55" s="150"/>
      <c r="E55" s="147"/>
      <c r="F55" s="145"/>
      <c r="G55" s="145"/>
      <c r="H55" s="145"/>
      <c r="I55" s="145"/>
      <c r="J55" s="172">
        <f t="shared" si="5"/>
        <v>0</v>
      </c>
      <c r="K55" s="400"/>
      <c r="L55" s="153" t="e">
        <f>'5. Identificación de Riesgos'!#REF!</f>
        <v>#REF!</v>
      </c>
      <c r="M55" s="171"/>
      <c r="N55" s="145"/>
      <c r="O55" s="145"/>
      <c r="P55" s="145"/>
      <c r="Q55" s="145"/>
      <c r="R55" s="172">
        <f t="shared" si="6"/>
        <v>0</v>
      </c>
      <c r="S55" s="400"/>
      <c r="T55" s="401"/>
      <c r="U55" s="376"/>
      <c r="V55" s="376"/>
    </row>
    <row r="56" spans="1:22" ht="13.5" customHeight="1">
      <c r="A56" s="411"/>
      <c r="B56" s="376"/>
      <c r="C56" s="170" t="e">
        <f>'5. Identificación de Riesgos'!#REF!</f>
        <v>#REF!</v>
      </c>
      <c r="D56" s="150"/>
      <c r="E56" s="147"/>
      <c r="F56" s="145"/>
      <c r="G56" s="145"/>
      <c r="H56" s="145"/>
      <c r="I56" s="145"/>
      <c r="J56" s="172">
        <f t="shared" si="5"/>
        <v>0</v>
      </c>
      <c r="K56" s="400"/>
      <c r="L56" s="153" t="e">
        <f>'5. Identificación de Riesgos'!#REF!</f>
        <v>#REF!</v>
      </c>
      <c r="M56" s="171"/>
      <c r="N56" s="145"/>
      <c r="O56" s="145"/>
      <c r="P56" s="145"/>
      <c r="Q56" s="145"/>
      <c r="R56" s="172">
        <f t="shared" si="6"/>
        <v>0</v>
      </c>
      <c r="S56" s="400"/>
      <c r="T56" s="401"/>
      <c r="U56" s="376"/>
      <c r="V56" s="376"/>
    </row>
    <row r="57" spans="1:22" ht="13.5" customHeight="1">
      <c r="A57" s="411"/>
      <c r="B57" s="376"/>
      <c r="C57" s="170" t="e">
        <f>'5. Identificación de Riesgos'!#REF!</f>
        <v>#REF!</v>
      </c>
      <c r="D57" s="150"/>
      <c r="E57" s="147"/>
      <c r="F57" s="145"/>
      <c r="G57" s="145"/>
      <c r="H57" s="145"/>
      <c r="I57" s="145"/>
      <c r="J57" s="172">
        <f t="shared" si="5"/>
        <v>0</v>
      </c>
      <c r="K57" s="400"/>
      <c r="L57" s="153" t="e">
        <f>'5. Identificación de Riesgos'!#REF!</f>
        <v>#REF!</v>
      </c>
      <c r="M57" s="171"/>
      <c r="N57" s="145"/>
      <c r="O57" s="145"/>
      <c r="P57" s="145"/>
      <c r="Q57" s="145"/>
      <c r="R57" s="172">
        <f t="shared" si="6"/>
        <v>0</v>
      </c>
      <c r="S57" s="400"/>
      <c r="T57" s="401"/>
      <c r="U57" s="376"/>
      <c r="V57" s="376"/>
    </row>
    <row r="58" spans="1:22" ht="13.5" customHeight="1">
      <c r="A58" s="411"/>
      <c r="B58" s="376"/>
      <c r="C58" s="170" t="e">
        <f>'5. Identificación de Riesgos'!#REF!</f>
        <v>#REF!</v>
      </c>
      <c r="D58" s="150"/>
      <c r="E58" s="147"/>
      <c r="F58" s="145"/>
      <c r="G58" s="145"/>
      <c r="H58" s="145"/>
      <c r="I58" s="145"/>
      <c r="J58" s="172">
        <f t="shared" si="5"/>
        <v>0</v>
      </c>
      <c r="K58" s="400"/>
      <c r="L58" s="153" t="e">
        <f>'5. Identificación de Riesgos'!#REF!</f>
        <v>#REF!</v>
      </c>
      <c r="M58" s="171"/>
      <c r="N58" s="145"/>
      <c r="O58" s="145"/>
      <c r="P58" s="145"/>
      <c r="Q58" s="145"/>
      <c r="R58" s="172">
        <f t="shared" si="6"/>
        <v>0</v>
      </c>
      <c r="S58" s="400"/>
      <c r="T58" s="401"/>
      <c r="U58" s="376"/>
      <c r="V58" s="376"/>
    </row>
    <row r="59" spans="1:22" ht="13.5" customHeight="1">
      <c r="A59" s="411"/>
      <c r="B59" s="376"/>
      <c r="C59" s="170" t="e">
        <f>'5. Identificación de Riesgos'!#REF!</f>
        <v>#REF!</v>
      </c>
      <c r="D59" s="150"/>
      <c r="E59" s="147"/>
      <c r="F59" s="145"/>
      <c r="G59" s="145"/>
      <c r="H59" s="145"/>
      <c r="I59" s="145"/>
      <c r="J59" s="172">
        <f t="shared" si="5"/>
        <v>0</v>
      </c>
      <c r="K59" s="400"/>
      <c r="L59" s="153" t="e">
        <f>'5. Identificación de Riesgos'!#REF!</f>
        <v>#REF!</v>
      </c>
      <c r="M59" s="171"/>
      <c r="N59" s="145"/>
      <c r="O59" s="145"/>
      <c r="P59" s="145"/>
      <c r="Q59" s="145"/>
      <c r="R59" s="172">
        <f t="shared" si="6"/>
        <v>0</v>
      </c>
      <c r="S59" s="400"/>
      <c r="T59" s="401"/>
      <c r="U59" s="376"/>
      <c r="V59" s="376"/>
    </row>
    <row r="60" spans="1:22" ht="23.25" customHeight="1">
      <c r="A60" s="411">
        <v>6</v>
      </c>
      <c r="B60" s="376" t="e">
        <f>'5. Identificación de Riesgos'!B50:B59</f>
        <v>#VALUE!</v>
      </c>
      <c r="C60" s="170" t="str">
        <f>'5. Identificación de Riesgos'!D50</f>
        <v xml:space="preserve">Paros Judiciales que afecten la prestación del servicio. </v>
      </c>
      <c r="D60" s="150"/>
      <c r="E60" s="147"/>
      <c r="F60" s="145" t="s">
        <v>364</v>
      </c>
      <c r="G60" s="145" t="s">
        <v>364</v>
      </c>
      <c r="H60" s="145" t="s">
        <v>364</v>
      </c>
      <c r="I60" s="145" t="s">
        <v>364</v>
      </c>
      <c r="J60" s="172">
        <f t="shared" si="5"/>
        <v>1</v>
      </c>
      <c r="K60" s="400">
        <f>AVERAGE(J60:J61)</f>
        <v>1</v>
      </c>
      <c r="L60" s="174" t="str">
        <f>'5. Identificación de Riesgos'!I50</f>
        <v>Incumplimiento de las metas establecidas</v>
      </c>
      <c r="M60" s="171"/>
      <c r="N60" s="145" t="s">
        <v>363</v>
      </c>
      <c r="O60" s="145" t="s">
        <v>363</v>
      </c>
      <c r="P60" s="145" t="s">
        <v>364</v>
      </c>
      <c r="Q60" s="145" t="s">
        <v>364</v>
      </c>
      <c r="R60" s="172">
        <f t="shared" si="6"/>
        <v>0.35</v>
      </c>
      <c r="S60" s="400">
        <f>AVERAGE(R60:R61)</f>
        <v>0.67500000000000004</v>
      </c>
      <c r="T60" s="401" t="str">
        <f>CONCATENATE(INDEX('8- Politicas de admiistracion '!$B$6:$F$10,MATCH(ROUND(IF((RIGHT('5. Identificación de Riesgos'!H50,1)-'6. Valoración Controles'!K60)&lt;1,1,(RIGHT('5. Identificación de Riesgos'!H50,1)-'6. Valoración Controles'!K60)),0),'8- Politicas de admiistracion '!$F$6:$F$10,0),1)," - ",ROUND(IF((RIGHT('5. Identificación de Riesgos'!H50,1)-'6. Valoración Controles'!K60)&lt;1,1,(RIGHT('5. Identificación de Riesgos'!H50,1)-'6. Valoración Controles'!K60)),0))</f>
        <v>Muy Baja - 1</v>
      </c>
      <c r="U60" s="376" t="str">
        <f>CONCATENATE(INDEX('8- Politicas de admiistracion '!$B$17:$F$21,MATCH(ROUND(IF((RIGHT('5. Identificación de Riesgos'!M50,1)-'6. Valoración Controles'!S60)&lt;1,1,(RIGHT('5. Identificación de Riesgos'!M50,1)-'6. Valoración Controles'!S60)),0),'8- Politicas de admiistracion '!$F$17:$F$21,0),1)," - ",ROUND(IF((RIGHT('5. Identificación de Riesgos'!M50,1)-'6. Valoración Controles'!S60)&lt;1,1,(RIGHT('5. Identificación de Riesgos'!M50,1)-'6. Valoración Controles'!S60)),0))</f>
        <v>Leve - 1</v>
      </c>
      <c r="V60" s="376" t="str">
        <f>CONCATENATE(VLOOKUP((LEFT(T60,LEN(T60)-4)&amp;LEFT(U60,LEN(U60)-4)),'9- Matriz de Calor '!$D$17:$E$41,2,0)," - ",RIGHT(T60,1)*RIGHT(U60,1))</f>
        <v>Bajo - 1</v>
      </c>
    </row>
    <row r="61" spans="1:22" ht="23.25" customHeight="1">
      <c r="A61" s="411"/>
      <c r="B61" s="376"/>
      <c r="C61" s="170" t="str">
        <f>'5. Identificación de Riesgos'!D51</f>
        <v>Huelgas, protestas ciudadanas o disturbios y hechos violentos, que alteren el orden público.</v>
      </c>
      <c r="D61" s="150"/>
      <c r="E61" s="147"/>
      <c r="F61" s="145" t="s">
        <v>364</v>
      </c>
      <c r="G61" s="145" t="s">
        <v>364</v>
      </c>
      <c r="H61" s="145" t="s">
        <v>364</v>
      </c>
      <c r="I61" s="145" t="s">
        <v>364</v>
      </c>
      <c r="J61" s="172">
        <f t="shared" si="5"/>
        <v>1</v>
      </c>
      <c r="K61" s="400"/>
      <c r="L61" s="174" t="str">
        <f>'5. Identificación de Riesgos'!I51</f>
        <v>Incumplimiento de las metas establecidas</v>
      </c>
      <c r="M61" s="171"/>
      <c r="N61" s="145" t="s">
        <v>364</v>
      </c>
      <c r="O61" s="145" t="s">
        <v>364</v>
      </c>
      <c r="P61" s="145" t="s">
        <v>364</v>
      </c>
      <c r="Q61" s="145" t="s">
        <v>364</v>
      </c>
      <c r="R61" s="172">
        <f t="shared" si="6"/>
        <v>1</v>
      </c>
      <c r="S61" s="400"/>
      <c r="T61" s="401"/>
      <c r="U61" s="376"/>
      <c r="V61" s="376"/>
    </row>
    <row r="62" spans="1:22" ht="33" customHeight="1">
      <c r="A62" s="411"/>
      <c r="B62" s="376"/>
      <c r="C62" s="170" t="str">
        <f>'5. Identificación de Riesgos'!D52</f>
        <v xml:space="preserve">Pandemia </v>
      </c>
      <c r="D62" s="150"/>
      <c r="E62" s="147"/>
      <c r="F62" s="145"/>
      <c r="G62" s="145"/>
      <c r="H62" s="145"/>
      <c r="I62" s="145"/>
      <c r="J62" s="172">
        <f t="shared" si="5"/>
        <v>0</v>
      </c>
      <c r="K62" s="400"/>
      <c r="L62" s="174" t="str">
        <f>'5. Identificación de Riesgos'!I52</f>
        <v>Incumplimiento de las metas establecidas</v>
      </c>
      <c r="M62" s="171"/>
      <c r="N62" s="145"/>
      <c r="O62" s="145"/>
      <c r="P62" s="145"/>
      <c r="Q62" s="145"/>
      <c r="R62" s="172">
        <f t="shared" si="6"/>
        <v>0</v>
      </c>
      <c r="S62" s="400"/>
      <c r="T62" s="401"/>
      <c r="U62" s="376"/>
      <c r="V62" s="376"/>
    </row>
    <row r="63" spans="1:22" ht="21" customHeight="1">
      <c r="A63" s="411"/>
      <c r="B63" s="376"/>
      <c r="C63" s="170" t="str">
        <f>'5. Identificación de Riesgos'!D53</f>
        <v>Emergencias ambientales</v>
      </c>
      <c r="D63" s="150"/>
      <c r="E63" s="147"/>
      <c r="F63" s="145"/>
      <c r="G63" s="145"/>
      <c r="H63" s="145"/>
      <c r="I63" s="145"/>
      <c r="J63" s="172">
        <f t="shared" si="5"/>
        <v>0</v>
      </c>
      <c r="K63" s="400"/>
      <c r="L63" s="174" t="str">
        <f>'5. Identificación de Riesgos'!I53</f>
        <v>Incumplimiento de las metas establecidas</v>
      </c>
      <c r="M63" s="171"/>
      <c r="N63" s="145"/>
      <c r="O63" s="145"/>
      <c r="P63" s="145"/>
      <c r="Q63" s="145"/>
      <c r="R63" s="172">
        <f t="shared" si="6"/>
        <v>0</v>
      </c>
      <c r="S63" s="400"/>
      <c r="T63" s="401"/>
      <c r="U63" s="376"/>
      <c r="V63" s="376"/>
    </row>
    <row r="64" spans="1:22" ht="21" customHeight="1">
      <c r="A64" s="411"/>
      <c r="B64" s="376"/>
      <c r="C64" s="170">
        <f>'5. Identificación de Riesgos'!D54</f>
        <v>0</v>
      </c>
      <c r="D64" s="150"/>
      <c r="E64" s="147"/>
      <c r="F64" s="145"/>
      <c r="G64" s="145"/>
      <c r="H64" s="145"/>
      <c r="I64" s="145"/>
      <c r="J64" s="172">
        <f t="shared" si="5"/>
        <v>0</v>
      </c>
      <c r="K64" s="400"/>
      <c r="L64" s="174">
        <f>'5. Identificación de Riesgos'!I54</f>
        <v>0</v>
      </c>
      <c r="M64" s="171"/>
      <c r="N64" s="145"/>
      <c r="O64" s="145"/>
      <c r="P64" s="145"/>
      <c r="Q64" s="145"/>
      <c r="R64" s="172">
        <f t="shared" si="6"/>
        <v>0</v>
      </c>
      <c r="S64" s="400"/>
      <c r="T64" s="401"/>
      <c r="U64" s="376"/>
      <c r="V64" s="376"/>
    </row>
    <row r="65" spans="1:22" ht="12" customHeight="1">
      <c r="A65" s="411"/>
      <c r="B65" s="376"/>
      <c r="C65" s="170">
        <f>'5. Identificación de Riesgos'!D55</f>
        <v>0</v>
      </c>
      <c r="D65" s="150"/>
      <c r="E65" s="147"/>
      <c r="F65" s="145"/>
      <c r="G65" s="145"/>
      <c r="H65" s="145"/>
      <c r="I65" s="145"/>
      <c r="J65" s="172">
        <f t="shared" si="5"/>
        <v>0</v>
      </c>
      <c r="K65" s="400"/>
      <c r="L65" s="174">
        <f>'5. Identificación de Riesgos'!I55</f>
        <v>0</v>
      </c>
      <c r="M65" s="171"/>
      <c r="N65" s="145"/>
      <c r="O65" s="145"/>
      <c r="P65" s="145"/>
      <c r="Q65" s="145"/>
      <c r="R65" s="172">
        <f t="shared" si="6"/>
        <v>0</v>
      </c>
      <c r="S65" s="400"/>
      <c r="T65" s="401"/>
      <c r="U65" s="376"/>
      <c r="V65" s="376"/>
    </row>
    <row r="66" spans="1:22" ht="12" customHeight="1">
      <c r="A66" s="411"/>
      <c r="B66" s="376"/>
      <c r="C66" s="170">
        <f>'5. Identificación de Riesgos'!D56</f>
        <v>0</v>
      </c>
      <c r="D66" s="150"/>
      <c r="E66" s="147"/>
      <c r="F66" s="145"/>
      <c r="G66" s="145"/>
      <c r="H66" s="145"/>
      <c r="I66" s="145"/>
      <c r="J66" s="172">
        <f t="shared" si="5"/>
        <v>0</v>
      </c>
      <c r="K66" s="400"/>
      <c r="L66" s="174">
        <f>'5. Identificación de Riesgos'!I56</f>
        <v>0</v>
      </c>
      <c r="M66" s="171"/>
      <c r="N66" s="145"/>
      <c r="O66" s="145"/>
      <c r="P66" s="145"/>
      <c r="Q66" s="145"/>
      <c r="R66" s="172">
        <f t="shared" si="6"/>
        <v>0</v>
      </c>
      <c r="S66" s="400"/>
      <c r="T66" s="401"/>
      <c r="U66" s="376"/>
      <c r="V66" s="376"/>
    </row>
    <row r="67" spans="1:22" ht="12" customHeight="1">
      <c r="A67" s="411"/>
      <c r="B67" s="376"/>
      <c r="C67" s="170">
        <f>'5. Identificación de Riesgos'!D57</f>
        <v>0</v>
      </c>
      <c r="D67" s="150"/>
      <c r="E67" s="147"/>
      <c r="F67" s="145"/>
      <c r="G67" s="145"/>
      <c r="H67" s="145"/>
      <c r="I67" s="145"/>
      <c r="J67" s="172">
        <f t="shared" si="5"/>
        <v>0</v>
      </c>
      <c r="K67" s="400"/>
      <c r="L67" s="174">
        <f>'5. Identificación de Riesgos'!I57</f>
        <v>0</v>
      </c>
      <c r="M67" s="171"/>
      <c r="N67" s="145"/>
      <c r="O67" s="145"/>
      <c r="P67" s="145"/>
      <c r="Q67" s="145"/>
      <c r="R67" s="172">
        <f t="shared" si="6"/>
        <v>0</v>
      </c>
      <c r="S67" s="400"/>
      <c r="T67" s="401"/>
      <c r="U67" s="376"/>
      <c r="V67" s="376"/>
    </row>
    <row r="68" spans="1:22" ht="12" customHeight="1">
      <c r="A68" s="411"/>
      <c r="B68" s="376"/>
      <c r="C68" s="170">
        <f>'5. Identificación de Riesgos'!D58</f>
        <v>0</v>
      </c>
      <c r="D68" s="150"/>
      <c r="E68" s="147"/>
      <c r="F68" s="145"/>
      <c r="G68" s="145"/>
      <c r="H68" s="145"/>
      <c r="I68" s="145"/>
      <c r="J68" s="172">
        <f t="shared" si="5"/>
        <v>0</v>
      </c>
      <c r="K68" s="400"/>
      <c r="L68" s="174">
        <f>'5. Identificación de Riesgos'!I58</f>
        <v>0</v>
      </c>
      <c r="M68" s="171"/>
      <c r="N68" s="145"/>
      <c r="O68" s="145"/>
      <c r="P68" s="145"/>
      <c r="Q68" s="145"/>
      <c r="R68" s="172">
        <f t="shared" si="6"/>
        <v>0</v>
      </c>
      <c r="S68" s="400"/>
      <c r="T68" s="401"/>
      <c r="U68" s="376"/>
      <c r="V68" s="376"/>
    </row>
    <row r="69" spans="1:22" ht="12" customHeight="1">
      <c r="A69" s="411"/>
      <c r="B69" s="376"/>
      <c r="C69" s="170">
        <f>'5. Identificación de Riesgos'!D59</f>
        <v>0</v>
      </c>
      <c r="D69" s="150"/>
      <c r="E69" s="147"/>
      <c r="F69" s="145"/>
      <c r="G69" s="145"/>
      <c r="H69" s="145"/>
      <c r="I69" s="145"/>
      <c r="J69" s="172">
        <f t="shared" si="5"/>
        <v>0</v>
      </c>
      <c r="K69" s="400"/>
      <c r="L69" s="174">
        <f>'5. Identificación de Riesgos'!I59</f>
        <v>0</v>
      </c>
      <c r="M69" s="171"/>
      <c r="N69" s="145"/>
      <c r="O69" s="145"/>
      <c r="P69" s="145"/>
      <c r="Q69" s="145"/>
      <c r="R69" s="172">
        <f t="shared" si="6"/>
        <v>0</v>
      </c>
      <c r="S69" s="400"/>
      <c r="T69" s="401"/>
      <c r="U69" s="376"/>
      <c r="V69" s="376"/>
    </row>
    <row r="70" spans="1:22" ht="24" customHeight="1">
      <c r="A70" s="411">
        <v>7</v>
      </c>
      <c r="B70" s="376" t="e">
        <f>'5. Identificación de Riesgos'!B60:B69</f>
        <v>#VALUE!</v>
      </c>
      <c r="C70" s="170" t="str">
        <f>'5. Identificación de Riesgos'!D60</f>
        <v>Falta de apropiación del Plan de Gestión Ambiental que aplica para la Rama Judicial Acuerdo PSAA14-10160</v>
      </c>
      <c r="D70" s="150"/>
      <c r="E70" s="147"/>
      <c r="F70" s="145" t="s">
        <v>364</v>
      </c>
      <c r="G70" s="145" t="s">
        <v>364</v>
      </c>
      <c r="H70" s="145" t="s">
        <v>364</v>
      </c>
      <c r="I70" s="145" t="s">
        <v>364</v>
      </c>
      <c r="J70" s="172">
        <f t="shared" ref="J70:J79" si="7">COUNTIF(F70:I70,"SI")/4</f>
        <v>1</v>
      </c>
      <c r="K70" s="400">
        <f>AVERAGE(J70:J72)</f>
        <v>0.91666666666666663</v>
      </c>
      <c r="L70" s="153" t="str">
        <f>'5. Identificación de Riesgos'!I60</f>
        <v>Afectación Ambiental</v>
      </c>
      <c r="M70" s="171"/>
      <c r="N70" s="145" t="s">
        <v>364</v>
      </c>
      <c r="O70" s="145" t="s">
        <v>364</v>
      </c>
      <c r="P70" s="145" t="s">
        <v>364</v>
      </c>
      <c r="Q70" s="145" t="s">
        <v>364</v>
      </c>
      <c r="R70" s="172">
        <f t="shared" ref="R70:R79" si="8">SUM(COUNTIF(N70,"SI")*25%,COUNTIF(O70,"SI")*40%,COUNTIF(P70,"SI")*25%,COUNTIF(Q70,"SI")*10%)</f>
        <v>1</v>
      </c>
      <c r="S70" s="400">
        <f>AVERAGE(R70:R71)</f>
        <v>0.5</v>
      </c>
      <c r="T70" s="401" t="str">
        <f>CONCATENATE(INDEX('8- Politicas de admiistracion '!$B$6:$F$10,MATCH(ROUND(IF((RIGHT('5. Identificación de Riesgos'!H60,1)-'6. Valoración Controles'!K70)&lt;1,1,(RIGHT('5. Identificación de Riesgos'!H60,1)-'6. Valoración Controles'!K70)),0),'8- Politicas de admiistracion '!$F$6:$F$10,0),1)," - ",ROUND(IF((RIGHT('5. Identificación de Riesgos'!H60,1)-'6. Valoración Controles'!K70)&lt;1,1,(RIGHT('5. Identificación de Riesgos'!H60,1)-'6. Valoración Controles'!K70)),0))</f>
        <v>Muy Baja - 1</v>
      </c>
      <c r="U70" s="376" t="str">
        <f>CONCATENATE(INDEX('8- Politicas de admiistracion '!$B$17:$F$21,MATCH(ROUND(IF((RIGHT('5. Identificación de Riesgos'!M60,1)-'6. Valoración Controles'!S70)&lt;1,1,(RIGHT('5. Identificación de Riesgos'!M60,1)-'6. Valoración Controles'!S70)),0),'8- Politicas de admiistracion '!$F$17:$F$21,0),1)," - ",ROUND(IF((RIGHT('5. Identificación de Riesgos'!M60,1)-'6. Valoración Controles'!S70)&lt;1,1,(RIGHT('5. Identificación de Riesgos'!M60,1)-'6. Valoración Controles'!S70)),0))</f>
        <v>Moderado - 3</v>
      </c>
      <c r="V70" s="376" t="str">
        <f>CONCATENATE(VLOOKUP((LEFT(T70,LEN(T70)-4)&amp;LEFT(U70,LEN(U70)-4)),'9- Matriz de Calor '!$D$17:$E$41,2,0)," - ",RIGHT(T70,1)*RIGHT(U70,1))</f>
        <v>Moderado - 3</v>
      </c>
    </row>
    <row r="71" spans="1:22" ht="25.5" customHeight="1">
      <c r="A71" s="411"/>
      <c r="B71" s="376"/>
      <c r="C71" s="170" t="str">
        <f>'5. Identificación de Riesgos'!D61</f>
        <v>Baja participación de los servidores en las actividades de formación en el Sistema de Gestión Ambiental.</v>
      </c>
      <c r="D71" s="150"/>
      <c r="E71" s="147"/>
      <c r="F71" s="145" t="s">
        <v>363</v>
      </c>
      <c r="G71" s="145" t="s">
        <v>364</v>
      </c>
      <c r="H71" s="145" t="s">
        <v>364</v>
      </c>
      <c r="I71" s="145" t="s">
        <v>364</v>
      </c>
      <c r="J71" s="172">
        <f t="shared" si="7"/>
        <v>0.75</v>
      </c>
      <c r="K71" s="400"/>
      <c r="L71" s="153" t="str">
        <f>'5. Identificación de Riesgos'!I61</f>
        <v>Afectación Ambiental</v>
      </c>
      <c r="M71" s="171"/>
      <c r="N71" s="145"/>
      <c r="O71" s="145"/>
      <c r="P71" s="145"/>
      <c r="Q71" s="145"/>
      <c r="R71" s="172">
        <f t="shared" si="8"/>
        <v>0</v>
      </c>
      <c r="S71" s="400"/>
      <c r="T71" s="401"/>
      <c r="U71" s="376"/>
      <c r="V71" s="376"/>
    </row>
    <row r="72" spans="1:22" ht="33.75" customHeight="1">
      <c r="A72" s="411"/>
      <c r="B72" s="376"/>
      <c r="C72" s="170" t="str">
        <f>'5. Identificación de Riesgos'!D62</f>
        <v>Uso de correos no institucionales, que no permiten la llegada de campañas ambientales enviadas por correos masivos.</v>
      </c>
      <c r="D72" s="150"/>
      <c r="E72" s="147"/>
      <c r="F72" s="145" t="s">
        <v>364</v>
      </c>
      <c r="G72" s="145" t="s">
        <v>364</v>
      </c>
      <c r="H72" s="145" t="s">
        <v>364</v>
      </c>
      <c r="I72" s="145" t="s">
        <v>364</v>
      </c>
      <c r="J72" s="172">
        <f t="shared" si="7"/>
        <v>1</v>
      </c>
      <c r="K72" s="400"/>
      <c r="L72" s="153" t="str">
        <f>'5. Identificación de Riesgos'!I62</f>
        <v>Afectación Ambiental</v>
      </c>
      <c r="M72" s="171"/>
      <c r="N72" s="145"/>
      <c r="O72" s="145"/>
      <c r="P72" s="145"/>
      <c r="Q72" s="145"/>
      <c r="R72" s="172">
        <f t="shared" si="8"/>
        <v>0</v>
      </c>
      <c r="S72" s="400"/>
      <c r="T72" s="401"/>
      <c r="U72" s="376"/>
      <c r="V72" s="376"/>
    </row>
    <row r="73" spans="1:22" ht="18" customHeight="1">
      <c r="A73" s="411"/>
      <c r="B73" s="376"/>
      <c r="C73" s="170" t="str">
        <f>'5. Identificación de Riesgos'!D63</f>
        <v>Poco compromiso en la aplicabilidad y formación de la cultura ambiental.</v>
      </c>
      <c r="D73" s="150"/>
      <c r="E73" s="147"/>
      <c r="F73" s="145"/>
      <c r="G73" s="145"/>
      <c r="H73" s="145"/>
      <c r="I73" s="145"/>
      <c r="J73" s="172">
        <f t="shared" si="7"/>
        <v>0</v>
      </c>
      <c r="K73" s="400"/>
      <c r="L73" s="153" t="str">
        <f>'5. Identificación de Riesgos'!I63</f>
        <v>Afectación Ambiental</v>
      </c>
      <c r="M73" s="171"/>
      <c r="N73" s="145"/>
      <c r="O73" s="145"/>
      <c r="P73" s="145"/>
      <c r="Q73" s="145"/>
      <c r="R73" s="172">
        <f t="shared" si="8"/>
        <v>0</v>
      </c>
      <c r="S73" s="400"/>
      <c r="T73" s="401"/>
      <c r="U73" s="376"/>
      <c r="V73" s="376"/>
    </row>
    <row r="74" spans="1:22" ht="13.5" customHeight="1">
      <c r="A74" s="411"/>
      <c r="B74" s="376"/>
      <c r="C74" s="170" t="str">
        <f>'5. Identificación de Riesgos'!D64</f>
        <v>Carencia de liderazgo en el Sistema de Gestión Ambiental.</v>
      </c>
      <c r="D74" s="150"/>
      <c r="E74" s="150"/>
      <c r="F74" s="145"/>
      <c r="G74" s="145"/>
      <c r="H74" s="145"/>
      <c r="I74" s="145"/>
      <c r="J74" s="172">
        <f t="shared" si="7"/>
        <v>0</v>
      </c>
      <c r="K74" s="400"/>
      <c r="L74" s="153" t="str">
        <f>'5. Identificación de Riesgos'!I64</f>
        <v>Afectación Ambiental</v>
      </c>
      <c r="M74" s="171"/>
      <c r="N74" s="145"/>
      <c r="O74" s="145"/>
      <c r="P74" s="145"/>
      <c r="Q74" s="145"/>
      <c r="R74" s="172">
        <f t="shared" si="8"/>
        <v>0</v>
      </c>
      <c r="S74" s="400"/>
      <c r="T74" s="401"/>
      <c r="U74" s="376"/>
      <c r="V74" s="376"/>
    </row>
    <row r="75" spans="1:22" ht="13.5" customHeight="1">
      <c r="A75" s="411"/>
      <c r="B75" s="376"/>
      <c r="C75" s="170">
        <f>'5. Identificación de Riesgos'!D65</f>
        <v>0</v>
      </c>
      <c r="D75" s="150"/>
      <c r="E75" s="147"/>
      <c r="F75" s="145"/>
      <c r="G75" s="145"/>
      <c r="H75" s="145"/>
      <c r="I75" s="145"/>
      <c r="J75" s="172">
        <f t="shared" si="7"/>
        <v>0</v>
      </c>
      <c r="K75" s="400"/>
      <c r="L75" s="153">
        <f>'5. Identificación de Riesgos'!I65</f>
        <v>0</v>
      </c>
      <c r="M75" s="171"/>
      <c r="N75" s="145"/>
      <c r="O75" s="145"/>
      <c r="P75" s="145"/>
      <c r="Q75" s="145"/>
      <c r="R75" s="172">
        <f t="shared" si="8"/>
        <v>0</v>
      </c>
      <c r="S75" s="400"/>
      <c r="T75" s="401"/>
      <c r="U75" s="376"/>
      <c r="V75" s="376"/>
    </row>
    <row r="76" spans="1:22" ht="13.5" customHeight="1">
      <c r="A76" s="411"/>
      <c r="B76" s="376"/>
      <c r="C76" s="170">
        <f>'5. Identificación de Riesgos'!D66</f>
        <v>0</v>
      </c>
      <c r="D76" s="150"/>
      <c r="E76" s="147"/>
      <c r="F76" s="145"/>
      <c r="G76" s="145"/>
      <c r="H76" s="145"/>
      <c r="I76" s="145"/>
      <c r="J76" s="172">
        <f t="shared" si="7"/>
        <v>0</v>
      </c>
      <c r="K76" s="400"/>
      <c r="L76" s="153">
        <f>'5. Identificación de Riesgos'!I66</f>
        <v>0</v>
      </c>
      <c r="M76" s="171"/>
      <c r="N76" s="145"/>
      <c r="O76" s="145"/>
      <c r="P76" s="145"/>
      <c r="Q76" s="145"/>
      <c r="R76" s="172">
        <f t="shared" si="8"/>
        <v>0</v>
      </c>
      <c r="S76" s="400"/>
      <c r="T76" s="401"/>
      <c r="U76" s="376"/>
      <c r="V76" s="376"/>
    </row>
    <row r="77" spans="1:22" ht="13.5" customHeight="1">
      <c r="A77" s="411"/>
      <c r="B77" s="376"/>
      <c r="C77" s="170">
        <f>'5. Identificación de Riesgos'!D67</f>
        <v>0</v>
      </c>
      <c r="D77" s="150"/>
      <c r="E77" s="147"/>
      <c r="F77" s="145"/>
      <c r="G77" s="145"/>
      <c r="H77" s="145"/>
      <c r="I77" s="145"/>
      <c r="J77" s="172">
        <f t="shared" si="7"/>
        <v>0</v>
      </c>
      <c r="K77" s="400"/>
      <c r="L77" s="153">
        <f>'5. Identificación de Riesgos'!I67</f>
        <v>0</v>
      </c>
      <c r="M77" s="171"/>
      <c r="N77" s="145"/>
      <c r="O77" s="145"/>
      <c r="P77" s="145"/>
      <c r="Q77" s="145"/>
      <c r="R77" s="172">
        <f t="shared" si="8"/>
        <v>0</v>
      </c>
      <c r="S77" s="400"/>
      <c r="T77" s="401"/>
      <c r="U77" s="376"/>
      <c r="V77" s="376"/>
    </row>
    <row r="78" spans="1:22" ht="13.5" customHeight="1">
      <c r="A78" s="411"/>
      <c r="B78" s="376"/>
      <c r="C78" s="170">
        <f>'5. Identificación de Riesgos'!D68</f>
        <v>0</v>
      </c>
      <c r="D78" s="150"/>
      <c r="E78" s="147"/>
      <c r="F78" s="145"/>
      <c r="G78" s="145"/>
      <c r="H78" s="145"/>
      <c r="I78" s="145"/>
      <c r="J78" s="172">
        <f t="shared" si="7"/>
        <v>0</v>
      </c>
      <c r="K78" s="400"/>
      <c r="L78" s="153">
        <f>'5. Identificación de Riesgos'!I68</f>
        <v>0</v>
      </c>
      <c r="M78" s="171"/>
      <c r="N78" s="145"/>
      <c r="O78" s="145"/>
      <c r="P78" s="145"/>
      <c r="Q78" s="145"/>
      <c r="R78" s="172">
        <f t="shared" si="8"/>
        <v>0</v>
      </c>
      <c r="S78" s="400"/>
      <c r="T78" s="401"/>
      <c r="U78" s="376"/>
      <c r="V78" s="376"/>
    </row>
    <row r="79" spans="1:22" ht="13.5" customHeight="1">
      <c r="A79" s="411"/>
      <c r="B79" s="376"/>
      <c r="C79" s="170">
        <f>'5. Identificación de Riesgos'!D69</f>
        <v>0</v>
      </c>
      <c r="D79" s="150"/>
      <c r="E79" s="147"/>
      <c r="F79" s="145"/>
      <c r="G79" s="145"/>
      <c r="H79" s="145"/>
      <c r="I79" s="145"/>
      <c r="J79" s="172">
        <f t="shared" si="7"/>
        <v>0</v>
      </c>
      <c r="K79" s="400"/>
      <c r="L79" s="153">
        <f>'5. Identificación de Riesgos'!I69</f>
        <v>0</v>
      </c>
      <c r="M79" s="171"/>
      <c r="N79" s="145"/>
      <c r="O79" s="145"/>
      <c r="P79" s="145"/>
      <c r="Q79" s="145"/>
      <c r="R79" s="172">
        <f t="shared" si="8"/>
        <v>0</v>
      </c>
      <c r="S79" s="400"/>
      <c r="T79" s="401"/>
      <c r="U79" s="376"/>
      <c r="V79" s="376"/>
    </row>
    <row r="80" spans="1:22" ht="18.75" customHeight="1">
      <c r="A80" s="411">
        <v>8</v>
      </c>
      <c r="B80" s="376" t="e">
        <f>'5. Identificación de Riesgos'!#REF!</f>
        <v>#REF!</v>
      </c>
      <c r="C80" s="170" t="e">
        <f>'5. Identificación de Riesgos'!#REF!</f>
        <v>#REF!</v>
      </c>
      <c r="D80" s="150"/>
      <c r="E80" s="147"/>
      <c r="F80" s="145" t="s">
        <v>364</v>
      </c>
      <c r="G80" s="145" t="s">
        <v>364</v>
      </c>
      <c r="H80" s="145" t="s">
        <v>364</v>
      </c>
      <c r="I80" s="145" t="s">
        <v>364</v>
      </c>
      <c r="J80" s="172">
        <f t="shared" si="3"/>
        <v>1</v>
      </c>
      <c r="K80" s="400">
        <f>AVERAGE(J80:J84)</f>
        <v>1</v>
      </c>
      <c r="L80" s="174" t="e">
        <f>'5. Identificación de Riesgos'!#REF!</f>
        <v>#REF!</v>
      </c>
      <c r="M80" s="171"/>
      <c r="N80" s="145" t="s">
        <v>364</v>
      </c>
      <c r="O80" s="145" t="s">
        <v>364</v>
      </c>
      <c r="P80" s="145" t="s">
        <v>364</v>
      </c>
      <c r="Q80" s="145" t="s">
        <v>364</v>
      </c>
      <c r="R80" s="172">
        <f t="shared" si="4"/>
        <v>1</v>
      </c>
      <c r="S80" s="400">
        <f>AVERAGE(R80:R81)</f>
        <v>0.5</v>
      </c>
      <c r="T80" s="401" t="e">
        <f>CONCATENATE(INDEX('8- Politicas de admiistracion '!$B$6:$F$10,MATCH(ROUND(IF((RIGHT('5. Identificación de Riesgos'!#REF!,1)-'6. Valoración Controles'!K80)&lt;1,1,(RIGHT('5. Identificación de Riesgos'!#REF!,1)-'6. Valoración Controles'!K80)),0),'8- Politicas de admiistracion '!$F$6:$F$10,0),1)," - ",ROUND(IF((RIGHT('5. Identificación de Riesgos'!#REF!,1)-'6. Valoración Controles'!K80)&lt;1,1,(RIGHT('5. Identificación de Riesgos'!#REF!,1)-'6. Valoración Controles'!K80)),0))</f>
        <v>#REF!</v>
      </c>
      <c r="U80" s="376" t="e">
        <f>CONCATENATE(INDEX('8- Politicas de admiistracion '!$B$17:$F$21,MATCH(ROUND(IF((RIGHT('5. Identificación de Riesgos'!#REF!,1)-'6. Valoración Controles'!S80)&lt;1,1,(RIGHT('5. Identificación de Riesgos'!#REF!,1)-'6. Valoración Controles'!S80)),0),'8- Politicas de admiistracion '!$F$17:$F$21,0),1)," - ",ROUND(IF((RIGHT('5. Identificación de Riesgos'!#REF!,1)-'6. Valoración Controles'!S80)&lt;1,1,(RIGHT('5. Identificación de Riesgos'!#REF!,1)-'6. Valoración Controles'!S80)),0))</f>
        <v>#REF!</v>
      </c>
      <c r="V80" s="376" t="e">
        <f>CONCATENATE(VLOOKUP((LEFT(T80,LEN(T80)-4)&amp;LEFT(U80,LEN(U80)-4)),'9- Matriz de Calor '!$D$17:$E$41,2,0)," - ",RIGHT(T80,1)*RIGHT(U80,1))</f>
        <v>#REF!</v>
      </c>
    </row>
    <row r="81" spans="1:22" ht="18.75" customHeight="1">
      <c r="A81" s="411"/>
      <c r="B81" s="376"/>
      <c r="C81" s="170" t="e">
        <f>'5. Identificación de Riesgos'!#REF!</f>
        <v>#REF!</v>
      </c>
      <c r="D81" s="150"/>
      <c r="E81" s="147"/>
      <c r="F81" s="145" t="s">
        <v>364</v>
      </c>
      <c r="G81" s="145" t="s">
        <v>364</v>
      </c>
      <c r="H81" s="145" t="s">
        <v>364</v>
      </c>
      <c r="I81" s="145" t="s">
        <v>364</v>
      </c>
      <c r="J81" s="172">
        <f t="shared" si="3"/>
        <v>1</v>
      </c>
      <c r="K81" s="400"/>
      <c r="L81" s="174" t="e">
        <f>'5. Identificación de Riesgos'!#REF!</f>
        <v>#REF!</v>
      </c>
      <c r="M81" s="171"/>
      <c r="N81" s="145"/>
      <c r="O81" s="145"/>
      <c r="P81" s="145"/>
      <c r="Q81" s="145"/>
      <c r="R81" s="172">
        <f t="shared" si="4"/>
        <v>0</v>
      </c>
      <c r="S81" s="400"/>
      <c r="T81" s="401"/>
      <c r="U81" s="376"/>
      <c r="V81" s="376"/>
    </row>
    <row r="82" spans="1:22" ht="27" customHeight="1">
      <c r="A82" s="411"/>
      <c r="B82" s="376"/>
      <c r="C82" s="170" t="e">
        <f>'5. Identificación de Riesgos'!#REF!</f>
        <v>#REF!</v>
      </c>
      <c r="D82" s="150"/>
      <c r="E82" s="147"/>
      <c r="F82" s="145" t="s">
        <v>364</v>
      </c>
      <c r="G82" s="145" t="s">
        <v>364</v>
      </c>
      <c r="H82" s="145" t="s">
        <v>364</v>
      </c>
      <c r="I82" s="145" t="s">
        <v>364</v>
      </c>
      <c r="J82" s="172">
        <f t="shared" si="3"/>
        <v>1</v>
      </c>
      <c r="K82" s="400"/>
      <c r="L82" s="174" t="e">
        <f>'5. Identificación de Riesgos'!#REF!</f>
        <v>#REF!</v>
      </c>
      <c r="M82" s="171"/>
      <c r="N82" s="145"/>
      <c r="O82" s="145"/>
      <c r="P82" s="145"/>
      <c r="Q82" s="145"/>
      <c r="R82" s="172">
        <f t="shared" si="4"/>
        <v>0</v>
      </c>
      <c r="S82" s="400"/>
      <c r="T82" s="401"/>
      <c r="U82" s="376"/>
      <c r="V82" s="376"/>
    </row>
    <row r="83" spans="1:22" ht="9.75" customHeight="1">
      <c r="A83" s="411"/>
      <c r="B83" s="376"/>
      <c r="C83" s="170" t="e">
        <f>'5. Identificación de Riesgos'!#REF!</f>
        <v>#REF!</v>
      </c>
      <c r="D83" s="150"/>
      <c r="E83" s="147"/>
      <c r="F83" s="145" t="s">
        <v>364</v>
      </c>
      <c r="G83" s="145" t="s">
        <v>364</v>
      </c>
      <c r="H83" s="145" t="s">
        <v>364</v>
      </c>
      <c r="I83" s="145" t="s">
        <v>364</v>
      </c>
      <c r="J83" s="172">
        <f t="shared" si="3"/>
        <v>1</v>
      </c>
      <c r="K83" s="400"/>
      <c r="L83" s="174" t="e">
        <f>'5. Identificación de Riesgos'!#REF!</f>
        <v>#REF!</v>
      </c>
      <c r="M83" s="171"/>
      <c r="N83" s="145"/>
      <c r="O83" s="145"/>
      <c r="P83" s="145"/>
      <c r="Q83" s="145"/>
      <c r="R83" s="172">
        <f t="shared" si="4"/>
        <v>0</v>
      </c>
      <c r="S83" s="400"/>
      <c r="T83" s="401"/>
      <c r="U83" s="376"/>
      <c r="V83" s="376"/>
    </row>
    <row r="84" spans="1:22" ht="9.75" customHeight="1">
      <c r="A84" s="411"/>
      <c r="B84" s="376"/>
      <c r="C84" s="170" t="e">
        <f>'5. Identificación de Riesgos'!#REF!</f>
        <v>#REF!</v>
      </c>
      <c r="D84" s="150"/>
      <c r="E84" s="147"/>
      <c r="F84" s="145" t="s">
        <v>364</v>
      </c>
      <c r="G84" s="145" t="s">
        <v>364</v>
      </c>
      <c r="H84" s="145" t="s">
        <v>364</v>
      </c>
      <c r="I84" s="145" t="s">
        <v>364</v>
      </c>
      <c r="J84" s="172">
        <f t="shared" si="3"/>
        <v>1</v>
      </c>
      <c r="K84" s="400"/>
      <c r="L84" s="174" t="e">
        <f>'5. Identificación de Riesgos'!#REF!</f>
        <v>#REF!</v>
      </c>
      <c r="M84" s="171"/>
      <c r="N84" s="145"/>
      <c r="O84" s="145"/>
      <c r="P84" s="145"/>
      <c r="Q84" s="145"/>
      <c r="R84" s="172">
        <f t="shared" si="4"/>
        <v>0</v>
      </c>
      <c r="S84" s="400"/>
      <c r="T84" s="401"/>
      <c r="U84" s="376"/>
      <c r="V84" s="376"/>
    </row>
    <row r="85" spans="1:22" ht="9.75" customHeight="1">
      <c r="A85" s="411"/>
      <c r="B85" s="376"/>
      <c r="C85" s="170" t="e">
        <f>'5. Identificación de Riesgos'!#REF!</f>
        <v>#REF!</v>
      </c>
      <c r="D85" s="150"/>
      <c r="E85" s="147"/>
      <c r="F85" s="145"/>
      <c r="G85" s="145"/>
      <c r="H85" s="145"/>
      <c r="I85" s="145"/>
      <c r="J85" s="172">
        <f t="shared" si="3"/>
        <v>0</v>
      </c>
      <c r="K85" s="400"/>
      <c r="L85" s="174" t="e">
        <f>'5. Identificación de Riesgos'!#REF!</f>
        <v>#REF!</v>
      </c>
      <c r="M85" s="171"/>
      <c r="N85" s="145"/>
      <c r="O85" s="145"/>
      <c r="P85" s="145"/>
      <c r="Q85" s="145"/>
      <c r="R85" s="172">
        <f t="shared" si="4"/>
        <v>0</v>
      </c>
      <c r="S85" s="400"/>
      <c r="T85" s="401"/>
      <c r="U85" s="376"/>
      <c r="V85" s="376"/>
    </row>
    <row r="86" spans="1:22" ht="9.75" customHeight="1">
      <c r="A86" s="411"/>
      <c r="B86" s="376"/>
      <c r="C86" s="170" t="e">
        <f>'5. Identificación de Riesgos'!#REF!</f>
        <v>#REF!</v>
      </c>
      <c r="D86" s="150"/>
      <c r="E86" s="147"/>
      <c r="F86" s="145"/>
      <c r="G86" s="145"/>
      <c r="H86" s="145"/>
      <c r="I86" s="145"/>
      <c r="J86" s="172">
        <f t="shared" si="3"/>
        <v>0</v>
      </c>
      <c r="K86" s="400"/>
      <c r="L86" s="174" t="e">
        <f>'5. Identificación de Riesgos'!#REF!</f>
        <v>#REF!</v>
      </c>
      <c r="M86" s="171"/>
      <c r="N86" s="145"/>
      <c r="O86" s="145"/>
      <c r="P86" s="145"/>
      <c r="Q86" s="145"/>
      <c r="R86" s="172">
        <f t="shared" si="4"/>
        <v>0</v>
      </c>
      <c r="S86" s="400"/>
      <c r="T86" s="401"/>
      <c r="U86" s="376"/>
      <c r="V86" s="376"/>
    </row>
    <row r="87" spans="1:22" ht="9.75" customHeight="1">
      <c r="A87" s="411"/>
      <c r="B87" s="376"/>
      <c r="C87" s="170" t="e">
        <f>'5. Identificación de Riesgos'!#REF!</f>
        <v>#REF!</v>
      </c>
      <c r="D87" s="150"/>
      <c r="E87" s="147"/>
      <c r="F87" s="145"/>
      <c r="G87" s="145"/>
      <c r="H87" s="145"/>
      <c r="I87" s="145"/>
      <c r="J87" s="172">
        <f t="shared" si="3"/>
        <v>0</v>
      </c>
      <c r="K87" s="400"/>
      <c r="L87" s="174" t="e">
        <f>'5. Identificación de Riesgos'!#REF!</f>
        <v>#REF!</v>
      </c>
      <c r="M87" s="171"/>
      <c r="N87" s="145"/>
      <c r="O87" s="145"/>
      <c r="P87" s="145"/>
      <c r="Q87" s="145"/>
      <c r="R87" s="172">
        <f t="shared" si="4"/>
        <v>0</v>
      </c>
      <c r="S87" s="400"/>
      <c r="T87" s="401"/>
      <c r="U87" s="376"/>
      <c r="V87" s="376"/>
    </row>
    <row r="88" spans="1:22" ht="9.75" customHeight="1">
      <c r="A88" s="411"/>
      <c r="B88" s="376"/>
      <c r="C88" s="170" t="e">
        <f>'5. Identificación de Riesgos'!#REF!</f>
        <v>#REF!</v>
      </c>
      <c r="D88" s="150"/>
      <c r="E88" s="147"/>
      <c r="F88" s="145"/>
      <c r="G88" s="145"/>
      <c r="H88" s="145"/>
      <c r="I88" s="145"/>
      <c r="J88" s="172">
        <f t="shared" si="3"/>
        <v>0</v>
      </c>
      <c r="K88" s="400"/>
      <c r="L88" s="174" t="e">
        <f>'5. Identificación de Riesgos'!#REF!</f>
        <v>#REF!</v>
      </c>
      <c r="M88" s="171"/>
      <c r="N88" s="145"/>
      <c r="O88" s="145"/>
      <c r="P88" s="145"/>
      <c r="Q88" s="145"/>
      <c r="R88" s="172">
        <f t="shared" si="4"/>
        <v>0</v>
      </c>
      <c r="S88" s="400"/>
      <c r="T88" s="401"/>
      <c r="U88" s="376"/>
      <c r="V88" s="376"/>
    </row>
    <row r="89" spans="1:22" ht="9.75" customHeight="1">
      <c r="A89" s="411"/>
      <c r="B89" s="376"/>
      <c r="C89" s="170" t="e">
        <f>'5. Identificación de Riesgos'!#REF!</f>
        <v>#REF!</v>
      </c>
      <c r="D89" s="150"/>
      <c r="E89" s="147"/>
      <c r="F89" s="145"/>
      <c r="G89" s="145"/>
      <c r="H89" s="145"/>
      <c r="I89" s="145"/>
      <c r="J89" s="172">
        <f t="shared" si="3"/>
        <v>0</v>
      </c>
      <c r="K89" s="400"/>
      <c r="L89" s="174" t="e">
        <f>'5. Identificación de Riesgos'!#REF!</f>
        <v>#REF!</v>
      </c>
      <c r="M89" s="171"/>
      <c r="N89" s="145"/>
      <c r="O89" s="145"/>
      <c r="P89" s="145"/>
      <c r="Q89" s="145"/>
      <c r="R89" s="172">
        <f t="shared" si="4"/>
        <v>0</v>
      </c>
      <c r="S89" s="400"/>
      <c r="T89" s="401"/>
      <c r="U89" s="376"/>
      <c r="V89" s="376"/>
    </row>
    <row r="90" spans="1:22">
      <c r="T90" s="167"/>
      <c r="U90" s="168"/>
      <c r="V90" s="169"/>
    </row>
  </sheetData>
  <mergeCells count="73">
    <mergeCell ref="V70:V79"/>
    <mergeCell ref="A80:A89"/>
    <mergeCell ref="B80:B89"/>
    <mergeCell ref="K80:K89"/>
    <mergeCell ref="S80:S89"/>
    <mergeCell ref="T80:T89"/>
    <mergeCell ref="U80:U89"/>
    <mergeCell ref="V80:V89"/>
    <mergeCell ref="A70:A79"/>
    <mergeCell ref="B70:B79"/>
    <mergeCell ref="K70:K79"/>
    <mergeCell ref="S70:S79"/>
    <mergeCell ref="T70:T79"/>
    <mergeCell ref="U70:U79"/>
    <mergeCell ref="V50:V59"/>
    <mergeCell ref="A60:A69"/>
    <mergeCell ref="B60:B69"/>
    <mergeCell ref="K60:K69"/>
    <mergeCell ref="S60:S69"/>
    <mergeCell ref="T60:T69"/>
    <mergeCell ref="U60:U69"/>
    <mergeCell ref="V60:V69"/>
    <mergeCell ref="A50:A59"/>
    <mergeCell ref="B50:B59"/>
    <mergeCell ref="K50:K59"/>
    <mergeCell ref="S50:S59"/>
    <mergeCell ref="T50:T59"/>
    <mergeCell ref="U50:U59"/>
    <mergeCell ref="V30:V39"/>
    <mergeCell ref="A40:A49"/>
    <mergeCell ref="B40:B49"/>
    <mergeCell ref="K40:K49"/>
    <mergeCell ref="S40:S49"/>
    <mergeCell ref="T40:T49"/>
    <mergeCell ref="U40:U49"/>
    <mergeCell ref="V40:V49"/>
    <mergeCell ref="A30:A39"/>
    <mergeCell ref="B30:B39"/>
    <mergeCell ref="K30:K39"/>
    <mergeCell ref="S30:S39"/>
    <mergeCell ref="T30:T39"/>
    <mergeCell ref="U30:U39"/>
    <mergeCell ref="A8:A9"/>
    <mergeCell ref="B8:B9"/>
    <mergeCell ref="C8:C9"/>
    <mergeCell ref="D8:D9"/>
    <mergeCell ref="E8:E9"/>
    <mergeCell ref="F8:K8"/>
    <mergeCell ref="L8:S8"/>
    <mergeCell ref="V10:V19"/>
    <mergeCell ref="A20:A29"/>
    <mergeCell ref="B20:B29"/>
    <mergeCell ref="K20:K29"/>
    <mergeCell ref="S20:S29"/>
    <mergeCell ref="T20:T29"/>
    <mergeCell ref="U20:U29"/>
    <mergeCell ref="V20:V29"/>
    <mergeCell ref="A10:A19"/>
    <mergeCell ref="B10:B19"/>
    <mergeCell ref="K10:K19"/>
    <mergeCell ref="S10:S19"/>
    <mergeCell ref="T10:T19"/>
    <mergeCell ref="U10:U19"/>
    <mergeCell ref="C1:V3"/>
    <mergeCell ref="A4:B4"/>
    <mergeCell ref="A5:B5"/>
    <mergeCell ref="C4:M4"/>
    <mergeCell ref="C5:M5"/>
    <mergeCell ref="D7:R7"/>
    <mergeCell ref="A6:B6"/>
    <mergeCell ref="A7:C7"/>
    <mergeCell ref="T7:V7"/>
    <mergeCell ref="C6:M6"/>
  </mergeCells>
  <conditionalFormatting sqref="U10">
    <cfRule type="containsText" dxfId="860" priority="411" operator="containsText" text="Catastrófico">
      <formula>NOT(ISERROR(SEARCH("Catastrófico",U10)))</formula>
    </cfRule>
    <cfRule type="containsText" dxfId="859" priority="412" operator="containsText" text="Mayor">
      <formula>NOT(ISERROR(SEARCH("Mayor",U10)))</formula>
    </cfRule>
    <cfRule type="containsText" dxfId="858" priority="413" operator="containsText" text="Alta">
      <formula>NOT(ISERROR(SEARCH("Alta",U10)))</formula>
    </cfRule>
    <cfRule type="containsText" dxfId="857" priority="414" operator="containsText" text="Moderado">
      <formula>NOT(ISERROR(SEARCH("Moderado",U10)))</formula>
    </cfRule>
    <cfRule type="containsText" dxfId="856" priority="415" operator="containsText" text="Menor">
      <formula>NOT(ISERROR(SEARCH("Menor",U10)))</formula>
    </cfRule>
    <cfRule type="containsText" dxfId="855" priority="416" operator="containsText" text="Leve">
      <formula>NOT(ISERROR(SEARCH("Leve",U10)))</formula>
    </cfRule>
  </conditionalFormatting>
  <conditionalFormatting sqref="V10">
    <cfRule type="containsText" dxfId="854" priority="407" operator="containsText" text="Extremo">
      <formula>NOT(ISERROR(SEARCH("Extremo",V10)))</formula>
    </cfRule>
    <cfRule type="containsText" dxfId="853" priority="408" operator="containsText" text="Alto">
      <formula>NOT(ISERROR(SEARCH("Alto",V10)))</formula>
    </cfRule>
    <cfRule type="containsText" dxfId="852" priority="409" operator="containsText" text="Bajo">
      <formula>NOT(ISERROR(SEARCH("Bajo",V10)))</formula>
    </cfRule>
    <cfRule type="containsText" dxfId="851" priority="410" operator="containsText" text="Moderado">
      <formula>NOT(ISERROR(SEARCH("Moderado",V10)))</formula>
    </cfRule>
  </conditionalFormatting>
  <conditionalFormatting sqref="T20 T30 T40 T50 T60 T70 T80">
    <cfRule type="containsText" dxfId="850" priority="35" operator="containsText" text="Muy Baja">
      <formula>NOT(ISERROR(SEARCH("Muy Baja",T20)))</formula>
    </cfRule>
    <cfRule type="containsText" dxfId="849" priority="35" operator="containsText" text="Baja">
      <formula>NOT(ISERROR(SEARCH("Baja",T20)))</formula>
    </cfRule>
    <cfRule type="containsText" dxfId="848" priority="35" operator="containsText" text="Muy Alta">
      <formula>NOT(ISERROR(SEARCH("Muy Alta",T20)))</formula>
    </cfRule>
    <cfRule type="containsText" dxfId="847" priority="36" operator="containsText" text="Alta">
      <formula>NOT(ISERROR(SEARCH("Alta",T20)))</formula>
    </cfRule>
    <cfRule type="containsText" dxfId="846" priority="37" operator="containsText" text="Media">
      <formula>NOT(ISERROR(SEARCH("Media",T20)))</formula>
    </cfRule>
    <cfRule type="containsText" dxfId="845" priority="38" operator="containsText" text="Media">
      <formula>NOT(ISERROR(SEARCH("Media",T20)))</formula>
    </cfRule>
    <cfRule type="containsText" dxfId="844" priority="39" operator="containsText" text="Media">
      <formula>NOT(ISERROR(SEARCH("Media",T20)))</formula>
    </cfRule>
    <cfRule type="containsText" dxfId="843" priority="40" operator="containsText" text="Muy Baja">
      <formula>NOT(ISERROR(SEARCH("Muy Baja",T20)))</formula>
    </cfRule>
    <cfRule type="containsText" dxfId="842" priority="41" operator="containsText" text="Baja">
      <formula>NOT(ISERROR(SEARCH("Baja",T20)))</formula>
    </cfRule>
    <cfRule type="containsText" dxfId="841" priority="42" operator="containsText" text="Muy Baja">
      <formula>NOT(ISERROR(SEARCH("Muy Baja",T20)))</formula>
    </cfRule>
    <cfRule type="containsText" dxfId="840" priority="43" operator="containsText" text="Muy Baja">
      <formula>NOT(ISERROR(SEARCH("Muy Baja",T20)))</formula>
    </cfRule>
    <cfRule type="containsText" dxfId="839" priority="44" operator="containsText" text="Muy Baja">
      <formula>NOT(ISERROR(SEARCH("Muy Baja",T20)))</formula>
    </cfRule>
    <cfRule type="containsText" dxfId="838" priority="45" operator="containsText" text="Muy Baja'Tabla probabilidad'!">
      <formula>NOT(ISERROR(SEARCH("Muy Baja'Tabla probabilidad'!",T20)))</formula>
    </cfRule>
    <cfRule type="containsText" dxfId="837" priority="46" operator="containsText" text="Muy bajo">
      <formula>NOT(ISERROR(SEARCH("Muy bajo",T20)))</formula>
    </cfRule>
    <cfRule type="containsText" dxfId="836" priority="47" operator="containsText" text="Alta">
      <formula>NOT(ISERROR(SEARCH("Alta",T20)))</formula>
    </cfRule>
    <cfRule type="containsText" dxfId="835" priority="48" operator="containsText" text="Media">
      <formula>NOT(ISERROR(SEARCH("Media",T20)))</formula>
    </cfRule>
    <cfRule type="containsText" dxfId="834" priority="49" operator="containsText" text="Baja">
      <formula>NOT(ISERROR(SEARCH("Baja",T20)))</formula>
    </cfRule>
    <cfRule type="containsText" dxfId="833" priority="50" operator="containsText" text="Muy baja">
      <formula>NOT(ISERROR(SEARCH("Muy baja",T20)))</formula>
    </cfRule>
    <cfRule type="cellIs" dxfId="832" priority="53" operator="between">
      <formula>1</formula>
      <formula>2</formula>
    </cfRule>
    <cfRule type="cellIs" dxfId="831" priority="54" operator="between">
      <formula>0</formula>
      <formula>2</formula>
    </cfRule>
  </conditionalFormatting>
  <conditionalFormatting sqref="U20 U30 U40 U50 U60 U70 U80">
    <cfRule type="containsText" dxfId="830" priority="27" operator="containsText" text="Catastrófico">
      <formula>NOT(ISERROR(SEARCH("Catastrófico",U20)))</formula>
    </cfRule>
    <cfRule type="containsText" dxfId="829" priority="28" operator="containsText" text="Mayor">
      <formula>NOT(ISERROR(SEARCH("Mayor",U20)))</formula>
    </cfRule>
    <cfRule type="containsText" dxfId="828" priority="29" operator="containsText" text="Alta">
      <formula>NOT(ISERROR(SEARCH("Alta",U20)))</formula>
    </cfRule>
    <cfRule type="containsText" dxfId="827" priority="30" operator="containsText" text="Moderado">
      <formula>NOT(ISERROR(SEARCH("Moderado",U20)))</formula>
    </cfRule>
    <cfRule type="containsText" dxfId="826" priority="31" operator="containsText" text="Menor">
      <formula>NOT(ISERROR(SEARCH("Menor",U20)))</formula>
    </cfRule>
    <cfRule type="containsText" dxfId="825" priority="32" operator="containsText" text="Leve">
      <formula>NOT(ISERROR(SEARCH("Leve",U20)))</formula>
    </cfRule>
  </conditionalFormatting>
  <conditionalFormatting sqref="V20 V30 V40 V50 V60 V70 V80">
    <cfRule type="containsText" dxfId="824" priority="23" operator="containsText" text="Extremo">
      <formula>NOT(ISERROR(SEARCH("Extremo",V20)))</formula>
    </cfRule>
    <cfRule type="containsText" dxfId="823" priority="24" operator="containsText" text="Alto">
      <formula>NOT(ISERROR(SEARCH("Alto",V20)))</formula>
    </cfRule>
    <cfRule type="containsText" dxfId="822" priority="25" operator="containsText" text="Bajo">
      <formula>NOT(ISERROR(SEARCH("Bajo",V20)))</formula>
    </cfRule>
    <cfRule type="containsText" dxfId="821" priority="26" operator="containsText" text="Moderado">
      <formula>NOT(ISERROR(SEARCH("Moderado",V20)))</formula>
    </cfRule>
  </conditionalFormatting>
  <conditionalFormatting sqref="T10">
    <cfRule type="containsText" dxfId="820" priority="1" operator="containsText" text="Muy Baja">
      <formula>NOT(ISERROR(SEARCH("Muy Baja",T10)))</formula>
    </cfRule>
    <cfRule type="containsText" dxfId="819" priority="2" operator="containsText" text="Alta">
      <formula>NOT(ISERROR(SEARCH("Alta",T10)))</formula>
    </cfRule>
    <cfRule type="containsText" dxfId="818" priority="3" operator="containsText" text="Media">
      <formula>NOT(ISERROR(SEARCH("Media",T10)))</formula>
    </cfRule>
    <cfRule type="containsText" dxfId="817" priority="4" operator="containsText" text="Media">
      <formula>NOT(ISERROR(SEARCH("Media",T10)))</formula>
    </cfRule>
    <cfRule type="containsText" dxfId="816" priority="5" operator="containsText" text="Media">
      <formula>NOT(ISERROR(SEARCH("Media",T10)))</formula>
    </cfRule>
    <cfRule type="containsText" dxfId="815" priority="6" operator="containsText" text="Muy Baja">
      <formula>NOT(ISERROR(SEARCH("Muy Baja",T10)))</formula>
    </cfRule>
    <cfRule type="containsText" dxfId="814" priority="7" operator="containsText" text="Baja">
      <formula>NOT(ISERROR(SEARCH("Baja",T10)))</formula>
    </cfRule>
    <cfRule type="containsText" dxfId="813" priority="8" operator="containsText" text="Muy Baja">
      <formula>NOT(ISERROR(SEARCH("Muy Baja",T10)))</formula>
    </cfRule>
    <cfRule type="containsText" dxfId="812" priority="9" operator="containsText" text="Muy Baja">
      <formula>NOT(ISERROR(SEARCH("Muy Baja",T10)))</formula>
    </cfRule>
    <cfRule type="containsText" dxfId="811" priority="10" operator="containsText" text="Muy Baja">
      <formula>NOT(ISERROR(SEARCH("Muy Baja",T10)))</formula>
    </cfRule>
    <cfRule type="containsText" dxfId="810" priority="11" operator="containsText" text="Muy Baja'Tabla probabilidad'!">
      <formula>NOT(ISERROR(SEARCH("Muy Baja'Tabla probabilidad'!",T10)))</formula>
    </cfRule>
    <cfRule type="containsText" dxfId="809" priority="12" operator="containsText" text="Muy bajo">
      <formula>NOT(ISERROR(SEARCH("Muy bajo",T10)))</formula>
    </cfRule>
    <cfRule type="containsText" dxfId="808" priority="13" operator="containsText" text="Alta">
      <formula>NOT(ISERROR(SEARCH("Alta",T10)))</formula>
    </cfRule>
    <cfRule type="containsText" dxfId="807" priority="14" operator="containsText" text="Media">
      <formula>NOT(ISERROR(SEARCH("Media",T10)))</formula>
    </cfRule>
    <cfRule type="containsText" dxfId="806" priority="15" operator="containsText" text="Baja">
      <formula>NOT(ISERROR(SEARCH("Baja",T10)))</formula>
    </cfRule>
    <cfRule type="containsText" dxfId="805" priority="16" operator="containsText" text="Muy baja">
      <formula>NOT(ISERROR(SEARCH("Muy baja",T10)))</formula>
    </cfRule>
    <cfRule type="cellIs" dxfId="804" priority="19" operator="between">
      <formula>1</formula>
      <formula>2</formula>
    </cfRule>
    <cfRule type="cellIs" dxfId="803" priority="20" operator="between">
      <formula>0</formula>
      <formula>2</formula>
    </cfRule>
  </conditionalFormatting>
  <dataValidations count="2">
    <dataValidation type="list" allowBlank="1" showInputMessage="1" showErrorMessage="1" sqref="F10:I89 N10:Q89" xr:uid="{9104B475-4BF2-4D02-8220-BA9D8B818B64}">
      <formula1>"SI,NO"</formula1>
    </dataValidation>
    <dataValidation allowBlank="1" showInputMessage="1" showErrorMessage="1" prompt="Enunciar cuál es el control" sqref="E25:E28 M10:M14 E33 E35:E38 E30:E31 E83 E85:E88 E80:E81 E23 E40:E41 E45:E48 E43 E53 E55:E58 E50:E51 E60:E61 E65:E68 E63 E73 E75:E78 E70:E71 E10:E21" xr:uid="{7928B5FF-7FCE-491C-B96F-D6B03D215992}"/>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1" operator="containsText" id="{12451B58-C247-41F1-AAA2-49C8391E2059}">
            <xm:f>NOT(ISERROR(SEARCH(#REF!,T20)))</xm:f>
            <xm:f>#REF!</xm:f>
            <x14:dxf>
              <font>
                <color rgb="FF006100"/>
              </font>
              <fill>
                <patternFill>
                  <bgColor rgb="FFC6EFCE"/>
                </patternFill>
              </fill>
            </x14:dxf>
          </x14:cfRule>
          <x14:cfRule type="containsText" priority="52" operator="containsText" id="{8BABB17B-17A5-4FF3-9F80-988D5C08F042}">
            <xm:f>NOT(ISERROR(SEARCH(#REF!,T20)))</xm:f>
            <xm:f>#REF!</xm:f>
            <x14:dxf>
              <font>
                <color rgb="FF9C0006"/>
              </font>
              <fill>
                <patternFill>
                  <bgColor rgb="FFFFC7CE"/>
                </patternFill>
              </fill>
            </x14:dxf>
          </x14:cfRule>
          <xm:sqref>T20 T30 T40 T50 T60 T70 T80</xm:sqref>
        </x14:conditionalFormatting>
        <x14:conditionalFormatting xmlns:xm="http://schemas.microsoft.com/office/excel/2006/main">
          <x14:cfRule type="containsText" priority="17" operator="containsText" id="{C1AEA79B-2AA1-451B-8B24-3DC3B7BB6BEF}">
            <xm:f>NOT(ISERROR(SEARCH(#REF!,T10)))</xm:f>
            <xm:f>#REF!</xm:f>
            <x14:dxf>
              <font>
                <color rgb="FF006100"/>
              </font>
              <fill>
                <patternFill>
                  <bgColor rgb="FFC6EFCE"/>
                </patternFill>
              </fill>
            </x14:dxf>
          </x14:cfRule>
          <x14:cfRule type="containsText" priority="18" operator="containsText" id="{3BC87AFC-CDDB-431F-B599-43E236D2FF1C}">
            <xm:f>NOT(ISERROR(SEARCH(#REF!,T10)))</xm:f>
            <xm:f>#REF!</xm:f>
            <x14:dxf>
              <font>
                <color rgb="FF9C0006"/>
              </font>
              <fill>
                <patternFill>
                  <bgColor rgb="FFFFC7CE"/>
                </patternFill>
              </fill>
            </x14:dxf>
          </x14:cfRule>
          <xm:sqref>T10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R90"/>
  <sheetViews>
    <sheetView showGridLines="0" topLeftCell="A5" zoomScale="80" zoomScaleNormal="80" workbookViewId="0">
      <selection activeCell="A14" sqref="A10:A19"/>
    </sheetView>
  </sheetViews>
  <sheetFormatPr baseColWidth="10" defaultColWidth="11.42578125" defaultRowHeight="15"/>
  <cols>
    <col min="1" max="1" width="5.42578125" style="34" customWidth="1"/>
    <col min="2" max="2" width="38.5703125" style="34" customWidth="1"/>
    <col min="3" max="3" width="34.85546875" style="34" customWidth="1"/>
    <col min="4" max="4" width="43.28515625" style="34" hidden="1" customWidth="1"/>
    <col min="5" max="5" width="96.28515625" style="42" hidden="1" customWidth="1"/>
    <col min="6" max="6" width="14.42578125" style="34" customWidth="1"/>
    <col min="7" max="8" width="13.85546875" style="34" customWidth="1"/>
    <col min="9" max="9" width="2.7109375" style="34" customWidth="1"/>
    <col min="10" max="10" width="13.140625" style="34" customWidth="1"/>
    <col min="11" max="11" width="14.5703125" style="34" customWidth="1"/>
    <col min="12" max="12" width="16.42578125" style="80" hidden="1" customWidth="1"/>
    <col min="13" max="14" width="13.7109375" style="34" customWidth="1"/>
    <col min="15" max="15" width="17.140625" style="79" customWidth="1"/>
    <col min="16" max="16" width="16" style="79" customWidth="1"/>
    <col min="17" max="17" width="20.7109375" style="79" customWidth="1"/>
    <col min="18" max="18" width="4" style="79" customWidth="1"/>
    <col min="19" max="16384" width="11.42578125" style="79"/>
  </cols>
  <sheetData>
    <row r="1" spans="1:18" s="77" customFormat="1" ht="27.75" customHeight="1">
      <c r="A1" s="457"/>
      <c r="B1" s="457"/>
      <c r="C1" s="457"/>
      <c r="D1" s="175"/>
      <c r="E1" s="458" t="s">
        <v>365</v>
      </c>
      <c r="F1" s="458"/>
      <c r="G1" s="458"/>
      <c r="H1" s="458"/>
      <c r="I1" s="458"/>
      <c r="J1" s="458"/>
      <c r="K1" s="458"/>
      <c r="L1" s="458"/>
      <c r="M1" s="458"/>
      <c r="N1" s="458"/>
      <c r="O1" s="458"/>
      <c r="P1" s="458"/>
      <c r="Q1" s="458"/>
      <c r="R1" s="11"/>
    </row>
    <row r="2" spans="1:18" s="77" customFormat="1" ht="27" customHeight="1">
      <c r="A2" s="457"/>
      <c r="B2" s="457"/>
      <c r="C2" s="457"/>
      <c r="D2" s="175"/>
      <c r="E2" s="458"/>
      <c r="F2" s="458"/>
      <c r="G2" s="458"/>
      <c r="H2" s="458"/>
      <c r="I2" s="458"/>
      <c r="J2" s="458"/>
      <c r="K2" s="458"/>
      <c r="L2" s="458"/>
      <c r="M2" s="458"/>
      <c r="N2" s="458"/>
      <c r="O2" s="458"/>
      <c r="P2" s="458"/>
      <c r="Q2" s="458"/>
      <c r="R2" s="11"/>
    </row>
    <row r="3" spans="1:18" s="77" customFormat="1" ht="27" customHeight="1">
      <c r="A3" s="457"/>
      <c r="B3" s="457"/>
      <c r="C3" s="457"/>
      <c r="D3" s="175"/>
      <c r="E3" s="458"/>
      <c r="F3" s="458"/>
      <c r="G3" s="458"/>
      <c r="H3" s="458"/>
      <c r="I3" s="458"/>
      <c r="J3" s="458"/>
      <c r="K3" s="458"/>
      <c r="L3" s="458"/>
      <c r="M3" s="458"/>
      <c r="N3" s="458"/>
      <c r="O3" s="458"/>
      <c r="P3" s="458"/>
      <c r="Q3" s="458"/>
      <c r="R3" s="11"/>
    </row>
    <row r="4" spans="1:18" s="77" customFormat="1" ht="23.25" customHeight="1">
      <c r="A4" s="439" t="s">
        <v>366</v>
      </c>
      <c r="B4" s="439"/>
      <c r="C4" s="440" t="str">
        <f>'6. Valoración Controles'!C4:K4</f>
        <v>MEJORAMIENTO INFRAESTRUCTURA FÍSICA</v>
      </c>
      <c r="D4" s="440"/>
      <c r="E4" s="440"/>
      <c r="F4" s="440"/>
      <c r="G4" s="440"/>
      <c r="H4" s="440"/>
      <c r="I4" s="440"/>
      <c r="J4" s="440"/>
      <c r="K4" s="440"/>
      <c r="L4" s="440"/>
      <c r="M4" s="440"/>
      <c r="N4" s="440"/>
      <c r="O4" s="440"/>
      <c r="P4" s="440"/>
      <c r="Q4" s="440"/>
      <c r="R4" s="11"/>
    </row>
    <row r="5" spans="1:18" s="77" customFormat="1" ht="56.25" customHeight="1">
      <c r="A5" s="439" t="s">
        <v>367</v>
      </c>
      <c r="B5" s="439"/>
      <c r="C5" s="440"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440"/>
      <c r="E5" s="440"/>
      <c r="F5" s="440"/>
      <c r="G5" s="440"/>
      <c r="H5" s="440"/>
      <c r="I5" s="440"/>
      <c r="J5" s="440"/>
      <c r="K5" s="440"/>
      <c r="L5" s="440"/>
      <c r="M5" s="440"/>
      <c r="N5" s="440"/>
      <c r="O5" s="440"/>
      <c r="P5" s="440"/>
      <c r="Q5" s="440"/>
      <c r="R5" s="11"/>
    </row>
    <row r="6" spans="1:18" s="77" customFormat="1" ht="28.5" customHeight="1">
      <c r="A6" s="439" t="s">
        <v>368</v>
      </c>
      <c r="B6" s="439"/>
      <c r="C6" s="441" t="s">
        <v>270</v>
      </c>
      <c r="D6" s="441"/>
      <c r="E6" s="441"/>
      <c r="F6" s="441"/>
      <c r="G6" s="441"/>
      <c r="H6" s="441"/>
      <c r="I6" s="441"/>
      <c r="J6" s="441"/>
      <c r="K6" s="441"/>
      <c r="L6" s="441"/>
      <c r="M6" s="441"/>
      <c r="N6" s="441"/>
      <c r="O6" s="441"/>
      <c r="P6" s="441"/>
      <c r="Q6" s="441"/>
      <c r="R6" s="11"/>
    </row>
    <row r="7" spans="1:18" s="77" customFormat="1" ht="40.5" customHeight="1" thickBot="1">
      <c r="A7" s="446" t="s">
        <v>369</v>
      </c>
      <c r="B7" s="446"/>
      <c r="C7" s="446"/>
      <c r="D7" s="446"/>
      <c r="E7" s="446"/>
      <c r="F7" s="446" t="s">
        <v>286</v>
      </c>
      <c r="G7" s="446"/>
      <c r="H7" s="446"/>
      <c r="I7" s="176"/>
      <c r="J7" s="437" t="s">
        <v>370</v>
      </c>
      <c r="K7" s="437"/>
      <c r="L7" s="437"/>
      <c r="M7" s="437"/>
      <c r="N7" s="438"/>
      <c r="O7" s="10" t="s">
        <v>371</v>
      </c>
      <c r="P7" s="10" t="s">
        <v>372</v>
      </c>
      <c r="Q7" s="10" t="s">
        <v>373</v>
      </c>
      <c r="R7" s="11"/>
    </row>
    <row r="8" spans="1:18" s="77" customFormat="1" ht="33" customHeight="1" thickTop="1" thickBot="1">
      <c r="A8" s="402" t="s">
        <v>276</v>
      </c>
      <c r="B8" s="390" t="s">
        <v>345</v>
      </c>
      <c r="C8" s="442" t="s">
        <v>278</v>
      </c>
      <c r="D8" s="444" t="s">
        <v>288</v>
      </c>
      <c r="E8" s="390" t="s">
        <v>272</v>
      </c>
      <c r="F8" s="435" t="s">
        <v>374</v>
      </c>
      <c r="G8" s="435" t="s">
        <v>375</v>
      </c>
      <c r="H8" s="435" t="s">
        <v>376</v>
      </c>
      <c r="I8" s="459"/>
      <c r="J8" s="435" t="s">
        <v>377</v>
      </c>
      <c r="K8" s="435" t="s">
        <v>378</v>
      </c>
      <c r="L8" s="435" t="s">
        <v>379</v>
      </c>
      <c r="M8" s="435" t="s">
        <v>380</v>
      </c>
      <c r="N8" s="435" t="s">
        <v>381</v>
      </c>
      <c r="O8" s="435"/>
      <c r="P8" s="435"/>
      <c r="Q8" s="435"/>
      <c r="R8" s="11"/>
    </row>
    <row r="9" spans="1:18" s="78" customFormat="1" ht="28.5" customHeight="1" thickTop="1" thickBot="1">
      <c r="A9" s="403"/>
      <c r="B9" s="404"/>
      <c r="C9" s="443"/>
      <c r="D9" s="445"/>
      <c r="E9" s="404"/>
      <c r="F9" s="436"/>
      <c r="G9" s="436"/>
      <c r="H9" s="436"/>
      <c r="I9" s="460"/>
      <c r="J9" s="436"/>
      <c r="K9" s="436"/>
      <c r="L9" s="436"/>
      <c r="M9" s="436"/>
      <c r="N9" s="436"/>
      <c r="O9" s="436"/>
      <c r="P9" s="436"/>
      <c r="Q9" s="436"/>
      <c r="R9" s="76"/>
    </row>
    <row r="10" spans="1:18" ht="32.25" customHeight="1">
      <c r="A10" s="412">
        <f>'5. Identificación de Riesgos'!A10</f>
        <v>1</v>
      </c>
      <c r="B10" s="415" t="str">
        <f>'5. Identificación de Riesgos'!B10</f>
        <v xml:space="preserve">Fallas tecnológicas que impidan tramitar los procesos de contratación. </v>
      </c>
      <c r="C10" s="415" t="str">
        <f>'5. Identificación de Riesgos'!C10</f>
        <v>Posibilidad de no tramitar los procesos de contratación por impedimentos en la oportuna publicación de los mismos en las plataformas digitales destinadas para tal fin y /o la perdidad de información de la entidad, impidiendo la prestación del servicio de justicia.</v>
      </c>
      <c r="D10" s="415" t="s">
        <v>293</v>
      </c>
      <c r="E10" s="190" t="str">
        <f>'5. Identificación de Riesgos'!D10</f>
        <v>Falla en la plataforma SECOP II</v>
      </c>
      <c r="F10" s="420" t="str">
        <f>'5. Identificación de Riesgos'!H10</f>
        <v>Muy Baja - 1</v>
      </c>
      <c r="G10" s="415" t="str">
        <f>'5. Identificación de Riesgos'!M10</f>
        <v>Moderado - 3</v>
      </c>
      <c r="H10" s="415" t="str">
        <f>'5. Identificación de Riesgos'!N10</f>
        <v>Moderado - 3</v>
      </c>
      <c r="I10" s="426"/>
      <c r="J10" s="431" t="str">
        <f>'6. Valoración Controles'!T10</f>
        <v>Muy Baja - 1</v>
      </c>
      <c r="K10" s="431" t="str">
        <f>'6. Valoración Controles'!U10</f>
        <v>Menor - 2</v>
      </c>
      <c r="L10" s="449"/>
      <c r="M10" s="415" t="str">
        <f>'6. Valoración Controles'!V10</f>
        <v>Bajo - 2</v>
      </c>
      <c r="N10" s="415" t="s">
        <v>382</v>
      </c>
      <c r="O10" s="177"/>
      <c r="P10" s="177"/>
      <c r="Q10" s="178"/>
      <c r="R10" s="14"/>
    </row>
    <row r="11" spans="1:18" ht="32.25" customHeight="1">
      <c r="A11" s="413"/>
      <c r="B11" s="416"/>
      <c r="C11" s="416"/>
      <c r="D11" s="416"/>
      <c r="E11" s="191" t="str">
        <f>'5. Identificación de Riesgos'!D11</f>
        <v>Falla en la Plataforma de la T.V.E</v>
      </c>
      <c r="F11" s="401"/>
      <c r="G11" s="447"/>
      <c r="H11" s="416"/>
      <c r="I11" s="425"/>
      <c r="J11" s="432"/>
      <c r="K11" s="432"/>
      <c r="L11" s="450"/>
      <c r="M11" s="416"/>
      <c r="N11" s="416"/>
      <c r="O11" s="179"/>
      <c r="P11" s="179">
        <v>5</v>
      </c>
      <c r="Q11" s="180"/>
      <c r="R11" s="14"/>
    </row>
    <row r="12" spans="1:18" ht="23.25" customHeight="1">
      <c r="A12" s="413"/>
      <c r="B12" s="416"/>
      <c r="C12" s="416"/>
      <c r="D12" s="416"/>
      <c r="E12" s="191" t="str">
        <f>'5. Identificación de Riesgos'!D12</f>
        <v>Falla en la conexión a internet.</v>
      </c>
      <c r="F12" s="401"/>
      <c r="G12" s="447"/>
      <c r="H12" s="416"/>
      <c r="I12" s="425"/>
      <c r="J12" s="432"/>
      <c r="K12" s="432"/>
      <c r="L12" s="450"/>
      <c r="M12" s="416"/>
      <c r="N12" s="416"/>
      <c r="O12" s="179"/>
      <c r="P12" s="179"/>
      <c r="Q12" s="180"/>
      <c r="R12" s="14"/>
    </row>
    <row r="13" spans="1:18" ht="23.25" customHeight="1">
      <c r="A13" s="413"/>
      <c r="B13" s="416"/>
      <c r="C13" s="416"/>
      <c r="D13" s="416"/>
      <c r="E13" s="191" t="str">
        <f>'5. Identificación de Riesgos'!D13</f>
        <v>Ataque cibernético.</v>
      </c>
      <c r="F13" s="401"/>
      <c r="G13" s="447"/>
      <c r="H13" s="416"/>
      <c r="I13" s="425"/>
      <c r="J13" s="432"/>
      <c r="K13" s="432"/>
      <c r="L13" s="450"/>
      <c r="M13" s="416"/>
      <c r="N13" s="416"/>
      <c r="O13" s="179"/>
      <c r="P13" s="179"/>
      <c r="Q13" s="180"/>
      <c r="R13" s="14"/>
    </row>
    <row r="14" spans="1:18" ht="23.25" customHeight="1">
      <c r="A14" s="413"/>
      <c r="B14" s="416"/>
      <c r="C14" s="416"/>
      <c r="D14" s="416"/>
      <c r="E14" s="191">
        <f>'5. Identificación de Riesgos'!D14</f>
        <v>0</v>
      </c>
      <c r="F14" s="401"/>
      <c r="G14" s="447"/>
      <c r="H14" s="416"/>
      <c r="I14" s="425"/>
      <c r="J14" s="432"/>
      <c r="K14" s="432"/>
      <c r="L14" s="450"/>
      <c r="M14" s="416"/>
      <c r="N14" s="416"/>
      <c r="O14" s="179"/>
      <c r="P14" s="179"/>
      <c r="Q14" s="180"/>
      <c r="R14" s="14"/>
    </row>
    <row r="15" spans="1:18" ht="23.25" customHeight="1">
      <c r="A15" s="413"/>
      <c r="B15" s="416"/>
      <c r="C15" s="416"/>
      <c r="D15" s="416"/>
      <c r="E15" s="191">
        <f>'5. Identificación de Riesgos'!D15</f>
        <v>0</v>
      </c>
      <c r="F15" s="401"/>
      <c r="G15" s="447"/>
      <c r="H15" s="416"/>
      <c r="I15" s="425"/>
      <c r="J15" s="432"/>
      <c r="K15" s="432"/>
      <c r="L15" s="450"/>
      <c r="M15" s="416"/>
      <c r="N15" s="416"/>
      <c r="O15" s="179"/>
      <c r="P15" s="179"/>
      <c r="Q15" s="180"/>
      <c r="R15" s="14"/>
    </row>
    <row r="16" spans="1:18" ht="23.25" customHeight="1">
      <c r="A16" s="413"/>
      <c r="B16" s="416"/>
      <c r="C16" s="416"/>
      <c r="D16" s="416"/>
      <c r="E16" s="191">
        <f>'5. Identificación de Riesgos'!D16</f>
        <v>0</v>
      </c>
      <c r="F16" s="401"/>
      <c r="G16" s="447"/>
      <c r="H16" s="416"/>
      <c r="I16" s="425"/>
      <c r="J16" s="432"/>
      <c r="K16" s="432"/>
      <c r="L16" s="450"/>
      <c r="M16" s="416"/>
      <c r="N16" s="416"/>
      <c r="O16" s="179"/>
      <c r="P16" s="179"/>
      <c r="Q16" s="180"/>
      <c r="R16" s="14"/>
    </row>
    <row r="17" spans="1:18" ht="16.5" customHeight="1">
      <c r="A17" s="413"/>
      <c r="B17" s="416"/>
      <c r="C17" s="416"/>
      <c r="D17" s="416"/>
      <c r="E17" s="191">
        <f>'5. Identificación de Riesgos'!D17</f>
        <v>0</v>
      </c>
      <c r="F17" s="401"/>
      <c r="G17" s="447"/>
      <c r="H17" s="416"/>
      <c r="I17" s="425"/>
      <c r="J17" s="432"/>
      <c r="K17" s="432"/>
      <c r="L17" s="450"/>
      <c r="M17" s="416"/>
      <c r="N17" s="416"/>
      <c r="O17" s="179"/>
      <c r="P17" s="179"/>
      <c r="Q17" s="180"/>
      <c r="R17" s="14"/>
    </row>
    <row r="18" spans="1:18" ht="16.5" customHeight="1">
      <c r="A18" s="413"/>
      <c r="B18" s="416"/>
      <c r="C18" s="416"/>
      <c r="D18" s="416"/>
      <c r="E18" s="191">
        <f>'5. Identificación de Riesgos'!D18</f>
        <v>0</v>
      </c>
      <c r="F18" s="401"/>
      <c r="G18" s="447"/>
      <c r="H18" s="416"/>
      <c r="I18" s="425"/>
      <c r="J18" s="432"/>
      <c r="K18" s="432"/>
      <c r="L18" s="450"/>
      <c r="M18" s="416"/>
      <c r="N18" s="416"/>
      <c r="O18" s="179"/>
      <c r="P18" s="179"/>
      <c r="Q18" s="180"/>
      <c r="R18" s="14"/>
    </row>
    <row r="19" spans="1:18" ht="16.5" customHeight="1" thickBot="1">
      <c r="A19" s="424"/>
      <c r="B19" s="419"/>
      <c r="C19" s="419"/>
      <c r="D19" s="419"/>
      <c r="E19" s="192">
        <f>'5. Identificación de Riesgos'!D19</f>
        <v>0</v>
      </c>
      <c r="F19" s="423"/>
      <c r="G19" s="452"/>
      <c r="H19" s="419"/>
      <c r="I19" s="425"/>
      <c r="J19" s="453"/>
      <c r="K19" s="453"/>
      <c r="L19" s="455"/>
      <c r="M19" s="419"/>
      <c r="N19" s="419"/>
      <c r="O19" s="181"/>
      <c r="P19" s="181"/>
      <c r="Q19" s="182"/>
      <c r="R19" s="14"/>
    </row>
    <row r="20" spans="1:18" ht="21.75" customHeight="1">
      <c r="A20" s="412">
        <f>'5. Identificación de Riesgos'!A20</f>
        <v>2</v>
      </c>
      <c r="B20" s="415" t="str">
        <f>'5. Identificación de Riesgos'!B20</f>
        <v>Fallas en la aplicación de prodecimientos contractuales.</v>
      </c>
      <c r="C20" s="415" t="str">
        <f>'5. Identificación de Riesgos'!C20</f>
        <v>Posibilidad de no realizar la contratación requerida para garantizar la prestación del servicio oportuno de justicia.</v>
      </c>
      <c r="D20" s="415" t="s">
        <v>293</v>
      </c>
      <c r="E20" s="190" t="str">
        <f>'5. Identificación de Riesgos'!D20</f>
        <v xml:space="preserve">Fallas en la estructuración y planeación de los procesos. </v>
      </c>
      <c r="F20" s="420" t="str">
        <f>'5. Identificación de Riesgos'!H20</f>
        <v>Baja - 2</v>
      </c>
      <c r="G20" s="415" t="str">
        <f>'5. Identificación de Riesgos'!M20</f>
        <v>Leve - 1</v>
      </c>
      <c r="H20" s="415" t="str">
        <f>'5. Identificación de Riesgos'!N20</f>
        <v>Bajo - 2</v>
      </c>
      <c r="I20" s="426"/>
      <c r="J20" s="431" t="str">
        <f>'6. Valoración Controles'!T20</f>
        <v>Baja - 2</v>
      </c>
      <c r="K20" s="431" t="str">
        <f>'6. Valoración Controles'!U20</f>
        <v>Leve - 1</v>
      </c>
      <c r="L20" s="449"/>
      <c r="M20" s="415" t="str">
        <f>'6. Valoración Controles'!V20</f>
        <v>Bajo - 2</v>
      </c>
      <c r="N20" s="415" t="s">
        <v>382</v>
      </c>
      <c r="O20" s="177"/>
      <c r="P20" s="177"/>
      <c r="Q20" s="178"/>
      <c r="R20" s="14"/>
    </row>
    <row r="21" spans="1:18" ht="21.75" customHeight="1">
      <c r="A21" s="413"/>
      <c r="B21" s="416"/>
      <c r="C21" s="416"/>
      <c r="D21" s="416"/>
      <c r="E21" s="191" t="str">
        <f>'5. Identificación de Riesgos'!D21</f>
        <v xml:space="preserve">Inaplicación de normas vigentes en materia contractual (planeación), por parte de los responsables de adelantar los procesos de contratación de obra civil. </v>
      </c>
      <c r="F21" s="401"/>
      <c r="G21" s="447"/>
      <c r="H21" s="416"/>
      <c r="I21" s="425"/>
      <c r="J21" s="432"/>
      <c r="K21" s="432"/>
      <c r="L21" s="450"/>
      <c r="M21" s="416"/>
      <c r="N21" s="416"/>
      <c r="O21" s="179"/>
      <c r="P21" s="179"/>
      <c r="Q21" s="180"/>
      <c r="R21" s="14"/>
    </row>
    <row r="22" spans="1:18" ht="11.25" customHeight="1">
      <c r="A22" s="413"/>
      <c r="B22" s="416"/>
      <c r="C22" s="416"/>
      <c r="D22" s="416"/>
      <c r="E22" s="191" t="str">
        <f>'5. Identificación de Riesgos'!D22</f>
        <v xml:space="preserve">Falta de personal profesional para la planeación y ejecución del proceso de contratación. </v>
      </c>
      <c r="F22" s="401"/>
      <c r="G22" s="447"/>
      <c r="H22" s="416"/>
      <c r="I22" s="425"/>
      <c r="J22" s="432"/>
      <c r="K22" s="432"/>
      <c r="L22" s="450"/>
      <c r="M22" s="416"/>
      <c r="N22" s="416"/>
      <c r="O22" s="179"/>
      <c r="P22" s="179"/>
      <c r="Q22" s="180"/>
      <c r="R22" s="14"/>
    </row>
    <row r="23" spans="1:18" ht="11.25" customHeight="1">
      <c r="A23" s="413"/>
      <c r="B23" s="416"/>
      <c r="C23" s="416"/>
      <c r="D23" s="416"/>
      <c r="E23" s="191">
        <f>'5. Identificación de Riesgos'!D23</f>
        <v>0</v>
      </c>
      <c r="F23" s="401"/>
      <c r="G23" s="447"/>
      <c r="H23" s="416"/>
      <c r="I23" s="425"/>
      <c r="J23" s="432"/>
      <c r="K23" s="432"/>
      <c r="L23" s="450"/>
      <c r="M23" s="416"/>
      <c r="N23" s="416"/>
      <c r="O23" s="179"/>
      <c r="P23" s="179"/>
      <c r="Q23" s="180"/>
      <c r="R23" s="14"/>
    </row>
    <row r="24" spans="1:18" ht="11.25" customHeight="1">
      <c r="A24" s="413"/>
      <c r="B24" s="416"/>
      <c r="C24" s="416"/>
      <c r="D24" s="416"/>
      <c r="E24" s="191">
        <f>'5. Identificación de Riesgos'!D24</f>
        <v>0</v>
      </c>
      <c r="F24" s="401"/>
      <c r="G24" s="447"/>
      <c r="H24" s="416"/>
      <c r="I24" s="425"/>
      <c r="J24" s="432"/>
      <c r="K24" s="432"/>
      <c r="L24" s="450"/>
      <c r="M24" s="416"/>
      <c r="N24" s="416"/>
      <c r="O24" s="179"/>
      <c r="P24" s="179"/>
      <c r="Q24" s="180"/>
      <c r="R24" s="14"/>
    </row>
    <row r="25" spans="1:18" ht="11.25" customHeight="1">
      <c r="A25" s="413"/>
      <c r="B25" s="416"/>
      <c r="C25" s="416"/>
      <c r="D25" s="416"/>
      <c r="E25" s="191">
        <f>'5. Identificación de Riesgos'!D25</f>
        <v>0</v>
      </c>
      <c r="F25" s="401"/>
      <c r="G25" s="447"/>
      <c r="H25" s="416"/>
      <c r="I25" s="425"/>
      <c r="J25" s="432"/>
      <c r="K25" s="432"/>
      <c r="L25" s="450"/>
      <c r="M25" s="416"/>
      <c r="N25" s="416"/>
      <c r="O25" s="179"/>
      <c r="P25" s="179"/>
      <c r="Q25" s="180"/>
      <c r="R25" s="14"/>
    </row>
    <row r="26" spans="1:18" ht="11.25" customHeight="1">
      <c r="A26" s="413"/>
      <c r="B26" s="416"/>
      <c r="C26" s="416"/>
      <c r="D26" s="416"/>
      <c r="E26" s="191">
        <f>'5. Identificación de Riesgos'!D26</f>
        <v>0</v>
      </c>
      <c r="F26" s="401"/>
      <c r="G26" s="447"/>
      <c r="H26" s="416"/>
      <c r="I26" s="425"/>
      <c r="J26" s="432"/>
      <c r="K26" s="432"/>
      <c r="L26" s="450"/>
      <c r="M26" s="416"/>
      <c r="N26" s="416"/>
      <c r="O26" s="179"/>
      <c r="P26" s="179"/>
      <c r="Q26" s="180"/>
      <c r="R26" s="14"/>
    </row>
    <row r="27" spans="1:18" ht="11.25" customHeight="1">
      <c r="A27" s="413"/>
      <c r="B27" s="416"/>
      <c r="C27" s="416"/>
      <c r="D27" s="416"/>
      <c r="E27" s="191">
        <f>'5. Identificación de Riesgos'!D27</f>
        <v>0</v>
      </c>
      <c r="F27" s="401"/>
      <c r="G27" s="447"/>
      <c r="H27" s="416"/>
      <c r="I27" s="425"/>
      <c r="J27" s="432"/>
      <c r="K27" s="432"/>
      <c r="L27" s="450"/>
      <c r="M27" s="416"/>
      <c r="N27" s="416"/>
      <c r="O27" s="179"/>
      <c r="P27" s="179"/>
      <c r="Q27" s="180"/>
      <c r="R27" s="14"/>
    </row>
    <row r="28" spans="1:18" ht="11.25" customHeight="1">
      <c r="A28" s="413"/>
      <c r="B28" s="416"/>
      <c r="C28" s="416"/>
      <c r="D28" s="416"/>
      <c r="E28" s="191">
        <f>'5. Identificación de Riesgos'!D28</f>
        <v>0</v>
      </c>
      <c r="F28" s="401"/>
      <c r="G28" s="447"/>
      <c r="H28" s="416"/>
      <c r="I28" s="425"/>
      <c r="J28" s="432"/>
      <c r="K28" s="432"/>
      <c r="L28" s="450"/>
      <c r="M28" s="416"/>
      <c r="N28" s="416"/>
      <c r="O28" s="179"/>
      <c r="P28" s="179"/>
      <c r="Q28" s="180"/>
      <c r="R28" s="14"/>
    </row>
    <row r="29" spans="1:18" ht="11.25" customHeight="1" thickBot="1">
      <c r="A29" s="414"/>
      <c r="B29" s="417"/>
      <c r="C29" s="417"/>
      <c r="D29" s="417"/>
      <c r="E29" s="193">
        <f>'5. Identificación de Riesgos'!D29</f>
        <v>0</v>
      </c>
      <c r="F29" s="421"/>
      <c r="G29" s="448"/>
      <c r="H29" s="417"/>
      <c r="I29" s="427"/>
      <c r="J29" s="433"/>
      <c r="K29" s="433"/>
      <c r="L29" s="451"/>
      <c r="M29" s="417"/>
      <c r="N29" s="417"/>
      <c r="O29" s="183"/>
      <c r="P29" s="183"/>
      <c r="Q29" s="184"/>
      <c r="R29" s="14"/>
    </row>
    <row r="30" spans="1:18" ht="18.75" customHeight="1">
      <c r="A30" s="412">
        <f>'5. Identificación de Riesgos'!A30</f>
        <v>3</v>
      </c>
      <c r="B30" s="415" t="str">
        <f>'5. Identificación de Riesgos'!B30</f>
        <v>Incumplimiento de los mantenimientos preventivos y correctivos.</v>
      </c>
      <c r="C30" s="415" t="str">
        <f>'5. Identificación de Riesgos'!C30</f>
        <v>No ejecutar en forma oportuna y acorde con estipulaciones técnicas los mantenimientos de bienes muebles, inmuebles y equipos.</v>
      </c>
      <c r="D30" s="415" t="s">
        <v>293</v>
      </c>
      <c r="E30" s="190" t="str">
        <f>'5. Identificación de Riesgos'!D30</f>
        <v xml:space="preserve">Falta de insumos técnicos </v>
      </c>
      <c r="F30" s="420" t="str">
        <f>'5. Identificación de Riesgos'!H30</f>
        <v>Media - 3</v>
      </c>
      <c r="G30" s="415" t="str">
        <f>'5. Identificación de Riesgos'!M30</f>
        <v>Moderado - 3</v>
      </c>
      <c r="H30" s="415" t="str">
        <f>'5. Identificación de Riesgos'!N30</f>
        <v>Moderado - 9</v>
      </c>
      <c r="I30" s="426"/>
      <c r="J30" s="431" t="str">
        <f>'6. Valoración Controles'!T30</f>
        <v>Media - 3</v>
      </c>
      <c r="K30" s="431" t="str">
        <f>'6. Valoración Controles'!U30</f>
        <v>Moderado - 3</v>
      </c>
      <c r="L30" s="449"/>
      <c r="M30" s="415" t="str">
        <f>'6. Valoración Controles'!V30</f>
        <v>Moderado - 9</v>
      </c>
      <c r="N30" s="415" t="s">
        <v>382</v>
      </c>
      <c r="O30" s="177"/>
      <c r="P30" s="177"/>
      <c r="Q30" s="178"/>
      <c r="R30" s="14"/>
    </row>
    <row r="31" spans="1:18" ht="18.75" customHeight="1">
      <c r="A31" s="413"/>
      <c r="B31" s="416"/>
      <c r="C31" s="416"/>
      <c r="D31" s="416"/>
      <c r="E31" s="191" t="str">
        <f>'5. Identificación de Riesgos'!D31</f>
        <v>Desconocimiento de la especificaciones del fabricante</v>
      </c>
      <c r="F31" s="401"/>
      <c r="G31" s="447"/>
      <c r="H31" s="416"/>
      <c r="I31" s="425"/>
      <c r="J31" s="432"/>
      <c r="K31" s="432"/>
      <c r="L31" s="450"/>
      <c r="M31" s="416"/>
      <c r="N31" s="416"/>
      <c r="O31" s="179"/>
      <c r="P31" s="179"/>
      <c r="Q31" s="180"/>
      <c r="R31" s="14"/>
    </row>
    <row r="32" spans="1:18" ht="18.75" customHeight="1">
      <c r="A32" s="413"/>
      <c r="B32" s="416"/>
      <c r="C32" s="416"/>
      <c r="D32" s="416"/>
      <c r="E32" s="191" t="str">
        <f>'5. Identificación de Riesgos'!D32</f>
        <v>Incumplimiento de los proveedores de servicio</v>
      </c>
      <c r="F32" s="401"/>
      <c r="G32" s="447"/>
      <c r="H32" s="416"/>
      <c r="I32" s="425"/>
      <c r="J32" s="432"/>
      <c r="K32" s="432"/>
      <c r="L32" s="450"/>
      <c r="M32" s="416"/>
      <c r="N32" s="416"/>
      <c r="O32" s="179"/>
      <c r="P32" s="179"/>
      <c r="Q32" s="180"/>
      <c r="R32" s="14"/>
    </row>
    <row r="33" spans="1:18" ht="29.25" customHeight="1">
      <c r="A33" s="413"/>
      <c r="B33" s="416"/>
      <c r="C33" s="416"/>
      <c r="D33" s="416"/>
      <c r="E33" s="191" t="str">
        <f>'5. Identificación de Riesgos'!D33</f>
        <v>Falta de personal</v>
      </c>
      <c r="F33" s="401"/>
      <c r="G33" s="447"/>
      <c r="H33" s="416"/>
      <c r="I33" s="425"/>
      <c r="J33" s="432"/>
      <c r="K33" s="432"/>
      <c r="L33" s="450"/>
      <c r="M33" s="416"/>
      <c r="N33" s="416"/>
      <c r="O33" s="179"/>
      <c r="P33" s="179"/>
      <c r="Q33" s="180"/>
      <c r="R33" s="14"/>
    </row>
    <row r="34" spans="1:18" ht="18.75" customHeight="1">
      <c r="A34" s="413"/>
      <c r="B34" s="416"/>
      <c r="C34" s="416"/>
      <c r="D34" s="416"/>
      <c r="E34" s="191">
        <f>'5. Identificación de Riesgos'!D34</f>
        <v>0</v>
      </c>
      <c r="F34" s="401"/>
      <c r="G34" s="447"/>
      <c r="H34" s="416"/>
      <c r="I34" s="425"/>
      <c r="J34" s="432"/>
      <c r="K34" s="432"/>
      <c r="L34" s="450"/>
      <c r="M34" s="416"/>
      <c r="N34" s="416"/>
      <c r="O34" s="179"/>
      <c r="P34" s="179"/>
      <c r="Q34" s="180"/>
      <c r="R34" s="14"/>
    </row>
    <row r="35" spans="1:18" ht="11.25" customHeight="1">
      <c r="A35" s="413"/>
      <c r="B35" s="416"/>
      <c r="C35" s="416"/>
      <c r="D35" s="416"/>
      <c r="E35" s="191">
        <f>'5. Identificación de Riesgos'!D35</f>
        <v>0</v>
      </c>
      <c r="F35" s="401"/>
      <c r="G35" s="447"/>
      <c r="H35" s="416"/>
      <c r="I35" s="425"/>
      <c r="J35" s="432"/>
      <c r="K35" s="432"/>
      <c r="L35" s="450"/>
      <c r="M35" s="416"/>
      <c r="N35" s="416"/>
      <c r="O35" s="179"/>
      <c r="P35" s="179"/>
      <c r="Q35" s="180"/>
      <c r="R35" s="14"/>
    </row>
    <row r="36" spans="1:18" ht="11.25" customHeight="1">
      <c r="A36" s="413"/>
      <c r="B36" s="416"/>
      <c r="C36" s="416"/>
      <c r="D36" s="416"/>
      <c r="E36" s="191">
        <f>'5. Identificación de Riesgos'!D36</f>
        <v>0</v>
      </c>
      <c r="F36" s="401"/>
      <c r="G36" s="447"/>
      <c r="H36" s="416"/>
      <c r="I36" s="425"/>
      <c r="J36" s="432"/>
      <c r="K36" s="432"/>
      <c r="L36" s="450"/>
      <c r="M36" s="416"/>
      <c r="N36" s="416"/>
      <c r="O36" s="179"/>
      <c r="P36" s="179"/>
      <c r="Q36" s="180"/>
      <c r="R36" s="14"/>
    </row>
    <row r="37" spans="1:18" ht="11.25" customHeight="1">
      <c r="A37" s="413"/>
      <c r="B37" s="416"/>
      <c r="C37" s="416"/>
      <c r="D37" s="416"/>
      <c r="E37" s="191">
        <f>'5. Identificación de Riesgos'!D37</f>
        <v>0</v>
      </c>
      <c r="F37" s="401"/>
      <c r="G37" s="447"/>
      <c r="H37" s="416"/>
      <c r="I37" s="425"/>
      <c r="J37" s="432"/>
      <c r="K37" s="432"/>
      <c r="L37" s="450"/>
      <c r="M37" s="416"/>
      <c r="N37" s="416"/>
      <c r="O37" s="179"/>
      <c r="P37" s="179"/>
      <c r="Q37" s="180"/>
      <c r="R37" s="14"/>
    </row>
    <row r="38" spans="1:18" ht="11.25" customHeight="1">
      <c r="A38" s="413"/>
      <c r="B38" s="416"/>
      <c r="C38" s="416"/>
      <c r="D38" s="416"/>
      <c r="E38" s="191">
        <f>'5. Identificación de Riesgos'!D38</f>
        <v>0</v>
      </c>
      <c r="F38" s="401"/>
      <c r="G38" s="447"/>
      <c r="H38" s="416"/>
      <c r="I38" s="425"/>
      <c r="J38" s="432"/>
      <c r="K38" s="432"/>
      <c r="L38" s="450"/>
      <c r="M38" s="416"/>
      <c r="N38" s="416"/>
      <c r="O38" s="179"/>
      <c r="P38" s="179"/>
      <c r="Q38" s="180"/>
      <c r="R38" s="14"/>
    </row>
    <row r="39" spans="1:18" ht="11.25" customHeight="1" thickBot="1">
      <c r="A39" s="414"/>
      <c r="B39" s="417"/>
      <c r="C39" s="417"/>
      <c r="D39" s="417"/>
      <c r="E39" s="193">
        <f>'5. Identificación de Riesgos'!D39</f>
        <v>0</v>
      </c>
      <c r="F39" s="421"/>
      <c r="G39" s="448"/>
      <c r="H39" s="417"/>
      <c r="I39" s="427"/>
      <c r="J39" s="433"/>
      <c r="K39" s="433"/>
      <c r="L39" s="451"/>
      <c r="M39" s="417"/>
      <c r="N39" s="417"/>
      <c r="O39" s="183"/>
      <c r="P39" s="183"/>
      <c r="Q39" s="184"/>
      <c r="R39" s="14"/>
    </row>
    <row r="40" spans="1:18" ht="23.25" customHeight="1">
      <c r="A40" s="434">
        <f>'5. Identificación de Riesgos'!A40</f>
        <v>4</v>
      </c>
      <c r="B40" s="418" t="str">
        <f>'5. Identificación de Riesgos'!B40</f>
        <v>Corrupción en los procesos de contratación, ejecución y/o manejo de información. Ofercer, prometer, entregar, aceptar o solicitar una ventaja indebida para conseguir la la recepción de Diseños u obras, adición  de  contratos de Estudios y Diseños o construcción de sedes y despachos judiciales.</v>
      </c>
      <c r="C40" s="418" t="str">
        <f>'5. Identificación de Riesgos'!C40</f>
        <v xml:space="preserve">Recibir dádivas o beneficios a nombre propio o de terceros por revelar información confidencial, alterar, retener o no publicar información en los procesos. </v>
      </c>
      <c r="D40" s="418" t="s">
        <v>293</v>
      </c>
      <c r="E40" s="194" t="str">
        <f>'5. Identificación de Riesgos'!D40</f>
        <v>Falta de ética y valores.</v>
      </c>
      <c r="F40" s="422" t="str">
        <f>'5. Identificación de Riesgos'!H40</f>
        <v>Muy Baja - 1</v>
      </c>
      <c r="G40" s="418" t="str">
        <f>'5. Identificación de Riesgos'!M40</f>
        <v>Moderado - 3</v>
      </c>
      <c r="H40" s="418" t="str">
        <f>'5. Identificación de Riesgos'!N40</f>
        <v>Moderado - 3</v>
      </c>
      <c r="I40" s="425"/>
      <c r="J40" s="456" t="str">
        <f>'6. Valoración Controles'!T40</f>
        <v>Muy Baja - 1</v>
      </c>
      <c r="K40" s="456" t="str">
        <f>'6. Valoración Controles'!U40</f>
        <v>Moderado - 3</v>
      </c>
      <c r="L40" s="454"/>
      <c r="M40" s="418" t="str">
        <f>'6. Valoración Controles'!V40</f>
        <v>Moderado - 3</v>
      </c>
      <c r="N40" s="418" t="s">
        <v>382</v>
      </c>
      <c r="O40" s="185"/>
      <c r="P40" s="185"/>
      <c r="Q40" s="186"/>
      <c r="R40" s="14"/>
    </row>
    <row r="41" spans="1:18" ht="32.25" customHeight="1">
      <c r="A41" s="413"/>
      <c r="B41" s="416"/>
      <c r="C41" s="416"/>
      <c r="D41" s="416"/>
      <c r="E41" s="191" t="str">
        <f>'5. Identificación de Riesgos'!D41</f>
        <v>Insuficientes programas de capacitación para la toma de conciencia debido al desconocimiento de la ley antisoborno (ISO 37001:2016), Plan Anticorrupción y  de los  valores y principios propios de la entidad.</v>
      </c>
      <c r="F41" s="401"/>
      <c r="G41" s="447"/>
      <c r="H41" s="416"/>
      <c r="I41" s="425"/>
      <c r="J41" s="432"/>
      <c r="K41" s="432"/>
      <c r="L41" s="450"/>
      <c r="M41" s="416"/>
      <c r="N41" s="416"/>
      <c r="O41" s="179"/>
      <c r="P41" s="179"/>
      <c r="Q41" s="180"/>
      <c r="R41" s="14"/>
    </row>
    <row r="42" spans="1:18" ht="23.25" customHeight="1">
      <c r="A42" s="413"/>
      <c r="B42" s="416"/>
      <c r="C42" s="416"/>
      <c r="D42" s="416"/>
      <c r="E42" s="191" t="str">
        <f>'5. Identificación de Riesgos'!D42</f>
        <v>Desconocimiento del Código de Etica y Buen Gobierno.</v>
      </c>
      <c r="F42" s="401"/>
      <c r="G42" s="447"/>
      <c r="H42" s="416"/>
      <c r="I42" s="425"/>
      <c r="J42" s="432"/>
      <c r="K42" s="432"/>
      <c r="L42" s="450"/>
      <c r="M42" s="416"/>
      <c r="N42" s="416"/>
      <c r="O42" s="179"/>
      <c r="P42" s="179"/>
      <c r="Q42" s="180"/>
      <c r="R42" s="14"/>
    </row>
    <row r="43" spans="1:18" ht="12" customHeight="1">
      <c r="A43" s="413"/>
      <c r="B43" s="416"/>
      <c r="C43" s="416"/>
      <c r="D43" s="416"/>
      <c r="E43" s="191" t="str">
        <f>'5. Identificación de Riesgos'!D43</f>
        <v>Falta o inaplicación de controles.</v>
      </c>
      <c r="F43" s="401"/>
      <c r="G43" s="447"/>
      <c r="H43" s="416"/>
      <c r="I43" s="425"/>
      <c r="J43" s="432"/>
      <c r="K43" s="432"/>
      <c r="L43" s="450"/>
      <c r="M43" s="416"/>
      <c r="N43" s="416"/>
      <c r="O43" s="179"/>
      <c r="P43" s="179"/>
      <c r="Q43" s="180"/>
      <c r="R43" s="14"/>
    </row>
    <row r="44" spans="1:18" ht="12" customHeight="1">
      <c r="A44" s="413"/>
      <c r="B44" s="416"/>
      <c r="C44" s="416"/>
      <c r="D44" s="416"/>
      <c r="E44" s="191" t="str">
        <f>'5. Identificación de Riesgos'!D44</f>
        <v>Direccionamiento o manipulación para favorecer la contratación con un proveedor determinado.</v>
      </c>
      <c r="F44" s="401"/>
      <c r="G44" s="447"/>
      <c r="H44" s="416"/>
      <c r="I44" s="425"/>
      <c r="J44" s="432"/>
      <c r="K44" s="432"/>
      <c r="L44" s="450"/>
      <c r="M44" s="416"/>
      <c r="N44" s="416"/>
      <c r="O44" s="179"/>
      <c r="P44" s="179"/>
      <c r="Q44" s="180"/>
      <c r="R44" s="14"/>
    </row>
    <row r="45" spans="1:18" ht="12" customHeight="1">
      <c r="A45" s="413"/>
      <c r="B45" s="416"/>
      <c r="C45" s="416"/>
      <c r="D45" s="416"/>
      <c r="E45" s="191">
        <f>'5. Identificación de Riesgos'!D45</f>
        <v>0</v>
      </c>
      <c r="F45" s="401"/>
      <c r="G45" s="447"/>
      <c r="H45" s="416"/>
      <c r="I45" s="425"/>
      <c r="J45" s="432"/>
      <c r="K45" s="432"/>
      <c r="L45" s="450"/>
      <c r="M45" s="416"/>
      <c r="N45" s="416"/>
      <c r="O45" s="179"/>
      <c r="P45" s="179"/>
      <c r="Q45" s="180"/>
      <c r="R45" s="14"/>
    </row>
    <row r="46" spans="1:18" ht="12" customHeight="1">
      <c r="A46" s="413"/>
      <c r="B46" s="416"/>
      <c r="C46" s="416"/>
      <c r="D46" s="416"/>
      <c r="E46" s="191">
        <f>'5. Identificación de Riesgos'!D46</f>
        <v>0</v>
      </c>
      <c r="F46" s="401"/>
      <c r="G46" s="447"/>
      <c r="H46" s="416"/>
      <c r="I46" s="425"/>
      <c r="J46" s="432"/>
      <c r="K46" s="432"/>
      <c r="L46" s="450"/>
      <c r="M46" s="416"/>
      <c r="N46" s="416"/>
      <c r="O46" s="179"/>
      <c r="P46" s="179"/>
      <c r="Q46" s="180"/>
      <c r="R46" s="14"/>
    </row>
    <row r="47" spans="1:18" ht="12" customHeight="1">
      <c r="A47" s="413"/>
      <c r="B47" s="416"/>
      <c r="C47" s="416"/>
      <c r="D47" s="416"/>
      <c r="E47" s="191">
        <f>'5. Identificación de Riesgos'!D47</f>
        <v>0</v>
      </c>
      <c r="F47" s="401"/>
      <c r="G47" s="447"/>
      <c r="H47" s="416"/>
      <c r="I47" s="425"/>
      <c r="J47" s="432"/>
      <c r="K47" s="432"/>
      <c r="L47" s="450"/>
      <c r="M47" s="416"/>
      <c r="N47" s="416"/>
      <c r="O47" s="179"/>
      <c r="P47" s="179"/>
      <c r="Q47" s="180"/>
      <c r="R47" s="14"/>
    </row>
    <row r="48" spans="1:18" ht="12" customHeight="1">
      <c r="A48" s="413"/>
      <c r="B48" s="416"/>
      <c r="C48" s="416"/>
      <c r="D48" s="416"/>
      <c r="E48" s="191">
        <f>'5. Identificación de Riesgos'!D48</f>
        <v>0</v>
      </c>
      <c r="F48" s="401"/>
      <c r="G48" s="447"/>
      <c r="H48" s="416"/>
      <c r="I48" s="425"/>
      <c r="J48" s="432"/>
      <c r="K48" s="432"/>
      <c r="L48" s="450"/>
      <c r="M48" s="416"/>
      <c r="N48" s="416"/>
      <c r="O48" s="179"/>
      <c r="P48" s="179"/>
      <c r="Q48" s="180"/>
      <c r="R48" s="14"/>
    </row>
    <row r="49" spans="1:18" ht="12" customHeight="1" thickBot="1">
      <c r="A49" s="424"/>
      <c r="B49" s="419"/>
      <c r="C49" s="419"/>
      <c r="D49" s="419"/>
      <c r="E49" s="192">
        <f>'5. Identificación de Riesgos'!D49</f>
        <v>0</v>
      </c>
      <c r="F49" s="423"/>
      <c r="G49" s="452"/>
      <c r="H49" s="419"/>
      <c r="I49" s="425"/>
      <c r="J49" s="453"/>
      <c r="K49" s="453"/>
      <c r="L49" s="455"/>
      <c r="M49" s="419"/>
      <c r="N49" s="419"/>
      <c r="O49" s="181"/>
      <c r="P49" s="181"/>
      <c r="Q49" s="182"/>
      <c r="R49" s="14"/>
    </row>
    <row r="50" spans="1:18" ht="20.25" customHeight="1">
      <c r="A50" s="412" t="e">
        <f>'5. Identificación de Riesgos'!#REF!</f>
        <v>#REF!</v>
      </c>
      <c r="B50" s="415" t="e">
        <f>'5. Identificación de Riesgos'!#REF!</f>
        <v>#REF!</v>
      </c>
      <c r="C50" s="415" t="e">
        <f>'5. Identificación de Riesgos'!#REF!</f>
        <v>#REF!</v>
      </c>
      <c r="D50" s="415" t="s">
        <v>293</v>
      </c>
      <c r="E50" s="190" t="e">
        <f>'5. Identificación de Riesgos'!#REF!</f>
        <v>#REF!</v>
      </c>
      <c r="F50" s="420" t="e">
        <f>'5. Identificación de Riesgos'!#REF!</f>
        <v>#REF!</v>
      </c>
      <c r="G50" s="415" t="e">
        <f>'5. Identificación de Riesgos'!#REF!</f>
        <v>#REF!</v>
      </c>
      <c r="H50" s="415" t="e">
        <f>'5. Identificación de Riesgos'!#REF!</f>
        <v>#REF!</v>
      </c>
      <c r="I50" s="426"/>
      <c r="J50" s="431" t="e">
        <f>'6. Valoración Controles'!T50</f>
        <v>#REF!</v>
      </c>
      <c r="K50" s="431" t="e">
        <f>'6. Valoración Controles'!U50</f>
        <v>#REF!</v>
      </c>
      <c r="L50" s="449"/>
      <c r="M50" s="415" t="e">
        <f>'6. Valoración Controles'!V50</f>
        <v>#REF!</v>
      </c>
      <c r="N50" s="415" t="s">
        <v>383</v>
      </c>
      <c r="O50" s="177" t="s">
        <v>384</v>
      </c>
      <c r="P50" s="177" t="s">
        <v>385</v>
      </c>
      <c r="Q50" s="178">
        <v>45366</v>
      </c>
      <c r="R50" s="14"/>
    </row>
    <row r="51" spans="1:18" ht="20.25" customHeight="1">
      <c r="A51" s="413"/>
      <c r="B51" s="416"/>
      <c r="C51" s="416"/>
      <c r="D51" s="416"/>
      <c r="E51" s="191" t="e">
        <f>'5. Identificación de Riesgos'!#REF!</f>
        <v>#REF!</v>
      </c>
      <c r="F51" s="401"/>
      <c r="G51" s="447"/>
      <c r="H51" s="416"/>
      <c r="I51" s="425"/>
      <c r="J51" s="432"/>
      <c r="K51" s="432"/>
      <c r="L51" s="450"/>
      <c r="M51" s="416"/>
      <c r="N51" s="416"/>
      <c r="O51" s="179"/>
      <c r="P51" s="179"/>
      <c r="Q51" s="180"/>
      <c r="R51" s="14"/>
    </row>
    <row r="52" spans="1:18" ht="20.25" customHeight="1">
      <c r="A52" s="413"/>
      <c r="B52" s="416"/>
      <c r="C52" s="416"/>
      <c r="D52" s="416"/>
      <c r="E52" s="191" t="e">
        <f>'5. Identificación de Riesgos'!#REF!</f>
        <v>#REF!</v>
      </c>
      <c r="F52" s="401"/>
      <c r="G52" s="447"/>
      <c r="H52" s="416"/>
      <c r="I52" s="425"/>
      <c r="J52" s="432"/>
      <c r="K52" s="432"/>
      <c r="L52" s="450"/>
      <c r="M52" s="416"/>
      <c r="N52" s="416"/>
      <c r="O52" s="179"/>
      <c r="P52" s="179"/>
      <c r="Q52" s="180"/>
      <c r="R52" s="14"/>
    </row>
    <row r="53" spans="1:18" ht="13.5" customHeight="1">
      <c r="A53" s="413"/>
      <c r="B53" s="416"/>
      <c r="C53" s="416"/>
      <c r="D53" s="416"/>
      <c r="E53" s="191" t="e">
        <f>'5. Identificación de Riesgos'!#REF!</f>
        <v>#REF!</v>
      </c>
      <c r="F53" s="401"/>
      <c r="G53" s="447"/>
      <c r="H53" s="416"/>
      <c r="I53" s="425"/>
      <c r="J53" s="432"/>
      <c r="K53" s="432"/>
      <c r="L53" s="450"/>
      <c r="M53" s="416"/>
      <c r="N53" s="416"/>
      <c r="O53" s="179"/>
      <c r="P53" s="179"/>
      <c r="Q53" s="180"/>
      <c r="R53" s="14"/>
    </row>
    <row r="54" spans="1:18" ht="13.5" customHeight="1">
      <c r="A54" s="413"/>
      <c r="B54" s="416"/>
      <c r="C54" s="416"/>
      <c r="D54" s="416"/>
      <c r="E54" s="191" t="e">
        <f>'5. Identificación de Riesgos'!#REF!</f>
        <v>#REF!</v>
      </c>
      <c r="F54" s="401"/>
      <c r="G54" s="447"/>
      <c r="H54" s="416"/>
      <c r="I54" s="425"/>
      <c r="J54" s="432"/>
      <c r="K54" s="432"/>
      <c r="L54" s="450"/>
      <c r="M54" s="416"/>
      <c r="N54" s="416"/>
      <c r="O54" s="179"/>
      <c r="P54" s="179"/>
      <c r="Q54" s="180"/>
      <c r="R54" s="14"/>
    </row>
    <row r="55" spans="1:18" ht="13.5" customHeight="1">
      <c r="A55" s="413"/>
      <c r="B55" s="416"/>
      <c r="C55" s="416"/>
      <c r="D55" s="416"/>
      <c r="E55" s="191" t="e">
        <f>'5. Identificación de Riesgos'!#REF!</f>
        <v>#REF!</v>
      </c>
      <c r="F55" s="401"/>
      <c r="G55" s="447"/>
      <c r="H55" s="416"/>
      <c r="I55" s="425"/>
      <c r="J55" s="432"/>
      <c r="K55" s="432"/>
      <c r="L55" s="450"/>
      <c r="M55" s="416"/>
      <c r="N55" s="416"/>
      <c r="O55" s="179"/>
      <c r="P55" s="179"/>
      <c r="Q55" s="180"/>
      <c r="R55" s="14"/>
    </row>
    <row r="56" spans="1:18" ht="13.5" customHeight="1">
      <c r="A56" s="413"/>
      <c r="B56" s="416"/>
      <c r="C56" s="416"/>
      <c r="D56" s="416"/>
      <c r="E56" s="191" t="e">
        <f>'5. Identificación de Riesgos'!#REF!</f>
        <v>#REF!</v>
      </c>
      <c r="F56" s="401"/>
      <c r="G56" s="447"/>
      <c r="H56" s="416"/>
      <c r="I56" s="425"/>
      <c r="J56" s="432"/>
      <c r="K56" s="432"/>
      <c r="L56" s="450"/>
      <c r="M56" s="416"/>
      <c r="N56" s="416"/>
      <c r="O56" s="179"/>
      <c r="P56" s="179"/>
      <c r="Q56" s="180"/>
      <c r="R56" s="14"/>
    </row>
    <row r="57" spans="1:18" ht="13.5" customHeight="1">
      <c r="A57" s="413"/>
      <c r="B57" s="416"/>
      <c r="C57" s="416"/>
      <c r="D57" s="416"/>
      <c r="E57" s="191" t="e">
        <f>'5. Identificación de Riesgos'!#REF!</f>
        <v>#REF!</v>
      </c>
      <c r="F57" s="401"/>
      <c r="G57" s="447"/>
      <c r="H57" s="416"/>
      <c r="I57" s="425"/>
      <c r="J57" s="432"/>
      <c r="K57" s="432"/>
      <c r="L57" s="450"/>
      <c r="M57" s="416"/>
      <c r="N57" s="416"/>
      <c r="O57" s="179"/>
      <c r="P57" s="179"/>
      <c r="Q57" s="180"/>
      <c r="R57" s="14"/>
    </row>
    <row r="58" spans="1:18" ht="13.5" customHeight="1">
      <c r="A58" s="413"/>
      <c r="B58" s="416"/>
      <c r="C58" s="416"/>
      <c r="D58" s="416"/>
      <c r="E58" s="191" t="e">
        <f>'5. Identificación de Riesgos'!#REF!</f>
        <v>#REF!</v>
      </c>
      <c r="F58" s="401"/>
      <c r="G58" s="447"/>
      <c r="H58" s="416"/>
      <c r="I58" s="425"/>
      <c r="J58" s="432"/>
      <c r="K58" s="432"/>
      <c r="L58" s="450"/>
      <c r="M58" s="416"/>
      <c r="N58" s="416"/>
      <c r="O58" s="179"/>
      <c r="P58" s="179"/>
      <c r="Q58" s="180"/>
      <c r="R58" s="14"/>
    </row>
    <row r="59" spans="1:18" ht="13.5" customHeight="1" thickBot="1">
      <c r="A59" s="414"/>
      <c r="B59" s="417"/>
      <c r="C59" s="417"/>
      <c r="D59" s="417"/>
      <c r="E59" s="193" t="e">
        <f>'5. Identificación de Riesgos'!#REF!</f>
        <v>#REF!</v>
      </c>
      <c r="F59" s="421"/>
      <c r="G59" s="448"/>
      <c r="H59" s="417"/>
      <c r="I59" s="427"/>
      <c r="J59" s="433"/>
      <c r="K59" s="433"/>
      <c r="L59" s="451"/>
      <c r="M59" s="417"/>
      <c r="N59" s="417"/>
      <c r="O59" s="183"/>
      <c r="P59" s="183"/>
      <c r="Q59" s="184"/>
      <c r="R59" s="14"/>
    </row>
    <row r="60" spans="1:18" ht="18.75" customHeight="1">
      <c r="A60" s="412">
        <f>'5. Identificación de Riesgos'!A50</f>
        <v>5</v>
      </c>
      <c r="B60" s="415" t="str">
        <f>'5. Identificación de Riesgos'!B50</f>
        <v>Carencia de la prestación del servicio Público de Administrar Justicia o prestarlo de manera tardía por causas ajenas a la voluntad de los servidores judiciales.</v>
      </c>
      <c r="C60" s="415" t="str">
        <f>'5. Identificación de Riesgos'!C50</f>
        <v>Posibilidad de afectación en la prestación del servicio de Justicia debido a un suceso de fuerza mayor que imposibilita la gestión de la administración judicial (contratación de obras y servicios).</v>
      </c>
      <c r="D60" s="415" t="s">
        <v>293</v>
      </c>
      <c r="E60" s="190" t="str">
        <f>'5. Identificación de Riesgos'!D50</f>
        <v xml:space="preserve">Paros Judiciales que afecten la prestación del servicio. </v>
      </c>
      <c r="F60" s="420" t="str">
        <f>'5. Identificación de Riesgos'!H50</f>
        <v>Muy Baja - 1</v>
      </c>
      <c r="G60" s="415" t="str">
        <f>'5. Identificación de Riesgos'!M50</f>
        <v>Menor - 2</v>
      </c>
      <c r="H60" s="415" t="str">
        <f>'5. Identificación de Riesgos'!N50</f>
        <v>Bajo - 2</v>
      </c>
      <c r="I60" s="426"/>
      <c r="J60" s="431" t="str">
        <f>'6. Valoración Controles'!T60</f>
        <v>Muy Baja - 1</v>
      </c>
      <c r="K60" s="431" t="str">
        <f>'6. Valoración Controles'!U60</f>
        <v>Leve - 1</v>
      </c>
      <c r="L60" s="449"/>
      <c r="M60" s="415" t="str">
        <f>'6. Valoración Controles'!V60</f>
        <v>Bajo - 1</v>
      </c>
      <c r="N60" s="415" t="s">
        <v>383</v>
      </c>
      <c r="O60" s="177"/>
      <c r="P60" s="177"/>
      <c r="Q60" s="178"/>
      <c r="R60" s="14"/>
    </row>
    <row r="61" spans="1:18" ht="18.75" customHeight="1">
      <c r="A61" s="413"/>
      <c r="B61" s="416"/>
      <c r="C61" s="416"/>
      <c r="D61" s="416"/>
      <c r="E61" s="191" t="str">
        <f>'5. Identificación de Riesgos'!D51</f>
        <v>Huelgas, protestas ciudadanas o disturbios y hechos violentos, que alteren el orden público.</v>
      </c>
      <c r="F61" s="401"/>
      <c r="G61" s="447"/>
      <c r="H61" s="416"/>
      <c r="I61" s="425"/>
      <c r="J61" s="432"/>
      <c r="K61" s="432"/>
      <c r="L61" s="450"/>
      <c r="M61" s="416"/>
      <c r="N61" s="416"/>
      <c r="O61" s="179"/>
      <c r="P61" s="179"/>
      <c r="Q61" s="180"/>
      <c r="R61" s="14"/>
    </row>
    <row r="62" spans="1:18" ht="18.75" customHeight="1">
      <c r="A62" s="413"/>
      <c r="B62" s="416"/>
      <c r="C62" s="416"/>
      <c r="D62" s="416"/>
      <c r="E62" s="191" t="str">
        <f>'5. Identificación de Riesgos'!D52</f>
        <v xml:space="preserve">Pandemia </v>
      </c>
      <c r="F62" s="401"/>
      <c r="G62" s="447"/>
      <c r="H62" s="416"/>
      <c r="I62" s="425"/>
      <c r="J62" s="432"/>
      <c r="K62" s="432"/>
      <c r="L62" s="450"/>
      <c r="M62" s="416"/>
      <c r="N62" s="416"/>
      <c r="O62" s="179"/>
      <c r="P62" s="179"/>
      <c r="Q62" s="180"/>
      <c r="R62" s="14"/>
    </row>
    <row r="63" spans="1:18" ht="18.75" customHeight="1">
      <c r="A63" s="413"/>
      <c r="B63" s="416"/>
      <c r="C63" s="416"/>
      <c r="D63" s="416"/>
      <c r="E63" s="191" t="str">
        <f>'5. Identificación de Riesgos'!D53</f>
        <v>Emergencias ambientales</v>
      </c>
      <c r="F63" s="401"/>
      <c r="G63" s="447"/>
      <c r="H63" s="416"/>
      <c r="I63" s="425"/>
      <c r="J63" s="432"/>
      <c r="K63" s="432"/>
      <c r="L63" s="450"/>
      <c r="M63" s="416"/>
      <c r="N63" s="416"/>
      <c r="O63" s="179"/>
      <c r="P63" s="179"/>
      <c r="Q63" s="180"/>
      <c r="R63" s="14"/>
    </row>
    <row r="64" spans="1:18" ht="18.75" customHeight="1">
      <c r="A64" s="413"/>
      <c r="B64" s="416"/>
      <c r="C64" s="416"/>
      <c r="D64" s="416"/>
      <c r="E64" s="191">
        <f>'5. Identificación de Riesgos'!D54</f>
        <v>0</v>
      </c>
      <c r="F64" s="401"/>
      <c r="G64" s="447"/>
      <c r="H64" s="416"/>
      <c r="I64" s="425"/>
      <c r="J64" s="432"/>
      <c r="K64" s="432"/>
      <c r="L64" s="450"/>
      <c r="M64" s="416"/>
      <c r="N64" s="416"/>
      <c r="O64" s="179"/>
      <c r="P64" s="179"/>
      <c r="Q64" s="180"/>
      <c r="R64" s="14"/>
    </row>
    <row r="65" spans="1:18" ht="12.75" customHeight="1">
      <c r="A65" s="413"/>
      <c r="B65" s="416"/>
      <c r="C65" s="416"/>
      <c r="D65" s="416"/>
      <c r="E65" s="191">
        <f>'5. Identificación de Riesgos'!D55</f>
        <v>0</v>
      </c>
      <c r="F65" s="401"/>
      <c r="G65" s="447"/>
      <c r="H65" s="416"/>
      <c r="I65" s="425"/>
      <c r="J65" s="432"/>
      <c r="K65" s="432"/>
      <c r="L65" s="450"/>
      <c r="M65" s="416"/>
      <c r="N65" s="416"/>
      <c r="O65" s="179"/>
      <c r="P65" s="179"/>
      <c r="Q65" s="180"/>
      <c r="R65" s="14"/>
    </row>
    <row r="66" spans="1:18" ht="12.75" customHeight="1">
      <c r="A66" s="413"/>
      <c r="B66" s="416"/>
      <c r="C66" s="416"/>
      <c r="D66" s="416"/>
      <c r="E66" s="191">
        <f>'5. Identificación de Riesgos'!D56</f>
        <v>0</v>
      </c>
      <c r="F66" s="401"/>
      <c r="G66" s="447"/>
      <c r="H66" s="416"/>
      <c r="I66" s="425"/>
      <c r="J66" s="432"/>
      <c r="K66" s="432"/>
      <c r="L66" s="450"/>
      <c r="M66" s="416"/>
      <c r="N66" s="416"/>
      <c r="O66" s="179"/>
      <c r="P66" s="179"/>
      <c r="Q66" s="180"/>
      <c r="R66" s="14"/>
    </row>
    <row r="67" spans="1:18" ht="12.75" customHeight="1">
      <c r="A67" s="413"/>
      <c r="B67" s="416"/>
      <c r="C67" s="416"/>
      <c r="D67" s="416"/>
      <c r="E67" s="191">
        <f>'5. Identificación de Riesgos'!D57</f>
        <v>0</v>
      </c>
      <c r="F67" s="401"/>
      <c r="G67" s="447"/>
      <c r="H67" s="416"/>
      <c r="I67" s="425"/>
      <c r="J67" s="432"/>
      <c r="K67" s="432"/>
      <c r="L67" s="450"/>
      <c r="M67" s="416"/>
      <c r="N67" s="416"/>
      <c r="O67" s="179"/>
      <c r="P67" s="179"/>
      <c r="Q67" s="180"/>
      <c r="R67" s="14"/>
    </row>
    <row r="68" spans="1:18" ht="12.75" customHeight="1">
      <c r="A68" s="413"/>
      <c r="B68" s="416"/>
      <c r="C68" s="416"/>
      <c r="D68" s="416"/>
      <c r="E68" s="191">
        <f>'5. Identificación de Riesgos'!D58</f>
        <v>0</v>
      </c>
      <c r="F68" s="401"/>
      <c r="G68" s="447"/>
      <c r="H68" s="416"/>
      <c r="I68" s="425"/>
      <c r="J68" s="432"/>
      <c r="K68" s="432"/>
      <c r="L68" s="450"/>
      <c r="M68" s="416"/>
      <c r="N68" s="416"/>
      <c r="O68" s="179"/>
      <c r="P68" s="179"/>
      <c r="Q68" s="180"/>
      <c r="R68" s="14"/>
    </row>
    <row r="69" spans="1:18" ht="12.75" customHeight="1" thickBot="1">
      <c r="A69" s="414"/>
      <c r="B69" s="417"/>
      <c r="C69" s="417"/>
      <c r="D69" s="417"/>
      <c r="E69" s="193">
        <f>'5. Identificación de Riesgos'!D59</f>
        <v>0</v>
      </c>
      <c r="F69" s="421"/>
      <c r="G69" s="448"/>
      <c r="H69" s="417"/>
      <c r="I69" s="427"/>
      <c r="J69" s="433"/>
      <c r="K69" s="433"/>
      <c r="L69" s="451"/>
      <c r="M69" s="417"/>
      <c r="N69" s="417"/>
      <c r="O69" s="183"/>
      <c r="P69" s="183"/>
      <c r="Q69" s="184"/>
      <c r="R69" s="14"/>
    </row>
    <row r="70" spans="1:18" ht="64.5" customHeight="1">
      <c r="A70" s="412">
        <f>'5. Identificación de Riesgos'!A60</f>
        <v>6</v>
      </c>
      <c r="B70" s="415" t="str">
        <f>'5. Identificación de Riesgos'!B60</f>
        <v xml:space="preserve">Inaplicavilidad de la normatividad ambiental vigente en los procesos de contratación de obras y servicios </v>
      </c>
      <c r="C70" s="415" t="str">
        <f>'5. Identificación de Riesgos'!C60</f>
        <v>Posibilidad de afectación ambiental debido al desconocimiento de los lineamientos ambientales y normatividad ambiental vigente para la contratación de obras y servicios.</v>
      </c>
      <c r="D70" s="415" t="s">
        <v>293</v>
      </c>
      <c r="E70" s="190" t="str">
        <f>'5. Identificación de Riesgos'!D60</f>
        <v>Falta de apropiación del Plan de Gestión Ambiental que aplica para la Rama Judicial Acuerdo PSAA14-10160</v>
      </c>
      <c r="F70" s="420" t="str">
        <f>'5. Identificación de Riesgos'!H60</f>
        <v>Muy Baja - 1</v>
      </c>
      <c r="G70" s="415" t="str">
        <f>'5. Identificación de Riesgos'!M60</f>
        <v>Moderado - 3</v>
      </c>
      <c r="H70" s="415" t="str">
        <f>'5. Identificación de Riesgos'!N60</f>
        <v>Moderado - 3</v>
      </c>
      <c r="I70" s="428"/>
      <c r="J70" s="431" t="str">
        <f>'6. Valoración Controles'!T70</f>
        <v>Muy Baja - 1</v>
      </c>
      <c r="K70" s="431" t="str">
        <f>'6. Valoración Controles'!U70</f>
        <v>Moderado - 3</v>
      </c>
      <c r="L70" s="449"/>
      <c r="M70" s="415" t="str">
        <f>'6. Valoración Controles'!V70</f>
        <v>Moderado - 3</v>
      </c>
      <c r="N70" s="415" t="s">
        <v>383</v>
      </c>
      <c r="O70" s="187" t="s">
        <v>384</v>
      </c>
      <c r="P70" s="187" t="s">
        <v>385</v>
      </c>
      <c r="Q70" s="188">
        <v>45366</v>
      </c>
      <c r="R70" s="14"/>
    </row>
    <row r="71" spans="1:18" ht="21.75" customHeight="1">
      <c r="A71" s="413"/>
      <c r="B71" s="416"/>
      <c r="C71" s="416"/>
      <c r="D71" s="416"/>
      <c r="E71" s="191" t="str">
        <f>'5. Identificación de Riesgos'!D61</f>
        <v>Baja participación de los servidores en las actividades de formación en el Sistema de Gestión Ambiental.</v>
      </c>
      <c r="F71" s="401"/>
      <c r="G71" s="447"/>
      <c r="H71" s="416"/>
      <c r="I71" s="429"/>
      <c r="J71" s="432"/>
      <c r="K71" s="432"/>
      <c r="L71" s="450"/>
      <c r="M71" s="416"/>
      <c r="N71" s="416"/>
      <c r="O71" s="179"/>
      <c r="P71" s="179"/>
      <c r="Q71" s="180"/>
      <c r="R71" s="14"/>
    </row>
    <row r="72" spans="1:18" ht="21.75" customHeight="1">
      <c r="A72" s="413"/>
      <c r="B72" s="416"/>
      <c r="C72" s="416"/>
      <c r="D72" s="416"/>
      <c r="E72" s="191" t="str">
        <f>'5. Identificación de Riesgos'!D62</f>
        <v>Uso de correos no institucionales, que no permiten la llegada de campañas ambientales enviadas por correos masivos.</v>
      </c>
      <c r="F72" s="401"/>
      <c r="G72" s="447"/>
      <c r="H72" s="416"/>
      <c r="I72" s="429"/>
      <c r="J72" s="432"/>
      <c r="K72" s="432"/>
      <c r="L72" s="450"/>
      <c r="M72" s="416"/>
      <c r="N72" s="416"/>
      <c r="O72" s="179"/>
      <c r="P72" s="179"/>
      <c r="Q72" s="180"/>
      <c r="R72" s="14"/>
    </row>
    <row r="73" spans="1:18" ht="21.75" customHeight="1">
      <c r="A73" s="413"/>
      <c r="B73" s="416"/>
      <c r="C73" s="416"/>
      <c r="D73" s="416"/>
      <c r="E73" s="191" t="str">
        <f>'5. Identificación de Riesgos'!D63</f>
        <v>Poco compromiso en la aplicabilidad y formación de la cultura ambiental.</v>
      </c>
      <c r="F73" s="401"/>
      <c r="G73" s="447"/>
      <c r="H73" s="416"/>
      <c r="I73" s="429"/>
      <c r="J73" s="432"/>
      <c r="K73" s="432"/>
      <c r="L73" s="450"/>
      <c r="M73" s="416"/>
      <c r="N73" s="416"/>
      <c r="O73" s="179"/>
      <c r="P73" s="179"/>
      <c r="Q73" s="180"/>
      <c r="R73" s="14"/>
    </row>
    <row r="74" spans="1:18" ht="12" customHeight="1">
      <c r="A74" s="413"/>
      <c r="B74" s="416"/>
      <c r="C74" s="416"/>
      <c r="D74" s="416"/>
      <c r="E74" s="191" t="str">
        <f>'5. Identificación de Riesgos'!D64</f>
        <v>Carencia de liderazgo en el Sistema de Gestión Ambiental.</v>
      </c>
      <c r="F74" s="401"/>
      <c r="G74" s="447"/>
      <c r="H74" s="416"/>
      <c r="I74" s="429"/>
      <c r="J74" s="432"/>
      <c r="K74" s="432"/>
      <c r="L74" s="450"/>
      <c r="M74" s="416"/>
      <c r="N74" s="416"/>
      <c r="O74" s="179"/>
      <c r="P74" s="179"/>
      <c r="Q74" s="180"/>
      <c r="R74" s="14"/>
    </row>
    <row r="75" spans="1:18" ht="12" customHeight="1">
      <c r="A75" s="413"/>
      <c r="B75" s="416"/>
      <c r="C75" s="416"/>
      <c r="D75" s="416"/>
      <c r="E75" s="191">
        <f>'5. Identificación de Riesgos'!D65</f>
        <v>0</v>
      </c>
      <c r="F75" s="401"/>
      <c r="G75" s="447"/>
      <c r="H75" s="416"/>
      <c r="I75" s="429"/>
      <c r="J75" s="432"/>
      <c r="K75" s="432"/>
      <c r="L75" s="450"/>
      <c r="M75" s="416"/>
      <c r="N75" s="416"/>
      <c r="O75" s="179"/>
      <c r="P75" s="179"/>
      <c r="Q75" s="180"/>
      <c r="R75" s="14"/>
    </row>
    <row r="76" spans="1:18" ht="12" customHeight="1">
      <c r="A76" s="413"/>
      <c r="B76" s="416"/>
      <c r="C76" s="416"/>
      <c r="D76" s="416"/>
      <c r="E76" s="191">
        <f>'5. Identificación de Riesgos'!D66</f>
        <v>0</v>
      </c>
      <c r="F76" s="401"/>
      <c r="G76" s="447"/>
      <c r="H76" s="416"/>
      <c r="I76" s="429"/>
      <c r="J76" s="432"/>
      <c r="K76" s="432"/>
      <c r="L76" s="450"/>
      <c r="M76" s="416"/>
      <c r="N76" s="416"/>
      <c r="O76" s="179"/>
      <c r="P76" s="179"/>
      <c r="Q76" s="180"/>
      <c r="R76" s="14"/>
    </row>
    <row r="77" spans="1:18" ht="12" customHeight="1">
      <c r="A77" s="413"/>
      <c r="B77" s="416"/>
      <c r="C77" s="416"/>
      <c r="D77" s="416"/>
      <c r="E77" s="191">
        <f>'5. Identificación de Riesgos'!D67</f>
        <v>0</v>
      </c>
      <c r="F77" s="401"/>
      <c r="G77" s="447"/>
      <c r="H77" s="416"/>
      <c r="I77" s="429"/>
      <c r="J77" s="432"/>
      <c r="K77" s="432"/>
      <c r="L77" s="450"/>
      <c r="M77" s="416"/>
      <c r="N77" s="416"/>
      <c r="O77" s="179"/>
      <c r="P77" s="179"/>
      <c r="Q77" s="180"/>
      <c r="R77" s="14"/>
    </row>
    <row r="78" spans="1:18" ht="12" customHeight="1">
      <c r="A78" s="413"/>
      <c r="B78" s="416"/>
      <c r="C78" s="416"/>
      <c r="D78" s="416"/>
      <c r="E78" s="191">
        <f>'5. Identificación de Riesgos'!D68</f>
        <v>0</v>
      </c>
      <c r="F78" s="401"/>
      <c r="G78" s="447"/>
      <c r="H78" s="416"/>
      <c r="I78" s="429"/>
      <c r="J78" s="432"/>
      <c r="K78" s="432"/>
      <c r="L78" s="450"/>
      <c r="M78" s="416"/>
      <c r="N78" s="416"/>
      <c r="O78" s="179"/>
      <c r="P78" s="179"/>
      <c r="Q78" s="180"/>
      <c r="R78" s="14"/>
    </row>
    <row r="79" spans="1:18" ht="12" customHeight="1" thickBot="1">
      <c r="A79" s="414"/>
      <c r="B79" s="417"/>
      <c r="C79" s="417"/>
      <c r="D79" s="417"/>
      <c r="E79" s="193">
        <f>'5. Identificación de Riesgos'!D69</f>
        <v>0</v>
      </c>
      <c r="F79" s="421"/>
      <c r="G79" s="448"/>
      <c r="H79" s="417"/>
      <c r="I79" s="430"/>
      <c r="J79" s="433"/>
      <c r="K79" s="433"/>
      <c r="L79" s="451"/>
      <c r="M79" s="417"/>
      <c r="N79" s="417"/>
      <c r="O79" s="183"/>
      <c r="P79" s="183"/>
      <c r="Q79" s="184"/>
      <c r="R79" s="14"/>
    </row>
    <row r="80" spans="1:18" ht="24" customHeight="1">
      <c r="A80" s="412" t="e">
        <f>'5. Identificación de Riesgos'!#REF!</f>
        <v>#REF!</v>
      </c>
      <c r="B80" s="415" t="e">
        <f>'5. Identificación de Riesgos'!#REF!</f>
        <v>#REF!</v>
      </c>
      <c r="C80" s="415" t="e">
        <f>'5. Identificación de Riesgos'!#REF!</f>
        <v>#REF!</v>
      </c>
      <c r="D80" s="415" t="s">
        <v>293</v>
      </c>
      <c r="E80" s="190" t="e">
        <f>'5. Identificación de Riesgos'!#REF!</f>
        <v>#REF!</v>
      </c>
      <c r="F80" s="420" t="e">
        <f>'5. Identificación de Riesgos'!#REF!</f>
        <v>#REF!</v>
      </c>
      <c r="G80" s="415" t="e">
        <f>'5. Identificación de Riesgos'!#REF!</f>
        <v>#REF!</v>
      </c>
      <c r="H80" s="415" t="e">
        <f>'5. Identificación de Riesgos'!#REF!</f>
        <v>#REF!</v>
      </c>
      <c r="I80" s="426"/>
      <c r="J80" s="431" t="e">
        <f>'6. Valoración Controles'!T80</f>
        <v>#REF!</v>
      </c>
      <c r="K80" s="431" t="e">
        <f>'6. Valoración Controles'!U80</f>
        <v>#REF!</v>
      </c>
      <c r="L80" s="449"/>
      <c r="M80" s="415" t="e">
        <f>'6. Valoración Controles'!V80</f>
        <v>#REF!</v>
      </c>
      <c r="N80" s="415" t="s">
        <v>383</v>
      </c>
      <c r="O80" s="177" t="s">
        <v>384</v>
      </c>
      <c r="P80" s="177" t="s">
        <v>385</v>
      </c>
      <c r="Q80" s="178">
        <v>45366</v>
      </c>
      <c r="R80" s="14"/>
    </row>
    <row r="81" spans="1:18" ht="24" customHeight="1">
      <c r="A81" s="413"/>
      <c r="B81" s="416"/>
      <c r="C81" s="416"/>
      <c r="D81" s="416"/>
      <c r="E81" s="191" t="e">
        <f>'5. Identificación de Riesgos'!#REF!</f>
        <v>#REF!</v>
      </c>
      <c r="F81" s="401"/>
      <c r="G81" s="447"/>
      <c r="H81" s="416"/>
      <c r="I81" s="425"/>
      <c r="J81" s="432"/>
      <c r="K81" s="432"/>
      <c r="L81" s="450"/>
      <c r="M81" s="416"/>
      <c r="N81" s="416"/>
      <c r="O81" s="179"/>
      <c r="P81" s="179"/>
      <c r="Q81" s="180"/>
      <c r="R81" s="14"/>
    </row>
    <row r="82" spans="1:18" ht="30.75" customHeight="1">
      <c r="A82" s="413"/>
      <c r="B82" s="416"/>
      <c r="C82" s="416"/>
      <c r="D82" s="416"/>
      <c r="E82" s="191" t="e">
        <f>'5. Identificación de Riesgos'!#REF!</f>
        <v>#REF!</v>
      </c>
      <c r="F82" s="401"/>
      <c r="G82" s="447"/>
      <c r="H82" s="416"/>
      <c r="I82" s="425"/>
      <c r="J82" s="432"/>
      <c r="K82" s="432"/>
      <c r="L82" s="450"/>
      <c r="M82" s="416"/>
      <c r="N82" s="416"/>
      <c r="O82" s="179"/>
      <c r="P82" s="179"/>
      <c r="Q82" s="180"/>
      <c r="R82" s="14"/>
    </row>
    <row r="83" spans="1:18" ht="12.75" customHeight="1">
      <c r="A83" s="413"/>
      <c r="B83" s="416"/>
      <c r="C83" s="416"/>
      <c r="D83" s="416"/>
      <c r="E83" s="191" t="e">
        <f>'5. Identificación de Riesgos'!#REF!</f>
        <v>#REF!</v>
      </c>
      <c r="F83" s="401"/>
      <c r="G83" s="447"/>
      <c r="H83" s="416"/>
      <c r="I83" s="425"/>
      <c r="J83" s="432"/>
      <c r="K83" s="432"/>
      <c r="L83" s="450"/>
      <c r="M83" s="416"/>
      <c r="N83" s="416"/>
      <c r="O83" s="179"/>
      <c r="P83" s="179"/>
      <c r="Q83" s="180"/>
      <c r="R83" s="14"/>
    </row>
    <row r="84" spans="1:18" ht="12.75" customHeight="1">
      <c r="A84" s="413"/>
      <c r="B84" s="416"/>
      <c r="C84" s="416"/>
      <c r="D84" s="416"/>
      <c r="E84" s="191" t="e">
        <f>'5. Identificación de Riesgos'!#REF!</f>
        <v>#REF!</v>
      </c>
      <c r="F84" s="401"/>
      <c r="G84" s="447"/>
      <c r="H84" s="416"/>
      <c r="I84" s="425"/>
      <c r="J84" s="432"/>
      <c r="K84" s="432"/>
      <c r="L84" s="450"/>
      <c r="M84" s="416"/>
      <c r="N84" s="416"/>
      <c r="O84" s="179"/>
      <c r="P84" s="179"/>
      <c r="Q84" s="180"/>
      <c r="R84" s="14"/>
    </row>
    <row r="85" spans="1:18" ht="12.75" customHeight="1">
      <c r="A85" s="413"/>
      <c r="B85" s="416"/>
      <c r="C85" s="416"/>
      <c r="D85" s="416"/>
      <c r="E85" s="191" t="e">
        <f>'5. Identificación de Riesgos'!#REF!</f>
        <v>#REF!</v>
      </c>
      <c r="F85" s="401"/>
      <c r="G85" s="447"/>
      <c r="H85" s="416"/>
      <c r="I85" s="425"/>
      <c r="J85" s="432"/>
      <c r="K85" s="432"/>
      <c r="L85" s="450"/>
      <c r="M85" s="416"/>
      <c r="N85" s="416"/>
      <c r="O85" s="179"/>
      <c r="P85" s="179"/>
      <c r="Q85" s="180"/>
      <c r="R85" s="14"/>
    </row>
    <row r="86" spans="1:18" ht="12.75" customHeight="1">
      <c r="A86" s="413"/>
      <c r="B86" s="416"/>
      <c r="C86" s="416"/>
      <c r="D86" s="416"/>
      <c r="E86" s="191" t="e">
        <f>'5. Identificación de Riesgos'!#REF!</f>
        <v>#REF!</v>
      </c>
      <c r="F86" s="401"/>
      <c r="G86" s="447"/>
      <c r="H86" s="416"/>
      <c r="I86" s="425"/>
      <c r="J86" s="432"/>
      <c r="K86" s="432"/>
      <c r="L86" s="450"/>
      <c r="M86" s="416"/>
      <c r="N86" s="416"/>
      <c r="O86" s="179"/>
      <c r="P86" s="179"/>
      <c r="Q86" s="180"/>
      <c r="R86" s="14"/>
    </row>
    <row r="87" spans="1:18" ht="12.75" customHeight="1">
      <c r="A87" s="413"/>
      <c r="B87" s="416"/>
      <c r="C87" s="416"/>
      <c r="D87" s="416"/>
      <c r="E87" s="191" t="e">
        <f>'5. Identificación de Riesgos'!#REF!</f>
        <v>#REF!</v>
      </c>
      <c r="F87" s="401"/>
      <c r="G87" s="447"/>
      <c r="H87" s="416"/>
      <c r="I87" s="425"/>
      <c r="J87" s="432"/>
      <c r="K87" s="432"/>
      <c r="L87" s="450"/>
      <c r="M87" s="416"/>
      <c r="N87" s="416"/>
      <c r="O87" s="179"/>
      <c r="P87" s="179"/>
      <c r="Q87" s="180"/>
      <c r="R87" s="14"/>
    </row>
    <row r="88" spans="1:18" ht="12.75" customHeight="1">
      <c r="A88" s="413"/>
      <c r="B88" s="416"/>
      <c r="C88" s="416"/>
      <c r="D88" s="416"/>
      <c r="E88" s="191" t="e">
        <f>'5. Identificación de Riesgos'!#REF!</f>
        <v>#REF!</v>
      </c>
      <c r="F88" s="401"/>
      <c r="G88" s="447"/>
      <c r="H88" s="416"/>
      <c r="I88" s="425"/>
      <c r="J88" s="432"/>
      <c r="K88" s="432"/>
      <c r="L88" s="450"/>
      <c r="M88" s="416"/>
      <c r="N88" s="416"/>
      <c r="O88" s="179"/>
      <c r="P88" s="179"/>
      <c r="Q88" s="180"/>
      <c r="R88" s="14"/>
    </row>
    <row r="89" spans="1:18" ht="12.75" customHeight="1" thickBot="1">
      <c r="A89" s="414"/>
      <c r="B89" s="417"/>
      <c r="C89" s="417"/>
      <c r="D89" s="417"/>
      <c r="E89" s="193" t="e">
        <f>'5. Identificación de Riesgos'!#REF!</f>
        <v>#REF!</v>
      </c>
      <c r="F89" s="421"/>
      <c r="G89" s="448"/>
      <c r="H89" s="417"/>
      <c r="I89" s="427"/>
      <c r="J89" s="433"/>
      <c r="K89" s="433"/>
      <c r="L89" s="451"/>
      <c r="M89" s="417"/>
      <c r="N89" s="417"/>
      <c r="O89" s="183"/>
      <c r="P89" s="183"/>
      <c r="Q89" s="184"/>
      <c r="R89" s="14"/>
    </row>
    <row r="90" spans="1:18">
      <c r="A90"/>
      <c r="B90"/>
      <c r="C90"/>
      <c r="D90"/>
      <c r="E90" s="37"/>
      <c r="F90"/>
      <c r="G90"/>
      <c r="H90"/>
      <c r="I90" s="1"/>
      <c r="J90"/>
      <c r="K90"/>
      <c r="L90" s="189"/>
      <c r="M90"/>
      <c r="N90"/>
      <c r="O90" s="9"/>
      <c r="P90" s="9"/>
      <c r="Q90" s="9"/>
      <c r="R90" s="14"/>
    </row>
  </sheetData>
  <mergeCells count="132">
    <mergeCell ref="A1:C3"/>
    <mergeCell ref="E1:Q3"/>
    <mergeCell ref="A6:B6"/>
    <mergeCell ref="I8:I9"/>
    <mergeCell ref="M80:M89"/>
    <mergeCell ref="N80:N89"/>
    <mergeCell ref="A80:A89"/>
    <mergeCell ref="B80:B89"/>
    <mergeCell ref="C80:C89"/>
    <mergeCell ref="D80:D89"/>
    <mergeCell ref="F80:F89"/>
    <mergeCell ref="M60:M69"/>
    <mergeCell ref="N60:N69"/>
    <mergeCell ref="A70:A79"/>
    <mergeCell ref="B70:B79"/>
    <mergeCell ref="C70:C79"/>
    <mergeCell ref="D70:D79"/>
    <mergeCell ref="F70:F79"/>
    <mergeCell ref="G70:G79"/>
    <mergeCell ref="L70:L79"/>
    <mergeCell ref="M70:M79"/>
    <mergeCell ref="N70:N79"/>
    <mergeCell ref="G60:G69"/>
    <mergeCell ref="H60:H69"/>
    <mergeCell ref="J60:J69"/>
    <mergeCell ref="K60:K69"/>
    <mergeCell ref="L60:L69"/>
    <mergeCell ref="G80:G89"/>
    <mergeCell ref="H80:H89"/>
    <mergeCell ref="J80:J89"/>
    <mergeCell ref="K80:K89"/>
    <mergeCell ref="L80:L89"/>
    <mergeCell ref="N10:N19"/>
    <mergeCell ref="F10:F19"/>
    <mergeCell ref="G10:G19"/>
    <mergeCell ref="H10:H19"/>
    <mergeCell ref="J10:J19"/>
    <mergeCell ref="K10:K19"/>
    <mergeCell ref="M30:M39"/>
    <mergeCell ref="M50:M59"/>
    <mergeCell ref="N50:N59"/>
    <mergeCell ref="G50:G59"/>
    <mergeCell ref="H50:H59"/>
    <mergeCell ref="J50:J59"/>
    <mergeCell ref="K50:K59"/>
    <mergeCell ref="L50:L59"/>
    <mergeCell ref="N30:N39"/>
    <mergeCell ref="H40:H49"/>
    <mergeCell ref="G40:G49"/>
    <mergeCell ref="N40:N49"/>
    <mergeCell ref="M40:M49"/>
    <mergeCell ref="L40:L49"/>
    <mergeCell ref="K40:K49"/>
    <mergeCell ref="J40:J49"/>
    <mergeCell ref="L10:L19"/>
    <mergeCell ref="N20:N29"/>
    <mergeCell ref="M10:M19"/>
    <mergeCell ref="C20:C29"/>
    <mergeCell ref="D20:D29"/>
    <mergeCell ref="F30:F39"/>
    <mergeCell ref="G30:G39"/>
    <mergeCell ref="H30:H39"/>
    <mergeCell ref="J30:J39"/>
    <mergeCell ref="L30:L39"/>
    <mergeCell ref="G20:G29"/>
    <mergeCell ref="H20:H29"/>
    <mergeCell ref="J20:J29"/>
    <mergeCell ref="K20:K29"/>
    <mergeCell ref="C30:C39"/>
    <mergeCell ref="L20:L29"/>
    <mergeCell ref="F20:F29"/>
    <mergeCell ref="M20:M29"/>
    <mergeCell ref="I10:I19"/>
    <mergeCell ref="I20:I29"/>
    <mergeCell ref="I30:I39"/>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E8:E9"/>
    <mergeCell ref="O8:O9"/>
    <mergeCell ref="P8:P9"/>
    <mergeCell ref="Q8:Q9"/>
    <mergeCell ref="D8:D9"/>
    <mergeCell ref="A7:E7"/>
    <mergeCell ref="F7:H7"/>
    <mergeCell ref="I40:I49"/>
    <mergeCell ref="I50:I59"/>
    <mergeCell ref="I60:I69"/>
    <mergeCell ref="I70:I79"/>
    <mergeCell ref="I80:I89"/>
    <mergeCell ref="K30:K39"/>
    <mergeCell ref="A60:A69"/>
    <mergeCell ref="B60:B69"/>
    <mergeCell ref="C60:C69"/>
    <mergeCell ref="D60:D69"/>
    <mergeCell ref="F60:F69"/>
    <mergeCell ref="A40:A49"/>
    <mergeCell ref="C40:C49"/>
    <mergeCell ref="D40:D49"/>
    <mergeCell ref="D30:D39"/>
    <mergeCell ref="A30:A39"/>
    <mergeCell ref="B30:B39"/>
    <mergeCell ref="H70:H79"/>
    <mergeCell ref="J70:J79"/>
    <mergeCell ref="K70:K79"/>
    <mergeCell ref="A20:A29"/>
    <mergeCell ref="B20:B29"/>
    <mergeCell ref="B40:B49"/>
    <mergeCell ref="B8:B9"/>
    <mergeCell ref="A50:A59"/>
    <mergeCell ref="B50:B59"/>
    <mergeCell ref="C50:C59"/>
    <mergeCell ref="D50:D59"/>
    <mergeCell ref="F50:F59"/>
    <mergeCell ref="F40:F49"/>
    <mergeCell ref="A10:A19"/>
    <mergeCell ref="B10:B19"/>
    <mergeCell ref="C10:C19"/>
    <mergeCell ref="D10:D19"/>
  </mergeCells>
  <conditionalFormatting sqref="F10 F80 F20 F30">
    <cfRule type="containsText" dxfId="798" priority="183" operator="containsText" text="Muy Baja">
      <formula>NOT(ISERROR(SEARCH("Muy Baja",F10)))</formula>
    </cfRule>
    <cfRule type="containsText" dxfId="797" priority="184" operator="containsText" text="Baja">
      <formula>NOT(ISERROR(SEARCH("Baja",F10)))</formula>
    </cfRule>
    <cfRule type="containsText" dxfId="796" priority="185" operator="containsText" text="Muy Alta">
      <formula>NOT(ISERROR(SEARCH("Muy Alta",F10)))</formula>
    </cfRule>
    <cfRule type="containsText" dxfId="795" priority="186" operator="containsText" text="Alta">
      <formula>NOT(ISERROR(SEARCH("Alta",F10)))</formula>
    </cfRule>
    <cfRule type="containsText" dxfId="794" priority="187" operator="containsText" text="Media">
      <formula>NOT(ISERROR(SEARCH("Media",F10)))</formula>
    </cfRule>
    <cfRule type="containsText" dxfId="793" priority="188" operator="containsText" text="Media">
      <formula>NOT(ISERROR(SEARCH("Media",F10)))</formula>
    </cfRule>
    <cfRule type="containsText" dxfId="792" priority="189" operator="containsText" text="Media">
      <formula>NOT(ISERROR(SEARCH("Media",F10)))</formula>
    </cfRule>
    <cfRule type="containsText" dxfId="791" priority="190" operator="containsText" text="Muy Baja">
      <formula>NOT(ISERROR(SEARCH("Muy Baja",F10)))</formula>
    </cfRule>
    <cfRule type="containsText" dxfId="790" priority="191" operator="containsText" text="Baja">
      <formula>NOT(ISERROR(SEARCH("Baja",F10)))</formula>
    </cfRule>
    <cfRule type="containsText" dxfId="789" priority="192" operator="containsText" text="Muy Baja">
      <formula>NOT(ISERROR(SEARCH("Muy Baja",F10)))</formula>
    </cfRule>
    <cfRule type="containsText" dxfId="788" priority="193" operator="containsText" text="Muy Baja">
      <formula>NOT(ISERROR(SEARCH("Muy Baja",F10)))</formula>
    </cfRule>
    <cfRule type="containsText" dxfId="787" priority="194" operator="containsText" text="Muy Baja">
      <formula>NOT(ISERROR(SEARCH("Muy Baja",F10)))</formula>
    </cfRule>
    <cfRule type="containsText" dxfId="786" priority="195" operator="containsText" text="Muy Baja'Tabla probabilidad'!">
      <formula>NOT(ISERROR(SEARCH("Muy Baja'Tabla probabilidad'!",F10)))</formula>
    </cfRule>
    <cfRule type="containsText" dxfId="785" priority="196" operator="containsText" text="Muy bajo">
      <formula>NOT(ISERROR(SEARCH("Muy bajo",F10)))</formula>
    </cfRule>
    <cfRule type="containsText" dxfId="784" priority="197" operator="containsText" text="Alta">
      <formula>NOT(ISERROR(SEARCH("Alta",F10)))</formula>
    </cfRule>
    <cfRule type="containsText" dxfId="783" priority="198" operator="containsText" text="Media">
      <formula>NOT(ISERROR(SEARCH("Media",F10)))</formula>
    </cfRule>
    <cfRule type="containsText" dxfId="782" priority="199" operator="containsText" text="Baja">
      <formula>NOT(ISERROR(SEARCH("Baja",F10)))</formula>
    </cfRule>
    <cfRule type="containsText" dxfId="781" priority="200" operator="containsText" text="Muy baja">
      <formula>NOT(ISERROR(SEARCH("Muy baja",F10)))</formula>
    </cfRule>
    <cfRule type="cellIs" dxfId="780" priority="203" operator="between">
      <formula>1</formula>
      <formula>2</formula>
    </cfRule>
    <cfRule type="cellIs" dxfId="779" priority="204" operator="between">
      <formula>0</formula>
      <formula>2</formula>
    </cfRule>
  </conditionalFormatting>
  <conditionalFormatting sqref="F40">
    <cfRule type="containsText" dxfId="778" priority="135" operator="containsText" text="Muy Baja">
      <formula>NOT(ISERROR(SEARCH("Muy Baja",F40)))</formula>
    </cfRule>
    <cfRule type="containsText" dxfId="777" priority="136" operator="containsText" text="Baja">
      <formula>NOT(ISERROR(SEARCH("Baja",F40)))</formula>
    </cfRule>
    <cfRule type="containsText" dxfId="776" priority="137" operator="containsText" text="Muy Alta">
      <formula>NOT(ISERROR(SEARCH("Muy Alta",F40)))</formula>
    </cfRule>
    <cfRule type="containsText" dxfId="775" priority="138" operator="containsText" text="Alta">
      <formula>NOT(ISERROR(SEARCH("Alta",F40)))</formula>
    </cfRule>
    <cfRule type="containsText" dxfId="774" priority="139" operator="containsText" text="Media">
      <formula>NOT(ISERROR(SEARCH("Media",F40)))</formula>
    </cfRule>
    <cfRule type="containsText" dxfId="773" priority="140" operator="containsText" text="Media">
      <formula>NOT(ISERROR(SEARCH("Media",F40)))</formula>
    </cfRule>
    <cfRule type="containsText" dxfId="772" priority="141" operator="containsText" text="Media">
      <formula>NOT(ISERROR(SEARCH("Media",F40)))</formula>
    </cfRule>
    <cfRule type="containsText" dxfId="771" priority="142" operator="containsText" text="Muy Baja">
      <formula>NOT(ISERROR(SEARCH("Muy Baja",F40)))</formula>
    </cfRule>
    <cfRule type="containsText" dxfId="770" priority="143" operator="containsText" text="Baja">
      <formula>NOT(ISERROR(SEARCH("Baja",F40)))</formula>
    </cfRule>
    <cfRule type="containsText" dxfId="769" priority="144" operator="containsText" text="Muy Baja">
      <formula>NOT(ISERROR(SEARCH("Muy Baja",F40)))</formula>
    </cfRule>
    <cfRule type="containsText" dxfId="768" priority="145" operator="containsText" text="Muy Baja">
      <formula>NOT(ISERROR(SEARCH("Muy Baja",F40)))</formula>
    </cfRule>
    <cfRule type="containsText" dxfId="767" priority="146" operator="containsText" text="Muy Baja">
      <formula>NOT(ISERROR(SEARCH("Muy Baja",F40)))</formula>
    </cfRule>
    <cfRule type="containsText" dxfId="766" priority="147" operator="containsText" text="Muy Baja'Tabla probabilidad'!">
      <formula>NOT(ISERROR(SEARCH("Muy Baja'Tabla probabilidad'!",F40)))</formula>
    </cfRule>
    <cfRule type="containsText" dxfId="765" priority="148" operator="containsText" text="Muy bajo">
      <formula>NOT(ISERROR(SEARCH("Muy bajo",F40)))</formula>
    </cfRule>
    <cfRule type="containsText" dxfId="764" priority="149" operator="containsText" text="Alta">
      <formula>NOT(ISERROR(SEARCH("Alta",F40)))</formula>
    </cfRule>
    <cfRule type="containsText" dxfId="763" priority="150" operator="containsText" text="Media">
      <formula>NOT(ISERROR(SEARCH("Media",F40)))</formula>
    </cfRule>
    <cfRule type="containsText" dxfId="762" priority="151" operator="containsText" text="Baja">
      <formula>NOT(ISERROR(SEARCH("Baja",F40)))</formula>
    </cfRule>
    <cfRule type="containsText" dxfId="761" priority="152" operator="containsText" text="Muy baja">
      <formula>NOT(ISERROR(SEARCH("Muy baja",F40)))</formula>
    </cfRule>
    <cfRule type="cellIs" dxfId="760" priority="155" operator="between">
      <formula>1</formula>
      <formula>2</formula>
    </cfRule>
    <cfRule type="cellIs" dxfId="759" priority="156" operator="between">
      <formula>0</formula>
      <formula>2</formula>
    </cfRule>
  </conditionalFormatting>
  <conditionalFormatting sqref="F50 F60 F70">
    <cfRule type="containsText" dxfId="758" priority="89" operator="containsText" text="Muy Baja">
      <formula>NOT(ISERROR(SEARCH("Muy Baja",F50)))</formula>
    </cfRule>
    <cfRule type="containsText" dxfId="757" priority="90" operator="containsText" text="Baja">
      <formula>NOT(ISERROR(SEARCH("Baja",F50)))</formula>
    </cfRule>
    <cfRule type="containsText" dxfId="756" priority="91" operator="containsText" text="Muy Alta">
      <formula>NOT(ISERROR(SEARCH("Muy Alta",F50)))</formula>
    </cfRule>
    <cfRule type="containsText" dxfId="755" priority="92" operator="containsText" text="Alta">
      <formula>NOT(ISERROR(SEARCH("Alta",F50)))</formula>
    </cfRule>
    <cfRule type="containsText" dxfId="754" priority="93" operator="containsText" text="Media">
      <formula>NOT(ISERROR(SEARCH("Media",F50)))</formula>
    </cfRule>
    <cfRule type="containsText" dxfId="753" priority="94" operator="containsText" text="Media">
      <formula>NOT(ISERROR(SEARCH("Media",F50)))</formula>
    </cfRule>
    <cfRule type="containsText" dxfId="752" priority="95" operator="containsText" text="Media">
      <formula>NOT(ISERROR(SEARCH("Media",F50)))</formula>
    </cfRule>
    <cfRule type="containsText" dxfId="751" priority="96" operator="containsText" text="Muy Baja">
      <formula>NOT(ISERROR(SEARCH("Muy Baja",F50)))</formula>
    </cfRule>
    <cfRule type="containsText" dxfId="750" priority="97" operator="containsText" text="Baja">
      <formula>NOT(ISERROR(SEARCH("Baja",F50)))</formula>
    </cfRule>
    <cfRule type="containsText" dxfId="749" priority="98" operator="containsText" text="Muy Baja">
      <formula>NOT(ISERROR(SEARCH("Muy Baja",F50)))</formula>
    </cfRule>
    <cfRule type="containsText" dxfId="748" priority="99" operator="containsText" text="Muy Baja">
      <formula>NOT(ISERROR(SEARCH("Muy Baja",F50)))</formula>
    </cfRule>
    <cfRule type="containsText" dxfId="747" priority="100" operator="containsText" text="Muy Baja">
      <formula>NOT(ISERROR(SEARCH("Muy Baja",F50)))</formula>
    </cfRule>
    <cfRule type="containsText" dxfId="746" priority="101" operator="containsText" text="Muy Baja'Tabla probabilidad'!">
      <formula>NOT(ISERROR(SEARCH("Muy Baja'Tabla probabilidad'!",F50)))</formula>
    </cfRule>
    <cfRule type="containsText" dxfId="745" priority="102" operator="containsText" text="Muy bajo">
      <formula>NOT(ISERROR(SEARCH("Muy bajo",F50)))</formula>
    </cfRule>
    <cfRule type="containsText" dxfId="744" priority="103" operator="containsText" text="Alta">
      <formula>NOT(ISERROR(SEARCH("Alta",F50)))</formula>
    </cfRule>
    <cfRule type="containsText" dxfId="743" priority="104" operator="containsText" text="Media">
      <formula>NOT(ISERROR(SEARCH("Media",F50)))</formula>
    </cfRule>
    <cfRule type="containsText" dxfId="742" priority="105" operator="containsText" text="Baja">
      <formula>NOT(ISERROR(SEARCH("Baja",F50)))</formula>
    </cfRule>
    <cfRule type="containsText" dxfId="741" priority="106" operator="containsText" text="Muy baja">
      <formula>NOT(ISERROR(SEARCH("Muy baja",F50)))</formula>
    </cfRule>
    <cfRule type="cellIs" dxfId="740" priority="109" operator="between">
      <formula>1</formula>
      <formula>2</formula>
    </cfRule>
    <cfRule type="cellIs" dxfId="739" priority="110" operator="between">
      <formula>0</formula>
      <formula>2</formula>
    </cfRule>
  </conditionalFormatting>
  <conditionalFormatting sqref="G10 G80 G20 G30">
    <cfRule type="containsText" dxfId="738" priority="177" operator="containsText" text="Catastrófico">
      <formula>NOT(ISERROR(SEARCH("Catastrófico",G10)))</formula>
    </cfRule>
    <cfRule type="containsText" dxfId="737" priority="178" operator="containsText" text="Mayor">
      <formula>NOT(ISERROR(SEARCH("Mayor",G10)))</formula>
    </cfRule>
    <cfRule type="containsText" dxfId="736" priority="179" operator="containsText" text="Alta">
      <formula>NOT(ISERROR(SEARCH("Alta",G10)))</formula>
    </cfRule>
    <cfRule type="containsText" dxfId="735" priority="180" operator="containsText" text="Moderado">
      <formula>NOT(ISERROR(SEARCH("Moderado",G10)))</formula>
    </cfRule>
    <cfRule type="containsText" dxfId="734" priority="181" operator="containsText" text="Menor">
      <formula>NOT(ISERROR(SEARCH("Menor",G10)))</formula>
    </cfRule>
    <cfRule type="containsText" dxfId="733" priority="182" operator="containsText" text="Leve">
      <formula>NOT(ISERROR(SEARCH("Leve",G10)))</formula>
    </cfRule>
  </conditionalFormatting>
  <conditionalFormatting sqref="G40">
    <cfRule type="containsText" dxfId="732" priority="129" operator="containsText" text="Catastrófico">
      <formula>NOT(ISERROR(SEARCH("Catastrófico",G40)))</formula>
    </cfRule>
    <cfRule type="containsText" dxfId="731" priority="130" operator="containsText" text="Mayor">
      <formula>NOT(ISERROR(SEARCH("Mayor",G40)))</formula>
    </cfRule>
    <cfRule type="containsText" dxfId="730" priority="131" operator="containsText" text="Alta">
      <formula>NOT(ISERROR(SEARCH("Alta",G40)))</formula>
    </cfRule>
    <cfRule type="containsText" dxfId="729" priority="132" operator="containsText" text="Moderado">
      <formula>NOT(ISERROR(SEARCH("Moderado",G40)))</formula>
    </cfRule>
    <cfRule type="containsText" dxfId="728" priority="133" operator="containsText" text="Menor">
      <formula>NOT(ISERROR(SEARCH("Menor",G40)))</formula>
    </cfRule>
    <cfRule type="containsText" dxfId="727" priority="134" operator="containsText" text="Leve">
      <formula>NOT(ISERROR(SEARCH("Leve",G40)))</formula>
    </cfRule>
  </conditionalFormatting>
  <conditionalFormatting sqref="G50 G60 G70">
    <cfRule type="containsText" dxfId="726" priority="59" operator="containsText" text="Catastrófico">
      <formula>NOT(ISERROR(SEARCH("Catastrófico",G50)))</formula>
    </cfRule>
    <cfRule type="containsText" dxfId="725" priority="60" operator="containsText" text="Mayor">
      <formula>NOT(ISERROR(SEARCH("Mayor",G50)))</formula>
    </cfRule>
    <cfRule type="containsText" dxfId="724" priority="61" operator="containsText" text="Alta">
      <formula>NOT(ISERROR(SEARCH("Alta",G50)))</formula>
    </cfRule>
    <cfRule type="containsText" dxfId="723" priority="62" operator="containsText" text="Moderado">
      <formula>NOT(ISERROR(SEARCH("Moderado",G50)))</formula>
    </cfRule>
    <cfRule type="containsText" dxfId="722" priority="63" operator="containsText" text="Menor">
      <formula>NOT(ISERROR(SEARCH("Menor",G50)))</formula>
    </cfRule>
    <cfRule type="containsText" dxfId="721" priority="64" operator="containsText" text="Leve">
      <formula>NOT(ISERROR(SEARCH("Leve",G50)))</formula>
    </cfRule>
  </conditionalFormatting>
  <conditionalFormatting sqref="H50 H60 H70">
    <cfRule type="containsText" dxfId="720" priority="54" operator="containsText" text="Extremo">
      <formula>NOT(ISERROR(SEARCH("Extremo",H50)))</formula>
    </cfRule>
    <cfRule type="containsText" dxfId="719" priority="55" operator="containsText" text="Alto">
      <formula>NOT(ISERROR(SEARCH("Alto",H50)))</formula>
    </cfRule>
    <cfRule type="containsText" dxfId="718" priority="56" operator="containsText" text="Bajo">
      <formula>NOT(ISERROR(SEARCH("Bajo",H50)))</formula>
    </cfRule>
    <cfRule type="containsText" dxfId="717" priority="57" operator="containsText" text="Moderado">
      <formula>NOT(ISERROR(SEARCH("Moderado",H50)))</formula>
    </cfRule>
  </conditionalFormatting>
  <conditionalFormatting sqref="H10:I10 H80:I80 H20:I20 H30:I30">
    <cfRule type="containsText" dxfId="716" priority="172" operator="containsText" text="Extremo">
      <formula>NOT(ISERROR(SEARCH("Extremo",H10)))</formula>
    </cfRule>
    <cfRule type="containsText" dxfId="715" priority="173" operator="containsText" text="Alto">
      <formula>NOT(ISERROR(SEARCH("Alto",H10)))</formula>
    </cfRule>
    <cfRule type="containsText" dxfId="714" priority="174" operator="containsText" text="Bajo">
      <formula>NOT(ISERROR(SEARCH("Bajo",H10)))</formula>
    </cfRule>
    <cfRule type="containsText" dxfId="713" priority="175" operator="containsText" text="Moderado">
      <formula>NOT(ISERROR(SEARCH("Moderado",H10)))</formula>
    </cfRule>
    <cfRule type="containsText" dxfId="712" priority="176" operator="containsText" text="Extremo">
      <formula>NOT(ISERROR(SEARCH("Extremo",H10)))</formula>
    </cfRule>
  </conditionalFormatting>
  <conditionalFormatting sqref="H40:I40">
    <cfRule type="containsText" dxfId="711" priority="124" operator="containsText" text="Extremo">
      <formula>NOT(ISERROR(SEARCH("Extremo",H40)))</formula>
    </cfRule>
    <cfRule type="containsText" dxfId="710" priority="125" operator="containsText" text="Alto">
      <formula>NOT(ISERROR(SEARCH("Alto",H40)))</formula>
    </cfRule>
    <cfRule type="containsText" dxfId="709" priority="126" operator="containsText" text="Bajo">
      <formula>NOT(ISERROR(SEARCH("Bajo",H40)))</formula>
    </cfRule>
    <cfRule type="containsText" dxfId="708" priority="127" operator="containsText" text="Moderado">
      <formula>NOT(ISERROR(SEARCH("Moderado",H40)))</formula>
    </cfRule>
    <cfRule type="containsText" dxfId="707" priority="128" operator="containsText" text="Extremo">
      <formula>NOT(ISERROR(SEARCH("Extremo",H40)))</formula>
    </cfRule>
  </conditionalFormatting>
  <conditionalFormatting sqref="H50:I50 H60:I60 H70:I70">
    <cfRule type="containsText" dxfId="706" priority="58" operator="containsText" text="Extremo">
      <formula>NOT(ISERROR(SEARCH("Extremo",H50)))</formula>
    </cfRule>
  </conditionalFormatting>
  <conditionalFormatting sqref="I50 I60 I70">
    <cfRule type="containsText" dxfId="705" priority="85" operator="containsText" text="Alto">
      <formula>NOT(ISERROR(SEARCH("Alto",I50)))</formula>
    </cfRule>
    <cfRule type="containsText" dxfId="704" priority="86" operator="containsText" text="Bajo">
      <formula>NOT(ISERROR(SEARCH("Bajo",I50)))</formula>
    </cfRule>
    <cfRule type="containsText" dxfId="703" priority="87" operator="containsText" text="Moderado">
      <formula>NOT(ISERROR(SEARCH("Moderado",I50)))</formula>
    </cfRule>
    <cfRule type="containsText" dxfId="702" priority="88" operator="containsText" text="Extremo">
      <formula>NOT(ISERROR(SEARCH("Extremo",I50)))</formula>
    </cfRule>
  </conditionalFormatting>
  <conditionalFormatting sqref="J10:J39 J80:J89">
    <cfRule type="containsText" dxfId="701" priority="158" operator="containsText" text="Muy Alta">
      <formula>NOT(ISERROR(SEARCH("Muy Alta",J10)))</formula>
    </cfRule>
    <cfRule type="containsText" dxfId="700" priority="159" operator="containsText" text="Alta">
      <formula>NOT(ISERROR(SEARCH("Alta",J10)))</formula>
    </cfRule>
    <cfRule type="containsText" dxfId="699" priority="160" operator="containsText" text="Media">
      <formula>NOT(ISERROR(SEARCH("Media",J10)))</formula>
    </cfRule>
    <cfRule type="containsText" dxfId="698" priority="161" operator="containsText" text="Baja">
      <formula>NOT(ISERROR(SEARCH("Baja",J10)))</formula>
    </cfRule>
    <cfRule type="containsText" dxfId="697" priority="162" operator="containsText" text="Muy Baja">
      <formula>NOT(ISERROR(SEARCH("Muy Baja",J10)))</formula>
    </cfRule>
  </conditionalFormatting>
  <conditionalFormatting sqref="J10:J49 J80:J89">
    <cfRule type="containsText" dxfId="696" priority="157" operator="containsText" text="Muy Baja">
      <formula>NOT(ISERROR(SEARCH("Muy Baja",J10)))</formula>
    </cfRule>
  </conditionalFormatting>
  <conditionalFormatting sqref="J40:J49">
    <cfRule type="containsText" dxfId="695" priority="111" operator="containsText" text="Muy Alta">
      <formula>NOT(ISERROR(SEARCH("Muy Alta",J40)))</formula>
    </cfRule>
    <cfRule type="containsText" dxfId="694" priority="112" operator="containsText" text="Alta">
      <formula>NOT(ISERROR(SEARCH("Alta",J40)))</formula>
    </cfRule>
    <cfRule type="containsText" dxfId="693" priority="113" operator="containsText" text="Media">
      <formula>NOT(ISERROR(SEARCH("Media",J40)))</formula>
    </cfRule>
    <cfRule type="containsText" dxfId="692" priority="114" operator="containsText" text="Baja">
      <formula>NOT(ISERROR(SEARCH("Baja",J40)))</formula>
    </cfRule>
  </conditionalFormatting>
  <conditionalFormatting sqref="J40:J79">
    <cfRule type="containsText" dxfId="691" priority="75" operator="containsText" text="Muy Baja">
      <formula>NOT(ISERROR(SEARCH("Muy Baja",J40)))</formula>
    </cfRule>
  </conditionalFormatting>
  <conditionalFormatting sqref="J50:J79">
    <cfRule type="containsText" dxfId="690" priority="65" operator="containsText" text="Muy Baja">
      <formula>NOT(ISERROR(SEARCH("Muy Baja",J50)))</formula>
    </cfRule>
    <cfRule type="containsText" dxfId="689" priority="71" operator="containsText" text="Muy Alta">
      <formula>NOT(ISERROR(SEARCH("Muy Alta",J50)))</formula>
    </cfRule>
    <cfRule type="containsText" dxfId="688" priority="72" operator="containsText" text="Alta">
      <formula>NOT(ISERROR(SEARCH("Alta",J50)))</formula>
    </cfRule>
    <cfRule type="containsText" dxfId="687" priority="73" operator="containsText" text="Media">
      <formula>NOT(ISERROR(SEARCH("Media",J50)))</formula>
    </cfRule>
    <cfRule type="containsText" dxfId="686" priority="74" operator="containsText" text="Baja">
      <formula>NOT(ISERROR(SEARCH("Baja",J50)))</formula>
    </cfRule>
  </conditionalFormatting>
  <conditionalFormatting sqref="K10:K89">
    <cfRule type="containsText" dxfId="685" priority="66" operator="containsText" text="Catastrófico">
      <formula>NOT(ISERROR(SEARCH("Catastrófico",K10)))</formula>
    </cfRule>
    <cfRule type="containsText" dxfId="684" priority="67" operator="containsText" text="Moderado">
      <formula>NOT(ISERROR(SEARCH("Moderado",K10)))</formula>
    </cfRule>
    <cfRule type="containsText" dxfId="683" priority="68" operator="containsText" text="Menor">
      <formula>NOT(ISERROR(SEARCH("Menor",K10)))</formula>
    </cfRule>
    <cfRule type="containsText" dxfId="682" priority="69" operator="containsText" text="Leve">
      <formula>NOT(ISERROR(SEARCH("Leve",K10)))</formula>
    </cfRule>
    <cfRule type="containsText" dxfId="681" priority="70" operator="containsText" text="Mayor">
      <formula>NOT(ISERROR(SEARCH("Mayor",K10)))</formula>
    </cfRule>
  </conditionalFormatting>
  <conditionalFormatting sqref="M10 M80 M20 M30">
    <cfRule type="containsText" dxfId="680" priority="163" operator="containsText" text="Extremo">
      <formula>NOT(ISERROR(SEARCH("Extremo",M10)))</formula>
    </cfRule>
    <cfRule type="containsText" dxfId="679" priority="164" operator="containsText" text="Alto">
      <formula>NOT(ISERROR(SEARCH("Alto",M10)))</formula>
    </cfRule>
    <cfRule type="containsText" dxfId="678" priority="165" operator="containsText" text="Moderado">
      <formula>NOT(ISERROR(SEARCH("Moderado",M10)))</formula>
    </cfRule>
    <cfRule type="containsText" dxfId="677" priority="166" operator="containsText" text="Menor">
      <formula>NOT(ISERROR(SEARCH("Menor",M10)))</formula>
    </cfRule>
    <cfRule type="containsText" dxfId="676" priority="167" operator="containsText" text="Bajo">
      <formula>NOT(ISERROR(SEARCH("Bajo",M10)))</formula>
    </cfRule>
    <cfRule type="containsText" dxfId="675" priority="168" operator="containsText" text="Moderado">
      <formula>NOT(ISERROR(SEARCH("Moderado",M10)))</formula>
    </cfRule>
    <cfRule type="containsText" dxfId="674" priority="169" operator="containsText" text="Extremo">
      <formula>NOT(ISERROR(SEARCH("Extremo",M10)))</formula>
    </cfRule>
    <cfRule type="containsText" dxfId="673" priority="170" operator="containsText" text="Baja">
      <formula>NOT(ISERROR(SEARCH("Baja",M10)))</formula>
    </cfRule>
    <cfRule type="containsText" dxfId="672" priority="171" operator="containsText" text="Alto">
      <formula>NOT(ISERROR(SEARCH("Alto",M10)))</formula>
    </cfRule>
  </conditionalFormatting>
  <conditionalFormatting sqref="M40">
    <cfRule type="containsText" dxfId="671" priority="115" operator="containsText" text="Extremo">
      <formula>NOT(ISERROR(SEARCH("Extremo",M40)))</formula>
    </cfRule>
    <cfRule type="containsText" dxfId="670" priority="116" operator="containsText" text="Alto">
      <formula>NOT(ISERROR(SEARCH("Alto",M40)))</formula>
    </cfRule>
    <cfRule type="containsText" dxfId="669" priority="117" operator="containsText" text="Moderado">
      <formula>NOT(ISERROR(SEARCH("Moderado",M40)))</formula>
    </cfRule>
    <cfRule type="containsText" dxfId="668" priority="118" operator="containsText" text="Menor">
      <formula>NOT(ISERROR(SEARCH("Menor",M40)))</formula>
    </cfRule>
    <cfRule type="containsText" dxfId="667" priority="119" operator="containsText" text="Bajo">
      <formula>NOT(ISERROR(SEARCH("Bajo",M40)))</formula>
    </cfRule>
    <cfRule type="containsText" dxfId="666" priority="120" operator="containsText" text="Moderado">
      <formula>NOT(ISERROR(SEARCH("Moderado",M40)))</formula>
    </cfRule>
    <cfRule type="containsText" dxfId="665" priority="121" operator="containsText" text="Extremo">
      <formula>NOT(ISERROR(SEARCH("Extremo",M40)))</formula>
    </cfRule>
    <cfRule type="containsText" dxfId="664" priority="122" operator="containsText" text="Baja">
      <formula>NOT(ISERROR(SEARCH("Baja",M40)))</formula>
    </cfRule>
    <cfRule type="containsText" dxfId="663" priority="123" operator="containsText" text="Alto">
      <formula>NOT(ISERROR(SEARCH("Alto",M40)))</formula>
    </cfRule>
  </conditionalFormatting>
  <conditionalFormatting sqref="M50 M60 M70">
    <cfRule type="containsText" dxfId="662" priority="76" operator="containsText" text="Extremo">
      <formula>NOT(ISERROR(SEARCH("Extremo",M50)))</formula>
    </cfRule>
    <cfRule type="containsText" dxfId="661" priority="77" operator="containsText" text="Alto">
      <formula>NOT(ISERROR(SEARCH("Alto",M50)))</formula>
    </cfRule>
    <cfRule type="containsText" dxfId="660" priority="78" operator="containsText" text="Moderado">
      <formula>NOT(ISERROR(SEARCH("Moderado",M50)))</formula>
    </cfRule>
    <cfRule type="containsText" dxfId="659" priority="79" operator="containsText" text="Menor">
      <formula>NOT(ISERROR(SEARCH("Menor",M50)))</formula>
    </cfRule>
    <cfRule type="containsText" dxfId="658" priority="80" operator="containsText" text="Bajo">
      <formula>NOT(ISERROR(SEARCH("Bajo",M50)))</formula>
    </cfRule>
    <cfRule type="containsText" dxfId="657" priority="81" operator="containsText" text="Moderado">
      <formula>NOT(ISERROR(SEARCH("Moderado",M50)))</formula>
    </cfRule>
    <cfRule type="containsText" dxfId="656" priority="82" operator="containsText" text="Extremo">
      <formula>NOT(ISERROR(SEARCH("Extremo",M50)))</formula>
    </cfRule>
    <cfRule type="containsText" dxfId="655" priority="83" operator="containsText" text="Baja">
      <formula>NOT(ISERROR(SEARCH("Baja",M50)))</formula>
    </cfRule>
    <cfRule type="containsText" dxfId="654" priority="84" operator="containsText" text="Alto">
      <formula>NOT(ISERROR(SEARCH("Alto",M50)))</formula>
    </cfRule>
  </conditionalFormatting>
  <dataValidations count="1">
    <dataValidation type="list" allowBlank="1" showInputMessage="1" showErrorMessage="1" sqref="D10:D89" xr:uid="{00000000-0002-0000-0700-000000000000}">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201" operator="containsText" id="{98BBB724-AB29-48E4-B503-1C1E6BC9CA0A}">
            <xm:f>NOT(ISERROR(SEARCH(#REF!,F10)))</xm:f>
            <xm:f>#REF!</xm:f>
            <x14:dxf>
              <font>
                <color rgb="FF006100"/>
              </font>
              <fill>
                <patternFill>
                  <bgColor rgb="FFC6EFCE"/>
                </patternFill>
              </fill>
            </x14:dxf>
          </x14:cfRule>
          <x14:cfRule type="containsText" priority="202" operator="containsText" id="{9743C059-138D-4FED-B692-15559D7665F5}">
            <xm:f>NOT(ISERROR(SEARCH(#REF!,F10)))</xm:f>
            <xm:f>#REF!</xm:f>
            <x14:dxf>
              <font>
                <color rgb="FF9C0006"/>
              </font>
              <fill>
                <patternFill>
                  <bgColor rgb="FFFFC7CE"/>
                </patternFill>
              </fill>
            </x14:dxf>
          </x14:cfRule>
          <xm:sqref>F10 F80 F20 F30</xm:sqref>
        </x14:conditionalFormatting>
        <x14:conditionalFormatting xmlns:xm="http://schemas.microsoft.com/office/excel/2006/main">
          <x14:cfRule type="containsText" priority="153" operator="containsText" id="{DAB74E58-E85C-46C7-B3EE-1EEDAE138768}">
            <xm:f>NOT(ISERROR(SEARCH(#REF!,F40)))</xm:f>
            <xm:f>#REF!</xm:f>
            <x14:dxf>
              <font>
                <color rgb="FF006100"/>
              </font>
              <fill>
                <patternFill>
                  <bgColor rgb="FFC6EFCE"/>
                </patternFill>
              </fill>
            </x14:dxf>
          </x14:cfRule>
          <x14:cfRule type="containsText" priority="154" operator="containsText" id="{CBB22F59-1914-425E-9A56-4050CF4CBCA0}">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107" operator="containsText" id="{E83D0FEC-D883-449B-9A44-44A6090C8F58}">
            <xm:f>NOT(ISERROR(SEARCH(#REF!,F50)))</xm:f>
            <xm:f>#REF!</xm:f>
            <x14:dxf>
              <font>
                <color rgb="FF006100"/>
              </font>
              <fill>
                <patternFill>
                  <bgColor rgb="FFC6EFCE"/>
                </patternFill>
              </fill>
            </x14:dxf>
          </x14:cfRule>
          <x14:cfRule type="containsText" priority="108" operator="containsText" id="{037BFB13-5C54-4805-B1EE-CB9E52C53588}">
            <xm:f>NOT(ISERROR(SEARCH(#REF!,F50)))</xm:f>
            <xm:f>#REF!</xm:f>
            <x14:dxf>
              <font>
                <color rgb="FF9C0006"/>
              </font>
              <fill>
                <patternFill>
                  <bgColor rgb="FFFFC7CE"/>
                </patternFill>
              </fill>
            </x14:dxf>
          </x14:cfRule>
          <xm:sqref>F50 F60 F70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60" zoomScaleNormal="60" workbookViewId="0">
      <selection activeCell="E8" sqref="E8"/>
    </sheetView>
  </sheetViews>
  <sheetFormatPr baseColWidth="10"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62" t="s">
        <v>386</v>
      </c>
      <c r="C2" s="462"/>
      <c r="D2" s="462"/>
      <c r="E2" s="462"/>
      <c r="F2" s="195"/>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12"/>
      <c r="C3" s="112"/>
      <c r="D3" s="112"/>
      <c r="E3" s="113"/>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96"/>
      <c r="C4" s="197" t="s">
        <v>387</v>
      </c>
      <c r="D4" s="198"/>
      <c r="E4" s="199" t="s">
        <v>388</v>
      </c>
      <c r="F4" s="200"/>
      <c r="G4" s="1"/>
      <c r="H4" s="1"/>
      <c r="I4" s="1"/>
      <c r="J4" s="1"/>
      <c r="K4" s="1"/>
      <c r="L4" s="1"/>
      <c r="M4" s="1"/>
      <c r="N4" s="1"/>
      <c r="O4" s="1"/>
      <c r="P4" s="1"/>
      <c r="Q4" s="1"/>
      <c r="R4" s="1"/>
      <c r="S4" s="1"/>
      <c r="T4" s="1"/>
      <c r="U4" s="1"/>
      <c r="V4" s="1"/>
      <c r="W4" s="1"/>
      <c r="X4" s="1"/>
      <c r="Y4" s="1"/>
      <c r="Z4" s="1"/>
      <c r="AA4" s="1"/>
      <c r="AB4" s="1"/>
      <c r="AC4" s="1"/>
      <c r="AD4" s="1"/>
      <c r="AE4" s="1"/>
    </row>
    <row r="5" spans="1:137" ht="40.5">
      <c r="A5" s="1"/>
      <c r="B5" s="196"/>
      <c r="C5" s="201" t="s">
        <v>389</v>
      </c>
      <c r="D5" s="201"/>
      <c r="E5" s="201" t="s">
        <v>390</v>
      </c>
      <c r="F5" s="202" t="s">
        <v>388</v>
      </c>
      <c r="G5" s="1"/>
      <c r="H5" s="1"/>
      <c r="I5" s="1"/>
      <c r="J5" s="1"/>
      <c r="K5" s="1"/>
      <c r="L5" s="1"/>
      <c r="M5" s="1"/>
      <c r="N5" s="1"/>
      <c r="O5" s="1"/>
      <c r="P5" s="1"/>
      <c r="Q5" s="1"/>
      <c r="R5" s="1"/>
      <c r="S5" s="1"/>
      <c r="T5" s="1"/>
      <c r="U5" s="1"/>
      <c r="V5" s="1"/>
      <c r="W5" s="1"/>
      <c r="X5" s="1"/>
      <c r="Y5" s="1"/>
      <c r="Z5" s="1"/>
      <c r="AA5" s="1"/>
      <c r="AB5" s="1"/>
      <c r="AC5" s="1"/>
      <c r="AD5" s="1"/>
      <c r="AE5" s="1"/>
    </row>
    <row r="6" spans="1:137" ht="20.25">
      <c r="A6" s="1"/>
      <c r="B6" s="203" t="s">
        <v>391</v>
      </c>
      <c r="C6" s="204" t="s">
        <v>392</v>
      </c>
      <c r="D6" s="205">
        <v>0.04</v>
      </c>
      <c r="E6" s="206" t="s">
        <v>393</v>
      </c>
      <c r="F6" s="207">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08" t="s">
        <v>394</v>
      </c>
      <c r="C7" s="204" t="s">
        <v>395</v>
      </c>
      <c r="D7" s="205">
        <v>0.09</v>
      </c>
      <c r="E7" s="206" t="s">
        <v>396</v>
      </c>
      <c r="F7" s="207">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09" t="s">
        <v>397</v>
      </c>
      <c r="C8" s="204" t="s">
        <v>398</v>
      </c>
      <c r="D8" s="205">
        <v>0.28999999999999998</v>
      </c>
      <c r="E8" s="206" t="s">
        <v>399</v>
      </c>
      <c r="F8" s="207">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10" t="s">
        <v>400</v>
      </c>
      <c r="C9" s="204" t="s">
        <v>401</v>
      </c>
      <c r="D9" s="205">
        <v>0.49</v>
      </c>
      <c r="E9" s="206" t="s">
        <v>402</v>
      </c>
      <c r="F9" s="207">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11" t="s">
        <v>403</v>
      </c>
      <c r="C10" s="204" t="s">
        <v>404</v>
      </c>
      <c r="D10" s="205">
        <v>1</v>
      </c>
      <c r="E10" s="206" t="s">
        <v>405</v>
      </c>
      <c r="F10" s="207">
        <v>5</v>
      </c>
      <c r="G10" s="1"/>
      <c r="H10" s="1"/>
      <c r="I10" s="212" t="s">
        <v>333</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63" t="s">
        <v>406</v>
      </c>
      <c r="C14" s="463"/>
      <c r="D14" s="463"/>
      <c r="E14" s="463"/>
      <c r="F14" s="213"/>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14"/>
      <c r="C15" s="215"/>
      <c r="D15" s="215"/>
      <c r="E15" s="215"/>
      <c r="F15" s="214"/>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14"/>
      <c r="C16" s="464" t="s">
        <v>319</v>
      </c>
      <c r="D16" s="464"/>
      <c r="E16" s="464"/>
      <c r="F16" s="214"/>
      <c r="G16" s="25"/>
      <c r="H16" s="25"/>
      <c r="I16" s="216" t="s">
        <v>288</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203" t="s">
        <v>407</v>
      </c>
      <c r="C17" s="461" t="s">
        <v>408</v>
      </c>
      <c r="D17" s="461"/>
      <c r="E17" s="461"/>
      <c r="F17" s="207">
        <v>1</v>
      </c>
      <c r="G17" s="25"/>
      <c r="H17" s="25"/>
      <c r="I17" s="212" t="s">
        <v>319</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08" t="s">
        <v>409</v>
      </c>
      <c r="C18" s="461" t="s">
        <v>410</v>
      </c>
      <c r="D18" s="461"/>
      <c r="E18" s="461"/>
      <c r="F18" s="207">
        <v>2</v>
      </c>
      <c r="G18" s="25"/>
      <c r="H18" s="25"/>
      <c r="I18" s="212" t="s">
        <v>311</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09" t="s">
        <v>411</v>
      </c>
      <c r="C19" s="461" t="s">
        <v>412</v>
      </c>
      <c r="D19" s="461"/>
      <c r="E19" s="461"/>
      <c r="F19" s="207">
        <v>3</v>
      </c>
      <c r="G19" s="25"/>
      <c r="H19" s="25"/>
      <c r="I19" s="212" t="s">
        <v>293</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10" t="s">
        <v>413</v>
      </c>
      <c r="C20" s="461" t="s">
        <v>414</v>
      </c>
      <c r="D20" s="461"/>
      <c r="E20" s="461"/>
      <c r="F20" s="207">
        <v>4</v>
      </c>
      <c r="G20" s="25"/>
      <c r="H20" s="25"/>
      <c r="I20" s="212" t="s">
        <v>415</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11" t="s">
        <v>416</v>
      </c>
      <c r="C21" s="461" t="s">
        <v>417</v>
      </c>
      <c r="D21" s="461"/>
      <c r="E21" s="461"/>
      <c r="F21" s="207">
        <v>5</v>
      </c>
      <c r="G21" s="25"/>
      <c r="H21" s="25"/>
      <c r="I21" s="212"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12"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14"/>
      <c r="C24" s="465" t="s">
        <v>311</v>
      </c>
      <c r="D24" s="465"/>
      <c r="E24" s="465"/>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17" t="s">
        <v>407</v>
      </c>
      <c r="C25" s="461" t="s">
        <v>418</v>
      </c>
      <c r="D25" s="461"/>
      <c r="E25" s="461"/>
      <c r="F25" s="207">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18" t="s">
        <v>409</v>
      </c>
      <c r="C26" s="461" t="s">
        <v>419</v>
      </c>
      <c r="D26" s="461"/>
      <c r="E26" s="461"/>
      <c r="F26" s="207">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19" t="s">
        <v>411</v>
      </c>
      <c r="C27" s="461" t="s">
        <v>420</v>
      </c>
      <c r="D27" s="461"/>
      <c r="E27" s="461"/>
      <c r="F27" s="207">
        <v>3</v>
      </c>
      <c r="G27" s="25"/>
      <c r="H27" s="25"/>
      <c r="I27" s="27" t="e">
        <v>#REF!</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20" t="s">
        <v>413</v>
      </c>
      <c r="C28" s="461" t="s">
        <v>421</v>
      </c>
      <c r="D28" s="461"/>
      <c r="E28" s="461"/>
      <c r="F28" s="207">
        <v>4</v>
      </c>
      <c r="G28" s="25"/>
      <c r="H28" s="25"/>
      <c r="I28" s="27" t="e">
        <v>#REF!</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21" t="s">
        <v>416</v>
      </c>
      <c r="C29" s="461" t="s">
        <v>422</v>
      </c>
      <c r="D29" s="461"/>
      <c r="E29" s="461"/>
      <c r="F29" s="207">
        <v>5</v>
      </c>
      <c r="G29" s="25"/>
      <c r="H29" s="25"/>
      <c r="I29" s="27" t="e">
        <v>#REF!</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e">
        <v>#REF!</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e">
        <v>#REF!</v>
      </c>
      <c r="J31" s="27"/>
      <c r="K31" s="27"/>
      <c r="L31" s="27"/>
      <c r="M31" s="27"/>
      <c r="N31" s="27"/>
      <c r="O31" s="27"/>
      <c r="P31" s="27"/>
      <c r="Q31" s="27"/>
      <c r="R31" s="27"/>
      <c r="S31" s="27"/>
    </row>
    <row r="32" spans="1:137" s="25" customFormat="1" ht="20.25">
      <c r="B32" s="222"/>
      <c r="C32" s="464" t="s">
        <v>293</v>
      </c>
      <c r="D32" s="464"/>
      <c r="E32" s="464"/>
      <c r="F32" s="28"/>
      <c r="I32" s="27"/>
      <c r="J32" s="27"/>
      <c r="K32" s="27"/>
      <c r="L32" s="27"/>
      <c r="M32" s="27"/>
      <c r="N32" s="27"/>
      <c r="O32" s="27"/>
      <c r="P32" s="27"/>
      <c r="Q32" s="27"/>
      <c r="R32" s="27"/>
      <c r="S32" s="27"/>
    </row>
    <row r="33" spans="2:19" s="25" customFormat="1" ht="20.25">
      <c r="B33" s="203" t="s">
        <v>407</v>
      </c>
      <c r="C33" s="461" t="s">
        <v>423</v>
      </c>
      <c r="D33" s="461"/>
      <c r="E33" s="461"/>
      <c r="F33" s="207">
        <v>1</v>
      </c>
      <c r="I33" s="27" t="e">
        <v>#REF!</v>
      </c>
      <c r="J33" s="27"/>
      <c r="K33" s="27"/>
      <c r="L33" s="27"/>
      <c r="M33" s="27"/>
      <c r="N33" s="27"/>
      <c r="O33" s="27"/>
      <c r="P33" s="27"/>
      <c r="Q33" s="27"/>
      <c r="R33" s="27"/>
      <c r="S33" s="27"/>
    </row>
    <row r="34" spans="2:19" s="25" customFormat="1" ht="20.25">
      <c r="B34" s="208" t="s">
        <v>409</v>
      </c>
      <c r="C34" s="461" t="s">
        <v>424</v>
      </c>
      <c r="D34" s="461"/>
      <c r="E34" s="461"/>
      <c r="F34" s="207">
        <v>2</v>
      </c>
      <c r="I34" s="27" t="e">
        <v>#REF!</v>
      </c>
      <c r="J34" s="27"/>
      <c r="K34" s="27"/>
      <c r="L34" s="27"/>
      <c r="M34" s="27"/>
      <c r="N34" s="27"/>
      <c r="O34" s="27"/>
      <c r="P34" s="27"/>
      <c r="Q34" s="27"/>
      <c r="R34" s="27"/>
      <c r="S34" s="27"/>
    </row>
    <row r="35" spans="2:19" s="25" customFormat="1" ht="20.25">
      <c r="B35" s="209" t="s">
        <v>411</v>
      </c>
      <c r="C35" s="461" t="s">
        <v>425</v>
      </c>
      <c r="D35" s="461"/>
      <c r="E35" s="461"/>
      <c r="F35" s="207">
        <v>3</v>
      </c>
      <c r="I35" s="27" t="e">
        <v>#REF!</v>
      </c>
      <c r="J35" s="27"/>
      <c r="K35" s="27"/>
      <c r="L35" s="27"/>
      <c r="M35" s="27"/>
      <c r="N35" s="27"/>
      <c r="O35" s="27"/>
      <c r="P35" s="27"/>
      <c r="Q35" s="27"/>
      <c r="R35" s="27"/>
      <c r="S35" s="27"/>
    </row>
    <row r="36" spans="2:19" s="25" customFormat="1" ht="20.25">
      <c r="B36" s="210" t="s">
        <v>413</v>
      </c>
      <c r="C36" s="461" t="s">
        <v>426</v>
      </c>
      <c r="D36" s="461"/>
      <c r="E36" s="461"/>
      <c r="F36" s="207">
        <v>4</v>
      </c>
      <c r="I36" s="27" t="e">
        <v>#REF!</v>
      </c>
      <c r="J36" s="27"/>
      <c r="K36" s="27"/>
      <c r="L36" s="27"/>
      <c r="M36" s="27"/>
      <c r="N36" s="27"/>
      <c r="O36" s="27"/>
      <c r="P36" s="27"/>
      <c r="Q36" s="27"/>
      <c r="R36" s="27"/>
      <c r="S36" s="27"/>
    </row>
    <row r="37" spans="2:19" s="25" customFormat="1" ht="20.25">
      <c r="B37" s="211" t="s">
        <v>416</v>
      </c>
      <c r="C37" s="461" t="s">
        <v>427</v>
      </c>
      <c r="D37" s="461"/>
      <c r="E37" s="461"/>
      <c r="F37" s="207">
        <v>5</v>
      </c>
      <c r="I37" s="27" t="e">
        <v>#REF!</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14"/>
      <c r="C40" s="464" t="s">
        <v>415</v>
      </c>
      <c r="D40" s="464"/>
      <c r="E40" s="464"/>
      <c r="F40" s="28"/>
    </row>
    <row r="41" spans="2:19" s="25" customFormat="1" ht="20.25">
      <c r="B41" s="223" t="s">
        <v>407</v>
      </c>
      <c r="C41" s="461" t="s">
        <v>428</v>
      </c>
      <c r="D41" s="461"/>
      <c r="E41" s="461"/>
      <c r="F41" s="207">
        <v>1</v>
      </c>
    </row>
    <row r="42" spans="2:19" s="25" customFormat="1" ht="20.25">
      <c r="B42" s="224" t="s">
        <v>409</v>
      </c>
      <c r="C42" s="461" t="s">
        <v>429</v>
      </c>
      <c r="D42" s="461"/>
      <c r="E42" s="461"/>
      <c r="F42" s="207">
        <v>2</v>
      </c>
    </row>
    <row r="43" spans="2:19" s="25" customFormat="1" ht="20.25">
      <c r="B43" s="225" t="s">
        <v>411</v>
      </c>
      <c r="C43" s="461" t="s">
        <v>430</v>
      </c>
      <c r="D43" s="461"/>
      <c r="E43" s="461"/>
      <c r="F43" s="207">
        <v>3</v>
      </c>
    </row>
    <row r="44" spans="2:19" s="25" customFormat="1" ht="20.25">
      <c r="B44" s="226" t="s">
        <v>413</v>
      </c>
      <c r="C44" s="461" t="s">
        <v>431</v>
      </c>
      <c r="D44" s="461"/>
      <c r="E44" s="461"/>
      <c r="F44" s="207">
        <v>4</v>
      </c>
    </row>
    <row r="45" spans="2:19" s="25" customFormat="1" ht="20.25">
      <c r="B45" s="227" t="s">
        <v>416</v>
      </c>
      <c r="C45" s="461" t="s">
        <v>432</v>
      </c>
      <c r="D45" s="461"/>
      <c r="E45" s="461"/>
      <c r="F45" s="207">
        <v>5</v>
      </c>
    </row>
    <row r="46" spans="2:19" s="25" customFormat="1" ht="20.25">
      <c r="B46" s="27"/>
      <c r="C46" s="27" t="s">
        <v>433</v>
      </c>
      <c r="D46" s="27"/>
      <c r="F46" s="28"/>
    </row>
    <row r="47" spans="2:19" s="25" customFormat="1" ht="20.25">
      <c r="B47" s="27"/>
      <c r="C47" s="27"/>
      <c r="D47" s="27"/>
      <c r="F47" s="28"/>
    </row>
    <row r="48" spans="2:19" s="25" customFormat="1" ht="20.25">
      <c r="B48" s="214"/>
      <c r="C48" s="465" t="s">
        <v>434</v>
      </c>
      <c r="D48" s="465"/>
      <c r="E48" s="465"/>
      <c r="F48" s="28"/>
    </row>
    <row r="49" spans="2:11" s="25" customFormat="1" ht="20.25" customHeight="1">
      <c r="B49" s="217" t="s">
        <v>407</v>
      </c>
      <c r="C49" s="461" t="s">
        <v>435</v>
      </c>
      <c r="D49" s="461"/>
      <c r="E49" s="461"/>
      <c r="F49" s="207">
        <v>1</v>
      </c>
    </row>
    <row r="50" spans="2:11" s="25" customFormat="1" ht="20.25" customHeight="1">
      <c r="B50" s="218" t="s">
        <v>409</v>
      </c>
      <c r="C50" s="461" t="s">
        <v>436</v>
      </c>
      <c r="D50" s="461"/>
      <c r="E50" s="461"/>
      <c r="F50" s="207">
        <v>2</v>
      </c>
      <c r="K50" s="214"/>
    </row>
    <row r="51" spans="2:11" s="25" customFormat="1" ht="20.25" customHeight="1">
      <c r="B51" s="219" t="s">
        <v>411</v>
      </c>
      <c r="C51" s="461" t="s">
        <v>437</v>
      </c>
      <c r="D51" s="461"/>
      <c r="E51" s="461"/>
      <c r="F51" s="207">
        <v>3</v>
      </c>
    </row>
    <row r="52" spans="2:11" s="25" customFormat="1" ht="20.25" customHeight="1">
      <c r="B52" s="220" t="s">
        <v>413</v>
      </c>
      <c r="C52" s="461" t="s">
        <v>438</v>
      </c>
      <c r="D52" s="461"/>
      <c r="E52" s="461"/>
      <c r="F52" s="207">
        <v>4</v>
      </c>
    </row>
    <row r="53" spans="2:11" s="25" customFormat="1" ht="20.25" customHeight="1">
      <c r="B53" s="221" t="s">
        <v>416</v>
      </c>
      <c r="C53" s="461" t="s">
        <v>439</v>
      </c>
      <c r="D53" s="461"/>
      <c r="E53" s="461"/>
      <c r="F53" s="207">
        <v>5</v>
      </c>
    </row>
    <row r="54" spans="2:11" s="25" customFormat="1" ht="20.25">
      <c r="B54" s="27"/>
      <c r="C54" s="27"/>
      <c r="D54" s="27"/>
      <c r="E54" s="27"/>
      <c r="F54" s="28"/>
    </row>
    <row r="55" spans="2:11" s="25" customFormat="1" ht="20.25"/>
    <row r="56" spans="2:11" s="25" customFormat="1" ht="20.25" customHeight="1">
      <c r="B56" s="214"/>
      <c r="C56" s="228" t="s">
        <v>333</v>
      </c>
      <c r="D56" s="228"/>
      <c r="E56" s="228"/>
      <c r="F56" s="28"/>
    </row>
    <row r="57" spans="2:11" s="25" customFormat="1" ht="20.25" customHeight="1">
      <c r="B57" s="217" t="s">
        <v>407</v>
      </c>
      <c r="C57" s="466" t="s">
        <v>440</v>
      </c>
      <c r="D57" s="466"/>
      <c r="E57" s="466"/>
      <c r="F57" s="207">
        <v>1</v>
      </c>
    </row>
    <row r="58" spans="2:11" s="25" customFormat="1" ht="20.25" customHeight="1">
      <c r="B58" s="218" t="s">
        <v>409</v>
      </c>
      <c r="C58" s="466" t="s">
        <v>441</v>
      </c>
      <c r="D58" s="466"/>
      <c r="E58" s="466"/>
      <c r="F58" s="207">
        <v>2</v>
      </c>
    </row>
    <row r="59" spans="2:11" s="25" customFormat="1" ht="20.25" customHeight="1">
      <c r="B59" s="219" t="s">
        <v>411</v>
      </c>
      <c r="C59" s="466" t="s">
        <v>442</v>
      </c>
      <c r="D59" s="466"/>
      <c r="E59" s="466"/>
      <c r="F59" s="207">
        <v>3</v>
      </c>
    </row>
    <row r="60" spans="2:11" s="25" customFormat="1" ht="20.25" customHeight="1">
      <c r="B60" s="220" t="s">
        <v>413</v>
      </c>
      <c r="C60" s="466" t="s">
        <v>443</v>
      </c>
      <c r="D60" s="466"/>
      <c r="E60" s="466"/>
      <c r="F60" s="207">
        <v>4</v>
      </c>
    </row>
    <row r="61" spans="2:11" s="25" customFormat="1" ht="20.25" customHeight="1">
      <c r="B61" s="221" t="s">
        <v>416</v>
      </c>
      <c r="C61" s="466" t="s">
        <v>444</v>
      </c>
      <c r="D61" s="466"/>
      <c r="E61" s="466"/>
      <c r="F61" s="207">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40:E40"/>
    <mergeCell ref="C48:E48"/>
    <mergeCell ref="C45:E45"/>
    <mergeCell ref="C49:E49"/>
    <mergeCell ref="C50:E50"/>
    <mergeCell ref="C51:E51"/>
    <mergeCell ref="C41:E41"/>
    <mergeCell ref="C42:E42"/>
    <mergeCell ref="C43:E43"/>
    <mergeCell ref="C44:E44"/>
    <mergeCell ref="C58:E58"/>
    <mergeCell ref="C59:E59"/>
    <mergeCell ref="C60:E60"/>
    <mergeCell ref="C61:E61"/>
    <mergeCell ref="C52:E52"/>
    <mergeCell ref="C53:E53"/>
    <mergeCell ref="C57:E57"/>
    <mergeCell ref="C36:E36"/>
    <mergeCell ref="C37:E37"/>
    <mergeCell ref="C26:E26"/>
    <mergeCell ref="C27:E27"/>
    <mergeCell ref="C28:E28"/>
    <mergeCell ref="C29:E29"/>
    <mergeCell ref="C33:E33"/>
    <mergeCell ref="C34:E34"/>
    <mergeCell ref="C35:E35"/>
    <mergeCell ref="C32:E32"/>
    <mergeCell ref="C20:E20"/>
    <mergeCell ref="C21:E21"/>
    <mergeCell ref="C25:E25"/>
    <mergeCell ref="B2:E2"/>
    <mergeCell ref="B14:E14"/>
    <mergeCell ref="C17:E17"/>
    <mergeCell ref="C18:E18"/>
    <mergeCell ref="C19:E19"/>
    <mergeCell ref="C16:E16"/>
    <mergeCell ref="C24:E2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2634F9-E90D-47D7-98A9-0DD366F8E5B8}">
  <ds:schemaRefs>
    <ds:schemaRef ds:uri="http://schemas.microsoft.com/office/2006/metadata/properties"/>
    <ds:schemaRef ds:uri="http://schemas.microsoft.com/office/infopath/2007/PartnerControls"/>
    <ds:schemaRef ds:uri="1f8d7d97-b52e-4e8e-add1-cddb6c7f9c6e"/>
    <ds:schemaRef ds:uri="ebe62426-be44-4ac6-b4e7-c6e91301097f"/>
  </ds:schemaRefs>
</ds:datastoreItem>
</file>

<file path=customXml/itemProps2.xml><?xml version="1.0" encoding="utf-8"?>
<ds:datastoreItem xmlns:ds="http://schemas.openxmlformats.org/officeDocument/2006/customXml" ds:itemID="{E8F32967-1213-47C6-BA21-2222381A70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80E8FA-F9C4-4F93-80D6-2B02395B54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1. Presentacion </vt:lpstr>
      <vt:lpstr>Conceptos 37001</vt:lpstr>
      <vt:lpstr>2. Análisis de Contexto</vt:lpstr>
      <vt:lpstr>3. Estrategias</vt:lpstr>
      <vt:lpstr>4. Instructivo Riesgos </vt:lpstr>
      <vt:lpstr>5. Identificación de Riesgos</vt:lpstr>
      <vt:lpstr>6. Valoración Controles</vt:lpstr>
      <vt:lpstr>7. Mapa Final</vt:lpstr>
      <vt:lpstr>8- Politicas de admiistracion </vt:lpstr>
      <vt:lpstr>9- Matriz de Calor </vt:lpstr>
      <vt:lpstr>Seguimiento 1 Trimestre</vt:lpstr>
      <vt:lpstr>Seguimiento 2 Trimestre</vt:lpstr>
      <vt:lpstr>Seguimiento 3 Trimestre</vt:lpstr>
      <vt:lpstr>Seguimiento 4 Trimestre</vt:lpstr>
      <vt:lpstr>'2. Análisis de Contexto'!Área_de_impresión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Cesar Adrian Aguirre Portilla</cp:lastModifiedBy>
  <cp:revision/>
  <dcterms:created xsi:type="dcterms:W3CDTF">2021-04-16T16:11:31Z</dcterms:created>
  <dcterms:modified xsi:type="dcterms:W3CDTF">2025-04-01T13:57:20Z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